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00.1 - Stavební část 1.PP" sheetId="2" r:id="rId2"/>
    <sheet name="00.2 - ZDRAVOTNĚ - TECHNI..." sheetId="3" r:id="rId3"/>
    <sheet name="00.3 - VYTÁPĚNÍ 1.PP" sheetId="4" r:id="rId4"/>
    <sheet name="00.4 - Elektroinstalace 1..." sheetId="5" r:id="rId5"/>
    <sheet name="00.5 - VZT-1PP" sheetId="6" r:id="rId6"/>
    <sheet name="01.1 - Stavební část 1.NP" sheetId="7" r:id="rId7"/>
    <sheet name="01.2 - ZDRAVOTNĚ - TECHNI..." sheetId="8" r:id="rId8"/>
    <sheet name="01.3 - VYTÁPĚNÍ 1.NP" sheetId="9" r:id="rId9"/>
    <sheet name="01.4 - Elektroinstalace 1..." sheetId="10" r:id="rId10"/>
    <sheet name="01.5 - VZT-1NP" sheetId="11" r:id="rId11"/>
    <sheet name="02.1 - Stavební část 2.NP" sheetId="12" r:id="rId12"/>
    <sheet name="02.2 - ZDRAVOTNĚ - TECHNI..." sheetId="13" r:id="rId13"/>
    <sheet name="02.3 - VYTÁPĚNÍ 2.NP" sheetId="14" r:id="rId14"/>
    <sheet name="02.4 - Elektroinstalace 2..." sheetId="15" r:id="rId15"/>
    <sheet name="02.5 - VZT-2NP" sheetId="16" r:id="rId16"/>
    <sheet name="03.1 - Stavební část 3.NP" sheetId="17" r:id="rId17"/>
    <sheet name="03.2 - ZDRAVOTNĚ - TECHNI..." sheetId="18" r:id="rId18"/>
    <sheet name="03.3 - VYTÁPĚNÍ 3.NP" sheetId="19" r:id="rId19"/>
    <sheet name="03.4 - Elektroinstalace 3..." sheetId="20" r:id="rId20"/>
    <sheet name="03.5 - VZT-3NP" sheetId="21" r:id="rId21"/>
    <sheet name="04.1 - Stavební část 4.NP" sheetId="22" r:id="rId22"/>
    <sheet name="04.2 - ZDRAVOTNĚ - TECHNI..." sheetId="23" r:id="rId23"/>
    <sheet name="04.3 - VYTÁPĚNÍ 4.NP" sheetId="24" r:id="rId24"/>
    <sheet name="04.4 - Elektroinstalace 4..." sheetId="25" r:id="rId25"/>
    <sheet name="04.5 - VZT-4NP" sheetId="26" r:id="rId26"/>
    <sheet name="05.1 - Stavební část 5.NP" sheetId="27" r:id="rId27"/>
    <sheet name="05.2 - ZDRAVOTNĚ - TECHNI..." sheetId="28" r:id="rId28"/>
    <sheet name="05.3 - VYTÁPĚNÍ 5.NP" sheetId="29" r:id="rId29"/>
    <sheet name="05.4 - Elektroinstalace 5..." sheetId="30" r:id="rId30"/>
    <sheet name="05.5 - VZT-5NP" sheetId="31" r:id="rId31"/>
    <sheet name="06.1 - Stavební část 6.NP" sheetId="32" r:id="rId32"/>
    <sheet name="06.2 - ZDRAVOTNĚ - TECHNI..." sheetId="33" r:id="rId33"/>
    <sheet name="06.3 - VYTÁPĚNÍ 6.NP" sheetId="34" r:id="rId34"/>
    <sheet name="06.4 - Elektroinstalace 6..." sheetId="35" r:id="rId35"/>
    <sheet name="06.5 - VZT-6NP" sheetId="36" r:id="rId36"/>
    <sheet name="07.1 - Stavební část 7.NP" sheetId="37" r:id="rId37"/>
    <sheet name="07.2 - ZDRAVOTNĚ - TECHNI..." sheetId="38" r:id="rId38"/>
    <sheet name="07.3 - VYTÁPĚNÍ 7.NP" sheetId="39" r:id="rId39"/>
    <sheet name="07.4 - Elektroinstalace 7..." sheetId="40" r:id="rId40"/>
    <sheet name="07.5 - VZT-7NP" sheetId="41" r:id="rId41"/>
    <sheet name="08.1 - Stavební část 8.NP" sheetId="42" r:id="rId42"/>
    <sheet name="08.2 - ZDRAVOTNĚ - TECHNI..." sheetId="43" r:id="rId43"/>
    <sheet name="08.3 - VYTÁPĚNÍ 8.NP" sheetId="44" r:id="rId44"/>
    <sheet name="08.4 - Elektroinstalace 8..." sheetId="45" r:id="rId45"/>
    <sheet name="08.5 - VZT-8NP" sheetId="46" r:id="rId46"/>
    <sheet name="09.1 - Stavební část - st..." sheetId="47" r:id="rId47"/>
    <sheet name="09.4 - FVE - solární elek..." sheetId="48" r:id="rId48"/>
    <sheet name="09.5.1 - VZT-STŘECHA" sheetId="49" r:id="rId49"/>
    <sheet name="09.5.2 - VZT-STOUPAČKY" sheetId="50" r:id="rId50"/>
    <sheet name="VON - Vedlejší a ostatní ..." sheetId="51" r:id="rId51"/>
  </sheets>
  <definedNames>
    <definedName name="_xlnm.Print_Area" localSheetId="0">'Rekapitulace stavby'!$D$4:$AO$76,'Rekapitulace stavby'!$C$82:$AQ$155</definedName>
    <definedName name="_xlnm.Print_Titles" localSheetId="0">'Rekapitulace stavby'!$92:$92</definedName>
    <definedName name="_xlnm._FilterDatabase" localSheetId="1" hidden="1">'00.1 - Stavební část 1.PP'!$C$132:$K$222</definedName>
    <definedName name="_xlnm.Print_Area" localSheetId="1">'00.1 - Stavební část 1.PP'!$C$4:$J$76,'00.1 - Stavební část 1.PP'!$C$82:$J$112,'00.1 - Stavební část 1.PP'!$C$118:$K$222</definedName>
    <definedName name="_xlnm.Print_Titles" localSheetId="1">'00.1 - Stavební část 1.PP'!$132:$132</definedName>
    <definedName name="_xlnm._FilterDatabase" localSheetId="2" hidden="1">'00.2 - ZDRAVOTNĚ - TECHNI...'!$C$122:$K$177</definedName>
    <definedName name="_xlnm.Print_Area" localSheetId="2">'00.2 - ZDRAVOTNĚ - TECHNI...'!$C$4:$J$76,'00.2 - ZDRAVOTNĚ - TECHNI...'!$C$82:$J$102,'00.2 - ZDRAVOTNĚ - TECHNI...'!$C$108:$K$177</definedName>
    <definedName name="_xlnm.Print_Titles" localSheetId="2">'00.2 - ZDRAVOTNĚ - TECHNI...'!$122:$122</definedName>
    <definedName name="_xlnm._FilterDatabase" localSheetId="3" hidden="1">'00.3 - VYTÁPĚNÍ 1.PP'!$C$126:$K$206</definedName>
    <definedName name="_xlnm.Print_Area" localSheetId="3">'00.3 - VYTÁPĚNÍ 1.PP'!$C$4:$J$76,'00.3 - VYTÁPĚNÍ 1.PP'!$C$82:$J$106,'00.3 - VYTÁPĚNÍ 1.PP'!$C$112:$K$206</definedName>
    <definedName name="_xlnm.Print_Titles" localSheetId="3">'00.3 - VYTÁPĚNÍ 1.PP'!$126:$126</definedName>
    <definedName name="_xlnm._FilterDatabase" localSheetId="4" hidden="1">'00.4 - Elektroinstalace 1...'!$C$124:$K$272</definedName>
    <definedName name="_xlnm.Print_Area" localSheetId="4">'00.4 - Elektroinstalace 1...'!$C$4:$J$76,'00.4 - Elektroinstalace 1...'!$C$82:$J$104,'00.4 - Elektroinstalace 1...'!$C$110:$K$272</definedName>
    <definedName name="_xlnm.Print_Titles" localSheetId="4">'00.4 - Elektroinstalace 1...'!$124:$124</definedName>
    <definedName name="_xlnm._FilterDatabase" localSheetId="5" hidden="1">'00.5 - VZT-1PP'!$C$123:$K$159</definedName>
    <definedName name="_xlnm.Print_Area" localSheetId="5">'00.5 - VZT-1PP'!$C$4:$J$76,'00.5 - VZT-1PP'!$C$82:$J$103,'00.5 - VZT-1PP'!$C$109:$K$159</definedName>
    <definedName name="_xlnm.Print_Titles" localSheetId="5">'00.5 - VZT-1PP'!$123:$123</definedName>
    <definedName name="_xlnm._FilterDatabase" localSheetId="6" hidden="1">'01.1 - Stavební část 1.NP'!$C$132:$K$228</definedName>
    <definedName name="_xlnm.Print_Area" localSheetId="6">'01.1 - Stavební část 1.NP'!$C$4:$J$76,'01.1 - Stavební část 1.NP'!$C$82:$J$112,'01.1 - Stavební část 1.NP'!$C$118:$K$228</definedName>
    <definedName name="_xlnm.Print_Titles" localSheetId="6">'01.1 - Stavební část 1.NP'!$132:$132</definedName>
    <definedName name="_xlnm._FilterDatabase" localSheetId="7" hidden="1">'01.2 - ZDRAVOTNĚ - TECHNI...'!$C$126:$K$174</definedName>
    <definedName name="_xlnm.Print_Area" localSheetId="7">'01.2 - ZDRAVOTNĚ - TECHNI...'!$C$4:$J$76,'01.2 - ZDRAVOTNĚ - TECHNI...'!$C$82:$J$106,'01.2 - ZDRAVOTNĚ - TECHNI...'!$C$112:$K$174</definedName>
    <definedName name="_xlnm.Print_Titles" localSheetId="7">'01.2 - ZDRAVOTNĚ - TECHNI...'!$126:$126</definedName>
    <definedName name="_xlnm._FilterDatabase" localSheetId="8" hidden="1">'01.3 - VYTÁPĚNÍ 1.NP'!$C$124:$K$161</definedName>
    <definedName name="_xlnm.Print_Area" localSheetId="8">'01.3 - VYTÁPĚNÍ 1.NP'!$C$4:$J$76,'01.3 - VYTÁPĚNÍ 1.NP'!$C$82:$J$104,'01.3 - VYTÁPĚNÍ 1.NP'!$C$110:$K$161</definedName>
    <definedName name="_xlnm.Print_Titles" localSheetId="8">'01.3 - VYTÁPĚNÍ 1.NP'!$124:$124</definedName>
    <definedName name="_xlnm._FilterDatabase" localSheetId="9" hidden="1">'01.4 - Elektroinstalace 1...'!$C$123:$K$220</definedName>
    <definedName name="_xlnm.Print_Area" localSheetId="9">'01.4 - Elektroinstalace 1...'!$C$4:$J$76,'01.4 - Elektroinstalace 1...'!$C$82:$J$103,'01.4 - Elektroinstalace 1...'!$C$109:$K$220</definedName>
    <definedName name="_xlnm.Print_Titles" localSheetId="9">'01.4 - Elektroinstalace 1...'!$123:$123</definedName>
    <definedName name="_xlnm._FilterDatabase" localSheetId="10" hidden="1">'01.5 - VZT-1NP'!$C$123:$K$197</definedName>
    <definedName name="_xlnm.Print_Area" localSheetId="10">'01.5 - VZT-1NP'!$C$4:$J$76,'01.5 - VZT-1NP'!$C$82:$J$103,'01.5 - VZT-1NP'!$C$109:$K$197</definedName>
    <definedName name="_xlnm.Print_Titles" localSheetId="10">'01.5 - VZT-1NP'!$123:$123</definedName>
    <definedName name="_xlnm._FilterDatabase" localSheetId="11" hidden="1">'02.1 - Stavební část 2.NP'!$C$131:$K$232</definedName>
    <definedName name="_xlnm.Print_Area" localSheetId="11">'02.1 - Stavební část 2.NP'!$C$4:$J$76,'02.1 - Stavební část 2.NP'!$C$82:$J$111,'02.1 - Stavební část 2.NP'!$C$117:$K$232</definedName>
    <definedName name="_xlnm.Print_Titles" localSheetId="11">'02.1 - Stavební část 2.NP'!$131:$131</definedName>
    <definedName name="_xlnm._FilterDatabase" localSheetId="12" hidden="1">'02.2 - ZDRAVOTNĚ - TECHNI...'!$C$126:$K$174</definedName>
    <definedName name="_xlnm.Print_Area" localSheetId="12">'02.2 - ZDRAVOTNĚ - TECHNI...'!$C$4:$J$76,'02.2 - ZDRAVOTNĚ - TECHNI...'!$C$82:$J$106,'02.2 - ZDRAVOTNĚ - TECHNI...'!$C$112:$K$174</definedName>
    <definedName name="_xlnm.Print_Titles" localSheetId="12">'02.2 - ZDRAVOTNĚ - TECHNI...'!$126:$126</definedName>
    <definedName name="_xlnm._FilterDatabase" localSheetId="13" hidden="1">'02.3 - VYTÁPĚNÍ 2.NP'!$C$124:$K$161</definedName>
    <definedName name="_xlnm.Print_Area" localSheetId="13">'02.3 - VYTÁPĚNÍ 2.NP'!$C$4:$J$76,'02.3 - VYTÁPĚNÍ 2.NP'!$C$82:$J$104,'02.3 - VYTÁPĚNÍ 2.NP'!$C$110:$K$161</definedName>
    <definedName name="_xlnm.Print_Titles" localSheetId="13">'02.3 - VYTÁPĚNÍ 2.NP'!$124:$124</definedName>
    <definedName name="_xlnm._FilterDatabase" localSheetId="14" hidden="1">'02.4 - Elektroinstalace 2...'!$C$123:$K$208</definedName>
    <definedName name="_xlnm.Print_Area" localSheetId="14">'02.4 - Elektroinstalace 2...'!$C$4:$J$76,'02.4 - Elektroinstalace 2...'!$C$82:$J$103,'02.4 - Elektroinstalace 2...'!$C$109:$K$208</definedName>
    <definedName name="_xlnm.Print_Titles" localSheetId="14">'02.4 - Elektroinstalace 2...'!$123:$123</definedName>
    <definedName name="_xlnm._FilterDatabase" localSheetId="15" hidden="1">'02.5 - VZT-2NP'!$C$124:$K$208</definedName>
    <definedName name="_xlnm.Print_Area" localSheetId="15">'02.5 - VZT-2NP'!$C$4:$J$76,'02.5 - VZT-2NP'!$C$82:$J$104,'02.5 - VZT-2NP'!$C$110:$K$208</definedName>
    <definedName name="_xlnm.Print_Titles" localSheetId="15">'02.5 - VZT-2NP'!$124:$124</definedName>
    <definedName name="_xlnm._FilterDatabase" localSheetId="16" hidden="1">'03.1 - Stavební část 3.NP'!$C$131:$K$229</definedName>
    <definedName name="_xlnm.Print_Area" localSheetId="16">'03.1 - Stavební část 3.NP'!$C$4:$J$76,'03.1 - Stavební část 3.NP'!$C$82:$J$111,'03.1 - Stavební část 3.NP'!$C$117:$K$229</definedName>
    <definedName name="_xlnm.Print_Titles" localSheetId="16">'03.1 - Stavební část 3.NP'!$131:$131</definedName>
    <definedName name="_xlnm._FilterDatabase" localSheetId="17" hidden="1">'03.2 - ZDRAVOTNĚ - TECHNI...'!$C$126:$K$174</definedName>
    <definedName name="_xlnm.Print_Area" localSheetId="17">'03.2 - ZDRAVOTNĚ - TECHNI...'!$C$4:$J$76,'03.2 - ZDRAVOTNĚ - TECHNI...'!$C$82:$J$106,'03.2 - ZDRAVOTNĚ - TECHNI...'!$C$112:$K$174</definedName>
    <definedName name="_xlnm.Print_Titles" localSheetId="17">'03.2 - ZDRAVOTNĚ - TECHNI...'!$126:$126</definedName>
    <definedName name="_xlnm._FilterDatabase" localSheetId="18" hidden="1">'03.3 - VYTÁPĚNÍ 3.NP'!$C$124:$K$161</definedName>
    <definedName name="_xlnm.Print_Area" localSheetId="18">'03.3 - VYTÁPĚNÍ 3.NP'!$C$4:$J$76,'03.3 - VYTÁPĚNÍ 3.NP'!$C$82:$J$104,'03.3 - VYTÁPĚNÍ 3.NP'!$C$110:$K$161</definedName>
    <definedName name="_xlnm.Print_Titles" localSheetId="18">'03.3 - VYTÁPĚNÍ 3.NP'!$124:$124</definedName>
    <definedName name="_xlnm._FilterDatabase" localSheetId="19" hidden="1">'03.4 - Elektroinstalace 3...'!$C$123:$K$206</definedName>
    <definedName name="_xlnm.Print_Area" localSheetId="19">'03.4 - Elektroinstalace 3...'!$C$4:$J$76,'03.4 - Elektroinstalace 3...'!$C$82:$J$103,'03.4 - Elektroinstalace 3...'!$C$109:$K$206</definedName>
    <definedName name="_xlnm.Print_Titles" localSheetId="19">'03.4 - Elektroinstalace 3...'!$123:$123</definedName>
    <definedName name="_xlnm._FilterDatabase" localSheetId="20" hidden="1">'03.5 - VZT-3NP'!$C$124:$K$204</definedName>
    <definedName name="_xlnm.Print_Area" localSheetId="20">'03.5 - VZT-3NP'!$C$4:$J$76,'03.5 - VZT-3NP'!$C$82:$J$104,'03.5 - VZT-3NP'!$C$110:$K$204</definedName>
    <definedName name="_xlnm.Print_Titles" localSheetId="20">'03.5 - VZT-3NP'!$124:$124</definedName>
    <definedName name="_xlnm._FilterDatabase" localSheetId="21" hidden="1">'04.1 - Stavební část 4.NP'!$C$131:$K$231</definedName>
    <definedName name="_xlnm.Print_Area" localSheetId="21">'04.1 - Stavební část 4.NP'!$C$4:$J$76,'04.1 - Stavební část 4.NP'!$C$82:$J$111,'04.1 - Stavební část 4.NP'!$C$117:$K$231</definedName>
    <definedName name="_xlnm.Print_Titles" localSheetId="21">'04.1 - Stavební část 4.NP'!$131:$131</definedName>
    <definedName name="_xlnm._FilterDatabase" localSheetId="22" hidden="1">'04.2 - ZDRAVOTNĚ - TECHNI...'!$C$126:$K$174</definedName>
    <definedName name="_xlnm.Print_Area" localSheetId="22">'04.2 - ZDRAVOTNĚ - TECHNI...'!$C$4:$J$76,'04.2 - ZDRAVOTNĚ - TECHNI...'!$C$82:$J$106,'04.2 - ZDRAVOTNĚ - TECHNI...'!$C$112:$K$174</definedName>
    <definedName name="_xlnm.Print_Titles" localSheetId="22">'04.2 - ZDRAVOTNĚ - TECHNI...'!$126:$126</definedName>
    <definedName name="_xlnm._FilterDatabase" localSheetId="23" hidden="1">'04.3 - VYTÁPĚNÍ 4.NP'!$C$124:$K$161</definedName>
    <definedName name="_xlnm.Print_Area" localSheetId="23">'04.3 - VYTÁPĚNÍ 4.NP'!$C$4:$J$76,'04.3 - VYTÁPĚNÍ 4.NP'!$C$82:$J$104,'04.3 - VYTÁPĚNÍ 4.NP'!$C$110:$K$161</definedName>
    <definedName name="_xlnm.Print_Titles" localSheetId="23">'04.3 - VYTÁPĚNÍ 4.NP'!$124:$124</definedName>
    <definedName name="_xlnm._FilterDatabase" localSheetId="24" hidden="1">'04.4 - Elektroinstalace 4...'!$C$123:$K$206</definedName>
    <definedName name="_xlnm.Print_Area" localSheetId="24">'04.4 - Elektroinstalace 4...'!$C$4:$J$76,'04.4 - Elektroinstalace 4...'!$C$82:$J$103,'04.4 - Elektroinstalace 4...'!$C$109:$K$206</definedName>
    <definedName name="_xlnm.Print_Titles" localSheetId="24">'04.4 - Elektroinstalace 4...'!$123:$123</definedName>
    <definedName name="_xlnm._FilterDatabase" localSheetId="25" hidden="1">'04.5 - VZT-4NP'!$C$123:$K$197</definedName>
    <definedName name="_xlnm.Print_Area" localSheetId="25">'04.5 - VZT-4NP'!$C$4:$J$76,'04.5 - VZT-4NP'!$C$82:$J$103,'04.5 - VZT-4NP'!$C$109:$K$197</definedName>
    <definedName name="_xlnm.Print_Titles" localSheetId="25">'04.5 - VZT-4NP'!$123:$123</definedName>
    <definedName name="_xlnm._FilterDatabase" localSheetId="26" hidden="1">'05.1 - Stavební část 5.NP'!$C$132:$K$238</definedName>
    <definedName name="_xlnm.Print_Area" localSheetId="26">'05.1 - Stavební část 5.NP'!$C$4:$J$76,'05.1 - Stavební část 5.NP'!$C$82:$J$112,'05.1 - Stavební část 5.NP'!$C$118:$K$238</definedName>
    <definedName name="_xlnm.Print_Titles" localSheetId="26">'05.1 - Stavební část 5.NP'!$132:$132</definedName>
    <definedName name="_xlnm._FilterDatabase" localSheetId="27" hidden="1">'05.2 - ZDRAVOTNĚ - TECHNI...'!$C$126:$K$174</definedName>
    <definedName name="_xlnm.Print_Area" localSheetId="27">'05.2 - ZDRAVOTNĚ - TECHNI...'!$C$4:$J$76,'05.2 - ZDRAVOTNĚ - TECHNI...'!$C$82:$J$106,'05.2 - ZDRAVOTNĚ - TECHNI...'!$C$112:$K$174</definedName>
    <definedName name="_xlnm.Print_Titles" localSheetId="27">'05.2 - ZDRAVOTNĚ - TECHNI...'!$126:$126</definedName>
    <definedName name="_xlnm._FilterDatabase" localSheetId="28" hidden="1">'05.3 - VYTÁPĚNÍ 5.NP'!$C$124:$K$161</definedName>
    <definedName name="_xlnm.Print_Area" localSheetId="28">'05.3 - VYTÁPĚNÍ 5.NP'!$C$4:$J$76,'05.3 - VYTÁPĚNÍ 5.NP'!$C$82:$J$104,'05.3 - VYTÁPĚNÍ 5.NP'!$C$110:$K$161</definedName>
    <definedName name="_xlnm.Print_Titles" localSheetId="28">'05.3 - VYTÁPĚNÍ 5.NP'!$124:$124</definedName>
    <definedName name="_xlnm._FilterDatabase" localSheetId="29" hidden="1">'05.4 - Elektroinstalace 5...'!$C$123:$K$210</definedName>
    <definedName name="_xlnm.Print_Area" localSheetId="29">'05.4 - Elektroinstalace 5...'!$C$4:$J$76,'05.4 - Elektroinstalace 5...'!$C$82:$J$103,'05.4 - Elektroinstalace 5...'!$C$109:$K$210</definedName>
    <definedName name="_xlnm.Print_Titles" localSheetId="29">'05.4 - Elektroinstalace 5...'!$123:$123</definedName>
    <definedName name="_xlnm._FilterDatabase" localSheetId="30" hidden="1">'05.5 - VZT-5NP'!$C$125:$K$210</definedName>
    <definedName name="_xlnm.Print_Area" localSheetId="30">'05.5 - VZT-5NP'!$C$4:$J$76,'05.5 - VZT-5NP'!$C$82:$J$105,'05.5 - VZT-5NP'!$C$111:$K$210</definedName>
    <definedName name="_xlnm.Print_Titles" localSheetId="30">'05.5 - VZT-5NP'!$125:$125</definedName>
    <definedName name="_xlnm._FilterDatabase" localSheetId="31" hidden="1">'06.1 - Stavební část 6.NP'!$C$132:$K$238</definedName>
    <definedName name="_xlnm.Print_Area" localSheetId="31">'06.1 - Stavební část 6.NP'!$C$4:$J$76,'06.1 - Stavební část 6.NP'!$C$82:$J$112,'06.1 - Stavební část 6.NP'!$C$118:$K$238</definedName>
    <definedName name="_xlnm.Print_Titles" localSheetId="31">'06.1 - Stavební část 6.NP'!$132:$132</definedName>
    <definedName name="_xlnm._FilterDatabase" localSheetId="32" hidden="1">'06.2 - ZDRAVOTNĚ - TECHNI...'!$C$126:$K$174</definedName>
    <definedName name="_xlnm.Print_Area" localSheetId="32">'06.2 - ZDRAVOTNĚ - TECHNI...'!$C$4:$J$76,'06.2 - ZDRAVOTNĚ - TECHNI...'!$C$82:$J$106,'06.2 - ZDRAVOTNĚ - TECHNI...'!$C$112:$K$174</definedName>
    <definedName name="_xlnm.Print_Titles" localSheetId="32">'06.2 - ZDRAVOTNĚ - TECHNI...'!$126:$126</definedName>
    <definedName name="_xlnm._FilterDatabase" localSheetId="33" hidden="1">'06.3 - VYTÁPĚNÍ 6.NP'!$C$124:$K$161</definedName>
    <definedName name="_xlnm.Print_Area" localSheetId="33">'06.3 - VYTÁPĚNÍ 6.NP'!$C$4:$J$76,'06.3 - VYTÁPĚNÍ 6.NP'!$C$82:$J$104,'06.3 - VYTÁPĚNÍ 6.NP'!$C$110:$K$161</definedName>
    <definedName name="_xlnm.Print_Titles" localSheetId="33">'06.3 - VYTÁPĚNÍ 6.NP'!$124:$124</definedName>
    <definedName name="_xlnm._FilterDatabase" localSheetId="34" hidden="1">'06.4 - Elektroinstalace 6...'!$C$123:$K$208</definedName>
    <definedName name="_xlnm.Print_Area" localSheetId="34">'06.4 - Elektroinstalace 6...'!$C$4:$J$76,'06.4 - Elektroinstalace 6...'!$C$82:$J$103,'06.4 - Elektroinstalace 6...'!$C$109:$K$208</definedName>
    <definedName name="_xlnm.Print_Titles" localSheetId="34">'06.4 - Elektroinstalace 6...'!$123:$123</definedName>
    <definedName name="_xlnm._FilterDatabase" localSheetId="35" hidden="1">'06.5 - VZT-6NP'!$C$124:$K$202</definedName>
    <definedName name="_xlnm.Print_Area" localSheetId="35">'06.5 - VZT-6NP'!$C$4:$J$76,'06.5 - VZT-6NP'!$C$82:$J$104,'06.5 - VZT-6NP'!$C$110:$K$202</definedName>
    <definedName name="_xlnm.Print_Titles" localSheetId="35">'06.5 - VZT-6NP'!$124:$124</definedName>
    <definedName name="_xlnm._FilterDatabase" localSheetId="36" hidden="1">'07.1 - Stavební část 7.NP'!$C$132:$K$242</definedName>
    <definedName name="_xlnm.Print_Area" localSheetId="36">'07.1 - Stavební část 7.NP'!$C$4:$J$76,'07.1 - Stavební část 7.NP'!$C$82:$J$112,'07.1 - Stavební část 7.NP'!$C$118:$K$242</definedName>
    <definedName name="_xlnm.Print_Titles" localSheetId="36">'07.1 - Stavební část 7.NP'!$132:$132</definedName>
    <definedName name="_xlnm._FilterDatabase" localSheetId="37" hidden="1">'07.2 - ZDRAVOTNĚ - TECHNI...'!$C$126:$K$174</definedName>
    <definedName name="_xlnm.Print_Area" localSheetId="37">'07.2 - ZDRAVOTNĚ - TECHNI...'!$C$4:$J$76,'07.2 - ZDRAVOTNĚ - TECHNI...'!$C$82:$J$106,'07.2 - ZDRAVOTNĚ - TECHNI...'!$C$112:$K$174</definedName>
    <definedName name="_xlnm.Print_Titles" localSheetId="37">'07.2 - ZDRAVOTNĚ - TECHNI...'!$126:$126</definedName>
    <definedName name="_xlnm._FilterDatabase" localSheetId="38" hidden="1">'07.3 - VYTÁPĚNÍ 7.NP'!$C$124:$K$161</definedName>
    <definedName name="_xlnm.Print_Area" localSheetId="38">'07.3 - VYTÁPĚNÍ 7.NP'!$C$4:$J$76,'07.3 - VYTÁPĚNÍ 7.NP'!$C$82:$J$104,'07.3 - VYTÁPĚNÍ 7.NP'!$C$110:$K$161</definedName>
    <definedName name="_xlnm.Print_Titles" localSheetId="38">'07.3 - VYTÁPĚNÍ 7.NP'!$124:$124</definedName>
    <definedName name="_xlnm._FilterDatabase" localSheetId="39" hidden="1">'07.4 - Elektroinstalace 7...'!$C$123:$K$208</definedName>
    <definedName name="_xlnm.Print_Area" localSheetId="39">'07.4 - Elektroinstalace 7...'!$C$4:$J$76,'07.4 - Elektroinstalace 7...'!$C$82:$J$103,'07.4 - Elektroinstalace 7...'!$C$109:$K$208</definedName>
    <definedName name="_xlnm.Print_Titles" localSheetId="39">'07.4 - Elektroinstalace 7...'!$123:$123</definedName>
    <definedName name="_xlnm._FilterDatabase" localSheetId="40" hidden="1">'07.5 - VZT-7NP'!$C$124:$K$202</definedName>
    <definedName name="_xlnm.Print_Area" localSheetId="40">'07.5 - VZT-7NP'!$C$4:$J$76,'07.5 - VZT-7NP'!$C$82:$J$104,'07.5 - VZT-7NP'!$C$110:$K$202</definedName>
    <definedName name="_xlnm.Print_Titles" localSheetId="40">'07.5 - VZT-7NP'!$124:$124</definedName>
    <definedName name="_xlnm._FilterDatabase" localSheetId="41" hidden="1">'08.1 - Stavební část 8.NP'!$C$131:$K$236</definedName>
    <definedName name="_xlnm.Print_Area" localSheetId="41">'08.1 - Stavební část 8.NP'!$C$4:$J$76,'08.1 - Stavební část 8.NP'!$C$82:$J$111,'08.1 - Stavební část 8.NP'!$C$117:$K$236</definedName>
    <definedName name="_xlnm.Print_Titles" localSheetId="41">'08.1 - Stavební část 8.NP'!$131:$131</definedName>
    <definedName name="_xlnm._FilterDatabase" localSheetId="42" hidden="1">'08.2 - ZDRAVOTNĚ - TECHNI...'!$C$126:$K$174</definedName>
    <definedName name="_xlnm.Print_Area" localSheetId="42">'08.2 - ZDRAVOTNĚ - TECHNI...'!$C$4:$J$76,'08.2 - ZDRAVOTNĚ - TECHNI...'!$C$82:$J$106,'08.2 - ZDRAVOTNĚ - TECHNI...'!$C$112:$K$174</definedName>
    <definedName name="_xlnm.Print_Titles" localSheetId="42">'08.2 - ZDRAVOTNĚ - TECHNI...'!$126:$126</definedName>
    <definedName name="_xlnm._FilterDatabase" localSheetId="43" hidden="1">'08.3 - VYTÁPĚNÍ 8.NP'!$C$124:$K$161</definedName>
    <definedName name="_xlnm.Print_Area" localSheetId="43">'08.3 - VYTÁPĚNÍ 8.NP'!$C$4:$J$76,'08.3 - VYTÁPĚNÍ 8.NP'!$C$82:$J$104,'08.3 - VYTÁPĚNÍ 8.NP'!$C$110:$K$161</definedName>
    <definedName name="_xlnm.Print_Titles" localSheetId="43">'08.3 - VYTÁPĚNÍ 8.NP'!$124:$124</definedName>
    <definedName name="_xlnm._FilterDatabase" localSheetId="44" hidden="1">'08.4 - Elektroinstalace 8...'!$C$124:$K$225</definedName>
    <definedName name="_xlnm.Print_Area" localSheetId="44">'08.4 - Elektroinstalace 8...'!$C$4:$J$76,'08.4 - Elektroinstalace 8...'!$C$82:$J$104,'08.4 - Elektroinstalace 8...'!$C$110:$K$225</definedName>
    <definedName name="_xlnm.Print_Titles" localSheetId="44">'08.4 - Elektroinstalace 8...'!$124:$124</definedName>
    <definedName name="_xlnm._FilterDatabase" localSheetId="45" hidden="1">'08.5 - VZT-8NP'!$C$123:$K$192</definedName>
    <definedName name="_xlnm.Print_Area" localSheetId="45">'08.5 - VZT-8NP'!$C$4:$J$76,'08.5 - VZT-8NP'!$C$82:$J$103,'08.5 - VZT-8NP'!$C$109:$K$192</definedName>
    <definedName name="_xlnm.Print_Titles" localSheetId="45">'08.5 - VZT-8NP'!$123:$123</definedName>
    <definedName name="_xlnm._FilterDatabase" localSheetId="46" hidden="1">'09.1 - Stavební část - st...'!$C$125:$K$140</definedName>
    <definedName name="_xlnm.Print_Area" localSheetId="46">'09.1 - Stavební část - st...'!$C$4:$J$76,'09.1 - Stavební část - st...'!$C$82:$J$105,'09.1 - Stavební část - st...'!$C$111:$K$140</definedName>
    <definedName name="_xlnm.Print_Titles" localSheetId="46">'09.1 - Stavební část - st...'!$125:$125</definedName>
    <definedName name="_xlnm._FilterDatabase" localSheetId="47" hidden="1">'09.4 - FVE - solární elek...'!$C$120:$K$157</definedName>
    <definedName name="_xlnm.Print_Area" localSheetId="47">'09.4 - FVE - solární elek...'!$C$4:$J$76,'09.4 - FVE - solární elek...'!$C$82:$J$100,'09.4 - FVE - solární elek...'!$C$106:$K$157</definedName>
    <definedName name="_xlnm.Print_Titles" localSheetId="47">'09.4 - FVE - solární elek...'!$120:$120</definedName>
    <definedName name="_xlnm._FilterDatabase" localSheetId="48" hidden="1">'09.5.1 - VZT-STŘECHA'!$C$126:$K$168</definedName>
    <definedName name="_xlnm.Print_Area" localSheetId="48">'09.5.1 - VZT-STŘECHA'!$C$4:$J$76,'09.5.1 - VZT-STŘECHA'!$C$82:$J$106,'09.5.1 - VZT-STŘECHA'!$C$112:$K$168</definedName>
    <definedName name="_xlnm.Print_Titles" localSheetId="48">'09.5.1 - VZT-STŘECHA'!$126:$126</definedName>
    <definedName name="_xlnm._FilterDatabase" localSheetId="49" hidden="1">'09.5.2 - VZT-STOUPAČKY'!$C$124:$K$154</definedName>
    <definedName name="_xlnm.Print_Area" localSheetId="49">'09.5.2 - VZT-STOUPAČKY'!$C$4:$J$76,'09.5.2 - VZT-STOUPAČKY'!$C$82:$J$104,'09.5.2 - VZT-STOUPAČKY'!$C$110:$K$154</definedName>
    <definedName name="_xlnm.Print_Titles" localSheetId="49">'09.5.2 - VZT-STOUPAČKY'!$124:$124</definedName>
    <definedName name="_xlnm._FilterDatabase" localSheetId="50" hidden="1">'VON - Vedlejší a ostatní ...'!$C$121:$K$143</definedName>
    <definedName name="_xlnm.Print_Area" localSheetId="50">'VON - Vedlejší a ostatní ...'!$C$4:$J$76,'VON - Vedlejší a ostatní ...'!$C$82:$J$103,'VON - Vedlejší a ostatní ...'!$C$109:$K$143</definedName>
    <definedName name="_xlnm.Print_Titles" localSheetId="50">'VON - Vedlejší a ostatní ...'!$121:$121</definedName>
  </definedNames>
  <calcPr/>
</workbook>
</file>

<file path=xl/calcChain.xml><?xml version="1.0" encoding="utf-8"?>
<calcChain xmlns="http://schemas.openxmlformats.org/spreadsheetml/2006/main">
  <c i="51" l="1" r="J37"/>
  <c r="J36"/>
  <c i="1" r="AY154"/>
  <c i="51" r="J35"/>
  <c i="1" r="AX154"/>
  <c i="51" r="BI143"/>
  <c r="BH143"/>
  <c r="BG143"/>
  <c r="BF143"/>
  <c r="T143"/>
  <c r="R143"/>
  <c r="P143"/>
  <c r="BI141"/>
  <c r="BH141"/>
  <c r="BG141"/>
  <c r="BF141"/>
  <c r="T141"/>
  <c r="R141"/>
  <c r="P141"/>
  <c r="BI138"/>
  <c r="BH138"/>
  <c r="BG138"/>
  <c r="BF138"/>
  <c r="T138"/>
  <c r="T137"/>
  <c r="R138"/>
  <c r="R137"/>
  <c r="P138"/>
  <c r="P137"/>
  <c r="BI135"/>
  <c r="BH135"/>
  <c r="BG135"/>
  <c r="BF135"/>
  <c r="T135"/>
  <c r="T134"/>
  <c r="R135"/>
  <c r="R134"/>
  <c r="P135"/>
  <c r="P134"/>
  <c r="BI132"/>
  <c r="BH132"/>
  <c r="BG132"/>
  <c r="BF132"/>
  <c r="T132"/>
  <c r="R132"/>
  <c r="P132"/>
  <c r="BI130"/>
  <c r="BH130"/>
  <c r="BG130"/>
  <c r="BF130"/>
  <c r="T130"/>
  <c r="R130"/>
  <c r="P130"/>
  <c r="BI127"/>
  <c r="BH127"/>
  <c r="BG127"/>
  <c r="BF127"/>
  <c r="T127"/>
  <c r="R127"/>
  <c r="P127"/>
  <c r="BI125"/>
  <c r="BH125"/>
  <c r="BG125"/>
  <c r="BF125"/>
  <c r="T125"/>
  <c r="R125"/>
  <c r="P125"/>
  <c r="J118"/>
  <c r="F118"/>
  <c r="F116"/>
  <c r="E114"/>
  <c r="J91"/>
  <c r="F91"/>
  <c r="F89"/>
  <c r="E87"/>
  <c r="J24"/>
  <c r="E24"/>
  <c r="J119"/>
  <c r="J23"/>
  <c r="J18"/>
  <c r="E18"/>
  <c r="F92"/>
  <c r="J17"/>
  <c r="J12"/>
  <c r="J116"/>
  <c r="E7"/>
  <c r="E85"/>
  <c i="50" r="J39"/>
  <c r="J38"/>
  <c i="1" r="AY153"/>
  <c i="50" r="J37"/>
  <c i="1" r="AX153"/>
  <c i="50" r="BI154"/>
  <c r="BH154"/>
  <c r="BG154"/>
  <c r="BF154"/>
  <c r="T154"/>
  <c r="T153"/>
  <c r="R154"/>
  <c r="R153"/>
  <c r="P154"/>
  <c r="P153"/>
  <c r="BI152"/>
  <c r="BH152"/>
  <c r="BG152"/>
  <c r="BF152"/>
  <c r="T152"/>
  <c r="R152"/>
  <c r="P152"/>
  <c r="BI151"/>
  <c r="BH151"/>
  <c r="BG151"/>
  <c r="BF151"/>
  <c r="T151"/>
  <c r="R151"/>
  <c r="P151"/>
  <c r="BI150"/>
  <c r="BH150"/>
  <c r="BG150"/>
  <c r="BF150"/>
  <c r="T150"/>
  <c r="R150"/>
  <c r="P150"/>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F121"/>
  <c r="F119"/>
  <c r="E117"/>
  <c r="F93"/>
  <c r="F91"/>
  <c r="E89"/>
  <c r="J26"/>
  <c r="E26"/>
  <c r="J122"/>
  <c r="J25"/>
  <c r="J23"/>
  <c r="E23"/>
  <c r="J121"/>
  <c r="J22"/>
  <c r="J20"/>
  <c r="E20"/>
  <c r="F122"/>
  <c r="J19"/>
  <c r="J14"/>
  <c r="J119"/>
  <c r="E7"/>
  <c r="E113"/>
  <c i="49" r="J39"/>
  <c r="J38"/>
  <c i="1" r="AY152"/>
  <c i="49" r="J37"/>
  <c i="1" r="AX152"/>
  <c i="49" r="BI168"/>
  <c r="BH168"/>
  <c r="BG168"/>
  <c r="BF168"/>
  <c r="T168"/>
  <c r="T167"/>
  <c r="R168"/>
  <c r="R167"/>
  <c r="P168"/>
  <c r="P167"/>
  <c r="BI166"/>
  <c r="BH166"/>
  <c r="BG166"/>
  <c r="BF166"/>
  <c r="T166"/>
  <c r="R166"/>
  <c r="P166"/>
  <c r="BI165"/>
  <c r="BH165"/>
  <c r="BG165"/>
  <c r="BF165"/>
  <c r="T165"/>
  <c r="R165"/>
  <c r="P165"/>
  <c r="BI164"/>
  <c r="BH164"/>
  <c r="BG164"/>
  <c r="BF164"/>
  <c r="T164"/>
  <c r="R164"/>
  <c r="P164"/>
  <c r="BI162"/>
  <c r="BH162"/>
  <c r="BG162"/>
  <c r="BF162"/>
  <c r="T162"/>
  <c r="T161"/>
  <c r="R162"/>
  <c r="R161"/>
  <c r="P162"/>
  <c r="P161"/>
  <c r="BI160"/>
  <c r="BH160"/>
  <c r="BG160"/>
  <c r="BF160"/>
  <c r="T160"/>
  <c r="R160"/>
  <c r="P160"/>
  <c r="BI159"/>
  <c r="BH159"/>
  <c r="BG159"/>
  <c r="BF159"/>
  <c r="T159"/>
  <c r="R159"/>
  <c r="P159"/>
  <c r="BI158"/>
  <c r="BH158"/>
  <c r="BG158"/>
  <c r="BF158"/>
  <c r="T158"/>
  <c r="R158"/>
  <c r="P158"/>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F123"/>
  <c r="F121"/>
  <c r="E119"/>
  <c r="F93"/>
  <c r="F91"/>
  <c r="E89"/>
  <c r="J26"/>
  <c r="E26"/>
  <c r="J124"/>
  <c r="J25"/>
  <c r="J23"/>
  <c r="E23"/>
  <c r="J123"/>
  <c r="J22"/>
  <c r="J20"/>
  <c r="E20"/>
  <c r="F124"/>
  <c r="J19"/>
  <c r="J14"/>
  <c r="J91"/>
  <c r="E7"/>
  <c r="E115"/>
  <c i="48" r="J39"/>
  <c r="J38"/>
  <c i="1" r="AY151"/>
  <c i="48" r="J37"/>
  <c i="1" r="AX151"/>
  <c i="48"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F117"/>
  <c r="F115"/>
  <c r="E113"/>
  <c r="F93"/>
  <c r="F91"/>
  <c r="E89"/>
  <c r="J26"/>
  <c r="E26"/>
  <c r="J118"/>
  <c r="J25"/>
  <c r="J23"/>
  <c r="E23"/>
  <c r="J117"/>
  <c r="J22"/>
  <c r="J20"/>
  <c r="E20"/>
  <c r="F94"/>
  <c r="J19"/>
  <c r="J14"/>
  <c r="J91"/>
  <c r="E7"/>
  <c r="E109"/>
  <c i="47" r="J39"/>
  <c r="J38"/>
  <c i="1" r="AY150"/>
  <c i="47" r="J37"/>
  <c i="1" r="AX150"/>
  <c i="47" r="BI139"/>
  <c r="BH139"/>
  <c r="BG139"/>
  <c r="BF139"/>
  <c r="T139"/>
  <c r="T138"/>
  <c r="R139"/>
  <c r="R138"/>
  <c r="P139"/>
  <c r="P138"/>
  <c r="BI137"/>
  <c r="BH137"/>
  <c r="BG137"/>
  <c r="BF137"/>
  <c r="T137"/>
  <c r="R137"/>
  <c r="P137"/>
  <c r="BI136"/>
  <c r="BH136"/>
  <c r="BG136"/>
  <c r="BF136"/>
  <c r="T136"/>
  <c r="R136"/>
  <c r="P136"/>
  <c r="BI135"/>
  <c r="BH135"/>
  <c r="BG135"/>
  <c r="BF135"/>
  <c r="T135"/>
  <c r="R135"/>
  <c r="P135"/>
  <c r="BI133"/>
  <c r="BH133"/>
  <c r="BG133"/>
  <c r="BF133"/>
  <c r="T133"/>
  <c r="T132"/>
  <c r="R133"/>
  <c r="R132"/>
  <c r="P133"/>
  <c r="P132"/>
  <c r="BI130"/>
  <c r="BH130"/>
  <c r="BG130"/>
  <c r="BF130"/>
  <c r="T130"/>
  <c r="R130"/>
  <c r="P130"/>
  <c r="BI129"/>
  <c r="BH129"/>
  <c r="BG129"/>
  <c r="BF129"/>
  <c r="T129"/>
  <c r="R129"/>
  <c r="P129"/>
  <c r="J122"/>
  <c r="F122"/>
  <c r="F120"/>
  <c r="E118"/>
  <c r="J93"/>
  <c r="F93"/>
  <c r="F91"/>
  <c r="E89"/>
  <c r="J26"/>
  <c r="E26"/>
  <c r="J94"/>
  <c r="J25"/>
  <c r="J20"/>
  <c r="E20"/>
  <c r="F123"/>
  <c r="J19"/>
  <c r="J14"/>
  <c r="J120"/>
  <c r="E7"/>
  <c r="E114"/>
  <c i="46" r="J39"/>
  <c r="J38"/>
  <c i="1" r="AY148"/>
  <c i="46" r="J37"/>
  <c i="1" r="AX148"/>
  <c i="46" r="BI192"/>
  <c r="BH192"/>
  <c r="BG192"/>
  <c r="BF192"/>
  <c r="T192"/>
  <c r="T191"/>
  <c r="R192"/>
  <c r="R191"/>
  <c r="P192"/>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F120"/>
  <c r="F118"/>
  <c r="E116"/>
  <c r="F93"/>
  <c r="F91"/>
  <c r="E89"/>
  <c r="J26"/>
  <c r="E26"/>
  <c r="J121"/>
  <c r="J25"/>
  <c r="J23"/>
  <c r="E23"/>
  <c r="J93"/>
  <c r="J22"/>
  <c r="J20"/>
  <c r="E20"/>
  <c r="F121"/>
  <c r="J19"/>
  <c r="J14"/>
  <c r="J118"/>
  <c r="E7"/>
  <c r="E112"/>
  <c i="45" r="J39"/>
  <c r="J38"/>
  <c i="1" r="AY147"/>
  <c i="45" r="J37"/>
  <c i="1" r="AX147"/>
  <c i="45" r="BI225"/>
  <c r="BH225"/>
  <c r="BG225"/>
  <c r="BF225"/>
  <c r="T225"/>
  <c r="R225"/>
  <c r="P225"/>
  <c r="BI224"/>
  <c r="BH224"/>
  <c r="BG224"/>
  <c r="BF224"/>
  <c r="T224"/>
  <c r="R224"/>
  <c r="P224"/>
  <c r="BI223"/>
  <c r="BH223"/>
  <c r="BG223"/>
  <c r="BF223"/>
  <c r="T223"/>
  <c r="R223"/>
  <c r="P223"/>
  <c r="BI222"/>
  <c r="BH222"/>
  <c r="BG222"/>
  <c r="BF222"/>
  <c r="T222"/>
  <c r="R222"/>
  <c r="P222"/>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0"/>
  <c r="BH130"/>
  <c r="BG130"/>
  <c r="BF130"/>
  <c r="T130"/>
  <c r="T129"/>
  <c r="R130"/>
  <c r="R129"/>
  <c r="P130"/>
  <c r="P129"/>
  <c r="BI128"/>
  <c r="BH128"/>
  <c r="BG128"/>
  <c r="BF128"/>
  <c r="T128"/>
  <c r="R128"/>
  <c r="P128"/>
  <c r="BI127"/>
  <c r="BH127"/>
  <c r="BG127"/>
  <c r="BF127"/>
  <c r="T127"/>
  <c r="R127"/>
  <c r="P127"/>
  <c r="F121"/>
  <c r="F119"/>
  <c r="E117"/>
  <c r="F93"/>
  <c r="F91"/>
  <c r="E89"/>
  <c r="J26"/>
  <c r="E26"/>
  <c r="J94"/>
  <c r="J25"/>
  <c r="J23"/>
  <c r="E23"/>
  <c r="J121"/>
  <c r="J22"/>
  <c r="J20"/>
  <c r="E20"/>
  <c r="F122"/>
  <c r="J19"/>
  <c r="J14"/>
  <c r="J119"/>
  <c r="E7"/>
  <c r="E85"/>
  <c i="44" r="J39"/>
  <c r="J38"/>
  <c i="1" r="AY146"/>
  <c i="44" r="J37"/>
  <c i="1" r="AX146"/>
  <c i="44"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J121"/>
  <c r="F121"/>
  <c r="F119"/>
  <c r="E117"/>
  <c r="J94"/>
  <c r="J93"/>
  <c r="F93"/>
  <c r="F91"/>
  <c r="E89"/>
  <c r="J20"/>
  <c r="E20"/>
  <c r="F94"/>
  <c r="J19"/>
  <c r="J14"/>
  <c r="J119"/>
  <c r="E7"/>
  <c r="E113"/>
  <c i="43" r="J39"/>
  <c r="J38"/>
  <c i="1" r="AY145"/>
  <c i="43" r="J37"/>
  <c i="1" r="AX145"/>
  <c i="43" r="BI174"/>
  <c r="BH174"/>
  <c r="BG174"/>
  <c r="BF174"/>
  <c r="T174"/>
  <c r="R174"/>
  <c r="P174"/>
  <c r="BI173"/>
  <c r="BH173"/>
  <c r="BG173"/>
  <c r="BF173"/>
  <c r="T173"/>
  <c r="R173"/>
  <c r="P173"/>
  <c r="BI172"/>
  <c r="BH172"/>
  <c r="BG172"/>
  <c r="BF172"/>
  <c r="T172"/>
  <c r="R172"/>
  <c r="P172"/>
  <c r="BI170"/>
  <c r="BH170"/>
  <c r="BG170"/>
  <c r="BF170"/>
  <c r="T170"/>
  <c r="T169"/>
  <c r="T168"/>
  <c r="R170"/>
  <c r="R169"/>
  <c r="R168"/>
  <c r="P170"/>
  <c r="P169"/>
  <c r="P168"/>
  <c r="BI167"/>
  <c r="BH167"/>
  <c r="BG167"/>
  <c r="BF167"/>
  <c r="T167"/>
  <c r="R167"/>
  <c r="P167"/>
  <c r="BI166"/>
  <c r="BH166"/>
  <c r="BG166"/>
  <c r="BF166"/>
  <c r="T166"/>
  <c r="R166"/>
  <c r="P166"/>
  <c r="BI165"/>
  <c r="BH165"/>
  <c r="BG165"/>
  <c r="BF165"/>
  <c r="T165"/>
  <c r="R165"/>
  <c r="P165"/>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J124"/>
  <c r="J123"/>
  <c r="F123"/>
  <c r="F121"/>
  <c r="E119"/>
  <c r="J94"/>
  <c r="J93"/>
  <c r="F93"/>
  <c r="F91"/>
  <c r="E89"/>
  <c r="J20"/>
  <c r="E20"/>
  <c r="F124"/>
  <c r="J19"/>
  <c r="J14"/>
  <c r="J121"/>
  <c r="E7"/>
  <c r="E85"/>
  <c i="42" r="J39"/>
  <c r="J38"/>
  <c i="1" r="AY144"/>
  <c i="42" r="J37"/>
  <c i="1" r="AX144"/>
  <c i="42" r="BI235"/>
  <c r="BH235"/>
  <c r="BG235"/>
  <c r="BF235"/>
  <c r="T235"/>
  <c r="T234"/>
  <c r="R235"/>
  <c r="R234"/>
  <c r="P235"/>
  <c r="P234"/>
  <c r="BI230"/>
  <c r="BH230"/>
  <c r="BG230"/>
  <c r="BF230"/>
  <c r="T230"/>
  <c r="R230"/>
  <c r="P230"/>
  <c r="BI229"/>
  <c r="BH229"/>
  <c r="BG229"/>
  <c r="BF229"/>
  <c r="T229"/>
  <c r="R229"/>
  <c r="P229"/>
  <c r="BI228"/>
  <c r="BH228"/>
  <c r="BG228"/>
  <c r="BF228"/>
  <c r="T228"/>
  <c r="R228"/>
  <c r="P228"/>
  <c r="BI226"/>
  <c r="BH226"/>
  <c r="BG226"/>
  <c r="BF226"/>
  <c r="T226"/>
  <c r="R226"/>
  <c r="P226"/>
  <c r="BI225"/>
  <c r="BH225"/>
  <c r="BG225"/>
  <c r="BF225"/>
  <c r="T225"/>
  <c r="R225"/>
  <c r="P225"/>
  <c r="BI224"/>
  <c r="BH224"/>
  <c r="BG224"/>
  <c r="BF224"/>
  <c r="T224"/>
  <c r="R224"/>
  <c r="P224"/>
  <c r="BI222"/>
  <c r="BH222"/>
  <c r="BG222"/>
  <c r="BF222"/>
  <c r="T222"/>
  <c r="R222"/>
  <c r="P222"/>
  <c r="BI216"/>
  <c r="BH216"/>
  <c r="BG216"/>
  <c r="BF216"/>
  <c r="T216"/>
  <c r="R216"/>
  <c r="P216"/>
  <c r="BI214"/>
  <c r="BH214"/>
  <c r="BG214"/>
  <c r="BF214"/>
  <c r="T214"/>
  <c r="R214"/>
  <c r="P214"/>
  <c r="BI213"/>
  <c r="BH213"/>
  <c r="BG213"/>
  <c r="BF213"/>
  <c r="T213"/>
  <c r="R213"/>
  <c r="P213"/>
  <c r="BI212"/>
  <c r="BH212"/>
  <c r="BG212"/>
  <c r="BF212"/>
  <c r="T212"/>
  <c r="R212"/>
  <c r="P212"/>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7"/>
  <c r="BH197"/>
  <c r="BG197"/>
  <c r="BF197"/>
  <c r="T197"/>
  <c r="R197"/>
  <c r="P197"/>
  <c r="BI196"/>
  <c r="BH196"/>
  <c r="BG196"/>
  <c r="BF196"/>
  <c r="T196"/>
  <c r="R196"/>
  <c r="P196"/>
  <c r="BI195"/>
  <c r="BH195"/>
  <c r="BG195"/>
  <c r="BF195"/>
  <c r="T195"/>
  <c r="R195"/>
  <c r="P195"/>
  <c r="BI193"/>
  <c r="BH193"/>
  <c r="BG193"/>
  <c r="BF193"/>
  <c r="T193"/>
  <c r="R193"/>
  <c r="P193"/>
  <c r="BI192"/>
  <c r="BH192"/>
  <c r="BG192"/>
  <c r="BF192"/>
  <c r="T192"/>
  <c r="R192"/>
  <c r="P192"/>
  <c r="BI191"/>
  <c r="BH191"/>
  <c r="BG191"/>
  <c r="BF191"/>
  <c r="T191"/>
  <c r="R191"/>
  <c r="P191"/>
  <c r="BI189"/>
  <c r="BH189"/>
  <c r="BG189"/>
  <c r="BF189"/>
  <c r="T189"/>
  <c r="R189"/>
  <c r="P189"/>
  <c r="BI187"/>
  <c r="BH187"/>
  <c r="BG187"/>
  <c r="BF187"/>
  <c r="T187"/>
  <c r="R187"/>
  <c r="P187"/>
  <c r="BI186"/>
  <c r="BH186"/>
  <c r="BG186"/>
  <c r="BF186"/>
  <c r="T186"/>
  <c r="R186"/>
  <c r="P186"/>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3"/>
  <c r="BH173"/>
  <c r="BG173"/>
  <c r="BF173"/>
  <c r="T173"/>
  <c r="R173"/>
  <c r="P173"/>
  <c r="BI169"/>
  <c r="BH169"/>
  <c r="BG169"/>
  <c r="BF169"/>
  <c r="T169"/>
  <c r="R169"/>
  <c r="P169"/>
  <c r="BI167"/>
  <c r="BH167"/>
  <c r="BG167"/>
  <c r="BF167"/>
  <c r="T167"/>
  <c r="R167"/>
  <c r="P167"/>
  <c r="BI164"/>
  <c r="BH164"/>
  <c r="BG164"/>
  <c r="BF164"/>
  <c r="T164"/>
  <c r="T163"/>
  <c r="R164"/>
  <c r="R163"/>
  <c r="P164"/>
  <c r="P163"/>
  <c r="BI162"/>
  <c r="BH162"/>
  <c r="BG162"/>
  <c r="BF162"/>
  <c r="T162"/>
  <c r="R162"/>
  <c r="P162"/>
  <c r="BI160"/>
  <c r="BH160"/>
  <c r="BG160"/>
  <c r="BF160"/>
  <c r="T160"/>
  <c r="R160"/>
  <c r="P160"/>
  <c r="BI159"/>
  <c r="BH159"/>
  <c r="BG159"/>
  <c r="BF159"/>
  <c r="T159"/>
  <c r="R159"/>
  <c r="P159"/>
  <c r="BI158"/>
  <c r="BH158"/>
  <c r="BG158"/>
  <c r="BF158"/>
  <c r="T158"/>
  <c r="R158"/>
  <c r="P158"/>
  <c r="BI151"/>
  <c r="BH151"/>
  <c r="BG151"/>
  <c r="BF151"/>
  <c r="T151"/>
  <c r="R151"/>
  <c r="P151"/>
  <c r="BI148"/>
  <c r="BH148"/>
  <c r="BG148"/>
  <c r="BF148"/>
  <c r="T148"/>
  <c r="R148"/>
  <c r="P148"/>
  <c r="BI146"/>
  <c r="BH146"/>
  <c r="BG146"/>
  <c r="BF146"/>
  <c r="T146"/>
  <c r="R146"/>
  <c r="P146"/>
  <c r="BI144"/>
  <c r="BH144"/>
  <c r="BG144"/>
  <c r="BF144"/>
  <c r="T144"/>
  <c r="R144"/>
  <c r="P144"/>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J128"/>
  <c r="F128"/>
  <c r="F126"/>
  <c r="E124"/>
  <c r="J93"/>
  <c r="F93"/>
  <c r="F91"/>
  <c r="E89"/>
  <c r="J26"/>
  <c r="E26"/>
  <c r="J129"/>
  <c r="J25"/>
  <c r="J20"/>
  <c r="E20"/>
  <c r="F129"/>
  <c r="J19"/>
  <c r="J14"/>
  <c r="J126"/>
  <c r="E7"/>
  <c r="E85"/>
  <c i="41" r="J39"/>
  <c r="J38"/>
  <c i="1" r="AY142"/>
  <c i="41" r="J37"/>
  <c i="1" r="AX142"/>
  <c i="41" r="BI202"/>
  <c r="BH202"/>
  <c r="BG202"/>
  <c r="BF202"/>
  <c r="T202"/>
  <c r="T201"/>
  <c r="R202"/>
  <c r="R201"/>
  <c r="P202"/>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F121"/>
  <c r="F119"/>
  <c r="E117"/>
  <c r="F93"/>
  <c r="F91"/>
  <c r="E89"/>
  <c r="J26"/>
  <c r="E26"/>
  <c r="J94"/>
  <c r="J25"/>
  <c r="J23"/>
  <c r="E23"/>
  <c r="J93"/>
  <c r="J22"/>
  <c r="J20"/>
  <c r="E20"/>
  <c r="F94"/>
  <c r="J19"/>
  <c r="J14"/>
  <c r="J119"/>
  <c r="E7"/>
  <c r="E85"/>
  <c i="40" r="J39"/>
  <c r="J38"/>
  <c i="1" r="AY141"/>
  <c i="40" r="J37"/>
  <c i="1" r="AX141"/>
  <c i="40" r="BI208"/>
  <c r="BH208"/>
  <c r="BG208"/>
  <c r="BF208"/>
  <c r="T208"/>
  <c r="R208"/>
  <c r="P208"/>
  <c r="BI207"/>
  <c r="BH207"/>
  <c r="BG207"/>
  <c r="BF207"/>
  <c r="T207"/>
  <c r="R207"/>
  <c r="P207"/>
  <c r="BI206"/>
  <c r="BH206"/>
  <c r="BG206"/>
  <c r="BF206"/>
  <c r="T206"/>
  <c r="R206"/>
  <c r="P206"/>
  <c r="BI205"/>
  <c r="BH205"/>
  <c r="BG205"/>
  <c r="BF205"/>
  <c r="T205"/>
  <c r="R205"/>
  <c r="P205"/>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F120"/>
  <c r="F118"/>
  <c r="E116"/>
  <c r="F93"/>
  <c r="F91"/>
  <c r="E89"/>
  <c r="J26"/>
  <c r="E26"/>
  <c r="J121"/>
  <c r="J25"/>
  <c r="J23"/>
  <c r="E23"/>
  <c r="J93"/>
  <c r="J22"/>
  <c r="J20"/>
  <c r="E20"/>
  <c r="F121"/>
  <c r="J19"/>
  <c r="J14"/>
  <c r="J118"/>
  <c r="E7"/>
  <c r="E112"/>
  <c i="39" r="J39"/>
  <c r="J38"/>
  <c i="1" r="AY140"/>
  <c i="39" r="J37"/>
  <c i="1" r="AX140"/>
  <c i="39"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J121"/>
  <c r="F121"/>
  <c r="F119"/>
  <c r="E117"/>
  <c r="J94"/>
  <c r="J93"/>
  <c r="F93"/>
  <c r="F91"/>
  <c r="E89"/>
  <c r="J20"/>
  <c r="E20"/>
  <c r="F122"/>
  <c r="J19"/>
  <c r="J14"/>
  <c r="J119"/>
  <c r="E7"/>
  <c r="E113"/>
  <c i="38" r="J39"/>
  <c r="J38"/>
  <c i="1" r="AY139"/>
  <c i="38" r="J37"/>
  <c i="1" r="AX139"/>
  <c i="38" r="BI174"/>
  <c r="BH174"/>
  <c r="BG174"/>
  <c r="BF174"/>
  <c r="T174"/>
  <c r="R174"/>
  <c r="P174"/>
  <c r="BI173"/>
  <c r="BH173"/>
  <c r="BG173"/>
  <c r="BF173"/>
  <c r="T173"/>
  <c r="R173"/>
  <c r="P173"/>
  <c r="BI172"/>
  <c r="BH172"/>
  <c r="BG172"/>
  <c r="BF172"/>
  <c r="T172"/>
  <c r="R172"/>
  <c r="P172"/>
  <c r="BI170"/>
  <c r="BH170"/>
  <c r="BG170"/>
  <c r="BF170"/>
  <c r="T170"/>
  <c r="T169"/>
  <c r="T168"/>
  <c r="R170"/>
  <c r="R169"/>
  <c r="R168"/>
  <c r="P170"/>
  <c r="P169"/>
  <c r="P168"/>
  <c r="BI167"/>
  <c r="BH167"/>
  <c r="BG167"/>
  <c r="BF167"/>
  <c r="T167"/>
  <c r="R167"/>
  <c r="P167"/>
  <c r="BI166"/>
  <c r="BH166"/>
  <c r="BG166"/>
  <c r="BF166"/>
  <c r="T166"/>
  <c r="R166"/>
  <c r="P166"/>
  <c r="BI165"/>
  <c r="BH165"/>
  <c r="BG165"/>
  <c r="BF165"/>
  <c r="T165"/>
  <c r="R165"/>
  <c r="P165"/>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J124"/>
  <c r="J123"/>
  <c r="F123"/>
  <c r="F121"/>
  <c r="E119"/>
  <c r="J94"/>
  <c r="J93"/>
  <c r="F93"/>
  <c r="F91"/>
  <c r="E89"/>
  <c r="J20"/>
  <c r="E20"/>
  <c r="F124"/>
  <c r="J19"/>
  <c r="J14"/>
  <c r="J121"/>
  <c r="E7"/>
  <c r="E85"/>
  <c i="37" r="J39"/>
  <c r="J38"/>
  <c i="1" r="AY138"/>
  <c i="37" r="J37"/>
  <c i="1" r="AX138"/>
  <c i="37" r="BI241"/>
  <c r="BH241"/>
  <c r="BG241"/>
  <c r="BF241"/>
  <c r="T241"/>
  <c r="T240"/>
  <c r="R241"/>
  <c r="R240"/>
  <c r="P241"/>
  <c r="P240"/>
  <c r="BI238"/>
  <c r="BH238"/>
  <c r="BG238"/>
  <c r="BF238"/>
  <c r="T238"/>
  <c r="R238"/>
  <c r="P238"/>
  <c r="BI237"/>
  <c r="BH237"/>
  <c r="BG237"/>
  <c r="BF237"/>
  <c r="T237"/>
  <c r="R237"/>
  <c r="P237"/>
  <c r="BI236"/>
  <c r="BH236"/>
  <c r="BG236"/>
  <c r="BF236"/>
  <c r="T236"/>
  <c r="R236"/>
  <c r="P236"/>
  <c r="BI234"/>
  <c r="BH234"/>
  <c r="BG234"/>
  <c r="BF234"/>
  <c r="T234"/>
  <c r="R234"/>
  <c r="P234"/>
  <c r="BI233"/>
  <c r="BH233"/>
  <c r="BG233"/>
  <c r="BF233"/>
  <c r="T233"/>
  <c r="R233"/>
  <c r="P233"/>
  <c r="BI232"/>
  <c r="BH232"/>
  <c r="BG232"/>
  <c r="BF232"/>
  <c r="T232"/>
  <c r="R232"/>
  <c r="P232"/>
  <c r="BI230"/>
  <c r="BH230"/>
  <c r="BG230"/>
  <c r="BF230"/>
  <c r="T230"/>
  <c r="R230"/>
  <c r="P230"/>
  <c r="BI222"/>
  <c r="BH222"/>
  <c r="BG222"/>
  <c r="BF222"/>
  <c r="T222"/>
  <c r="R222"/>
  <c r="P222"/>
  <c r="BI220"/>
  <c r="BH220"/>
  <c r="BG220"/>
  <c r="BF220"/>
  <c r="T220"/>
  <c r="R220"/>
  <c r="P220"/>
  <c r="BI219"/>
  <c r="BH219"/>
  <c r="BG219"/>
  <c r="BF219"/>
  <c r="T219"/>
  <c r="R219"/>
  <c r="P219"/>
  <c r="BI218"/>
  <c r="BH218"/>
  <c r="BG218"/>
  <c r="BF218"/>
  <c r="T218"/>
  <c r="R218"/>
  <c r="P218"/>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3"/>
  <c r="BH203"/>
  <c r="BG203"/>
  <c r="BF203"/>
  <c r="T203"/>
  <c r="R203"/>
  <c r="P203"/>
  <c r="BI202"/>
  <c r="BH202"/>
  <c r="BG202"/>
  <c r="BF202"/>
  <c r="T202"/>
  <c r="R202"/>
  <c r="P202"/>
  <c r="BI201"/>
  <c r="BH201"/>
  <c r="BG201"/>
  <c r="BF201"/>
  <c r="T201"/>
  <c r="R201"/>
  <c r="P201"/>
  <c r="BI199"/>
  <c r="BH199"/>
  <c r="BG199"/>
  <c r="BF199"/>
  <c r="T199"/>
  <c r="R199"/>
  <c r="P199"/>
  <c r="BI198"/>
  <c r="BH198"/>
  <c r="BG198"/>
  <c r="BF198"/>
  <c r="T198"/>
  <c r="R198"/>
  <c r="P198"/>
  <c r="BI197"/>
  <c r="BH197"/>
  <c r="BG197"/>
  <c r="BF197"/>
  <c r="T197"/>
  <c r="R197"/>
  <c r="P197"/>
  <c r="BI195"/>
  <c r="BH195"/>
  <c r="BG195"/>
  <c r="BF195"/>
  <c r="T195"/>
  <c r="R195"/>
  <c r="P195"/>
  <c r="BI193"/>
  <c r="BH193"/>
  <c r="BG193"/>
  <c r="BF193"/>
  <c r="T193"/>
  <c r="R193"/>
  <c r="P193"/>
  <c r="BI192"/>
  <c r="BH192"/>
  <c r="BG192"/>
  <c r="BF192"/>
  <c r="T192"/>
  <c r="R192"/>
  <c r="P192"/>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3"/>
  <c r="BH173"/>
  <c r="BG173"/>
  <c r="BF173"/>
  <c r="T173"/>
  <c r="R173"/>
  <c r="P173"/>
  <c r="BI169"/>
  <c r="BH169"/>
  <c r="BG169"/>
  <c r="BF169"/>
  <c r="T169"/>
  <c r="R169"/>
  <c r="P169"/>
  <c r="BI167"/>
  <c r="BH167"/>
  <c r="BG167"/>
  <c r="BF167"/>
  <c r="T167"/>
  <c r="R167"/>
  <c r="P167"/>
  <c r="BI164"/>
  <c r="BH164"/>
  <c r="BG164"/>
  <c r="BF164"/>
  <c r="T164"/>
  <c r="T163"/>
  <c r="R164"/>
  <c r="R163"/>
  <c r="P164"/>
  <c r="P163"/>
  <c r="BI162"/>
  <c r="BH162"/>
  <c r="BG162"/>
  <c r="BF162"/>
  <c r="T162"/>
  <c r="R162"/>
  <c r="P162"/>
  <c r="BI160"/>
  <c r="BH160"/>
  <c r="BG160"/>
  <c r="BF160"/>
  <c r="T160"/>
  <c r="R160"/>
  <c r="P160"/>
  <c r="BI159"/>
  <c r="BH159"/>
  <c r="BG159"/>
  <c r="BF159"/>
  <c r="T159"/>
  <c r="R159"/>
  <c r="P159"/>
  <c r="BI158"/>
  <c r="BH158"/>
  <c r="BG158"/>
  <c r="BF158"/>
  <c r="T158"/>
  <c r="R158"/>
  <c r="P158"/>
  <c r="BI149"/>
  <c r="BH149"/>
  <c r="BG149"/>
  <c r="BF149"/>
  <c r="T149"/>
  <c r="R149"/>
  <c r="P149"/>
  <c r="BI146"/>
  <c r="BH146"/>
  <c r="BG146"/>
  <c r="BF146"/>
  <c r="T146"/>
  <c r="R146"/>
  <c r="P146"/>
  <c r="BI144"/>
  <c r="BH144"/>
  <c r="BG144"/>
  <c r="BF144"/>
  <c r="T144"/>
  <c r="R144"/>
  <c r="P144"/>
  <c r="BI142"/>
  <c r="BH142"/>
  <c r="BG142"/>
  <c r="BF142"/>
  <c r="T142"/>
  <c r="R142"/>
  <c r="P142"/>
  <c r="BI139"/>
  <c r="BH139"/>
  <c r="BG139"/>
  <c r="BF139"/>
  <c r="T139"/>
  <c r="R139"/>
  <c r="P139"/>
  <c r="BI138"/>
  <c r="BH138"/>
  <c r="BG138"/>
  <c r="BF138"/>
  <c r="T138"/>
  <c r="R138"/>
  <c r="P138"/>
  <c r="BI136"/>
  <c r="BH136"/>
  <c r="BG136"/>
  <c r="BF136"/>
  <c r="T136"/>
  <c r="T135"/>
  <c r="R136"/>
  <c r="R135"/>
  <c r="P136"/>
  <c r="P135"/>
  <c r="J129"/>
  <c r="F129"/>
  <c r="F127"/>
  <c r="E125"/>
  <c r="J93"/>
  <c r="F93"/>
  <c r="F91"/>
  <c r="E89"/>
  <c r="J26"/>
  <c r="E26"/>
  <c r="J94"/>
  <c r="J25"/>
  <c r="J20"/>
  <c r="E20"/>
  <c r="F130"/>
  <c r="J19"/>
  <c r="J14"/>
  <c r="J127"/>
  <c r="E7"/>
  <c r="E85"/>
  <c i="36" r="J39"/>
  <c r="J38"/>
  <c i="1" r="AY136"/>
  <c i="36" r="J37"/>
  <c i="1" r="AX136"/>
  <c i="36" r="BI202"/>
  <c r="BH202"/>
  <c r="BG202"/>
  <c r="BF202"/>
  <c r="T202"/>
  <c r="T201"/>
  <c r="R202"/>
  <c r="R201"/>
  <c r="P202"/>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F121"/>
  <c r="F119"/>
  <c r="E117"/>
  <c r="F93"/>
  <c r="F91"/>
  <c r="E89"/>
  <c r="J26"/>
  <c r="E26"/>
  <c r="J122"/>
  <c r="J25"/>
  <c r="J23"/>
  <c r="E23"/>
  <c r="J121"/>
  <c r="J22"/>
  <c r="J20"/>
  <c r="E20"/>
  <c r="F122"/>
  <c r="J19"/>
  <c r="J14"/>
  <c r="J91"/>
  <c r="E7"/>
  <c r="E113"/>
  <c i="35" r="J39"/>
  <c r="J38"/>
  <c i="1" r="AY135"/>
  <c i="35" r="J37"/>
  <c i="1" r="AX135"/>
  <c i="35" r="BI208"/>
  <c r="BH208"/>
  <c r="BG208"/>
  <c r="BF208"/>
  <c r="T208"/>
  <c r="R208"/>
  <c r="P208"/>
  <c r="BI207"/>
  <c r="BH207"/>
  <c r="BG207"/>
  <c r="BF207"/>
  <c r="T207"/>
  <c r="R207"/>
  <c r="P207"/>
  <c r="BI206"/>
  <c r="BH206"/>
  <c r="BG206"/>
  <c r="BF206"/>
  <c r="T206"/>
  <c r="R206"/>
  <c r="P206"/>
  <c r="BI205"/>
  <c r="BH205"/>
  <c r="BG205"/>
  <c r="BF205"/>
  <c r="T205"/>
  <c r="R205"/>
  <c r="P205"/>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F120"/>
  <c r="F118"/>
  <c r="E116"/>
  <c r="F93"/>
  <c r="F91"/>
  <c r="E89"/>
  <c r="J26"/>
  <c r="E26"/>
  <c r="J94"/>
  <c r="J25"/>
  <c r="J23"/>
  <c r="E23"/>
  <c r="J120"/>
  <c r="J22"/>
  <c r="J20"/>
  <c r="E20"/>
  <c r="F121"/>
  <c r="J19"/>
  <c r="J14"/>
  <c r="J91"/>
  <c r="E7"/>
  <c r="E85"/>
  <c i="34" r="J39"/>
  <c r="J38"/>
  <c i="1" r="AY134"/>
  <c i="34" r="J37"/>
  <c i="1" r="AX134"/>
  <c i="34"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J121"/>
  <c r="F121"/>
  <c r="F119"/>
  <c r="E117"/>
  <c r="J94"/>
  <c r="J93"/>
  <c r="F93"/>
  <c r="F91"/>
  <c r="E89"/>
  <c r="J20"/>
  <c r="E20"/>
  <c r="F122"/>
  <c r="J19"/>
  <c r="J14"/>
  <c r="J119"/>
  <c r="E7"/>
  <c r="E113"/>
  <c i="33" r="J39"/>
  <c r="J38"/>
  <c i="1" r="AY133"/>
  <c i="33" r="J37"/>
  <c i="1" r="AX133"/>
  <c i="33" r="BI174"/>
  <c r="BH174"/>
  <c r="BG174"/>
  <c r="BF174"/>
  <c r="T174"/>
  <c r="R174"/>
  <c r="P174"/>
  <c r="BI173"/>
  <c r="BH173"/>
  <c r="BG173"/>
  <c r="BF173"/>
  <c r="T173"/>
  <c r="R173"/>
  <c r="P173"/>
  <c r="BI172"/>
  <c r="BH172"/>
  <c r="BG172"/>
  <c r="BF172"/>
  <c r="T172"/>
  <c r="R172"/>
  <c r="P172"/>
  <c r="BI170"/>
  <c r="BH170"/>
  <c r="BG170"/>
  <c r="BF170"/>
  <c r="T170"/>
  <c r="T169"/>
  <c r="T168"/>
  <c r="R170"/>
  <c r="R169"/>
  <c r="R168"/>
  <c r="P170"/>
  <c r="P169"/>
  <c r="P168"/>
  <c r="BI167"/>
  <c r="BH167"/>
  <c r="BG167"/>
  <c r="BF167"/>
  <c r="T167"/>
  <c r="R167"/>
  <c r="P167"/>
  <c r="BI166"/>
  <c r="BH166"/>
  <c r="BG166"/>
  <c r="BF166"/>
  <c r="T166"/>
  <c r="R166"/>
  <c r="P166"/>
  <c r="BI165"/>
  <c r="BH165"/>
  <c r="BG165"/>
  <c r="BF165"/>
  <c r="T165"/>
  <c r="R165"/>
  <c r="P165"/>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J124"/>
  <c r="J123"/>
  <c r="F123"/>
  <c r="F121"/>
  <c r="E119"/>
  <c r="J94"/>
  <c r="J93"/>
  <c r="F93"/>
  <c r="F91"/>
  <c r="E89"/>
  <c r="J20"/>
  <c r="E20"/>
  <c r="F94"/>
  <c r="J19"/>
  <c r="J14"/>
  <c r="J121"/>
  <c r="E7"/>
  <c r="E85"/>
  <c i="32" r="J39"/>
  <c r="J38"/>
  <c i="1" r="AY132"/>
  <c i="32" r="J37"/>
  <c i="1" r="AX132"/>
  <c i="32" r="BI237"/>
  <c r="BH237"/>
  <c r="BG237"/>
  <c r="BF237"/>
  <c r="T237"/>
  <c r="T236"/>
  <c r="R237"/>
  <c r="R236"/>
  <c r="P237"/>
  <c r="P236"/>
  <c r="BI234"/>
  <c r="BH234"/>
  <c r="BG234"/>
  <c r="BF234"/>
  <c r="T234"/>
  <c r="R234"/>
  <c r="P234"/>
  <c r="BI233"/>
  <c r="BH233"/>
  <c r="BG233"/>
  <c r="BF233"/>
  <c r="T233"/>
  <c r="R233"/>
  <c r="P233"/>
  <c r="BI232"/>
  <c r="BH232"/>
  <c r="BG232"/>
  <c r="BF232"/>
  <c r="T232"/>
  <c r="R232"/>
  <c r="P232"/>
  <c r="BI230"/>
  <c r="BH230"/>
  <c r="BG230"/>
  <c r="BF230"/>
  <c r="T230"/>
  <c r="R230"/>
  <c r="P230"/>
  <c r="BI229"/>
  <c r="BH229"/>
  <c r="BG229"/>
  <c r="BF229"/>
  <c r="T229"/>
  <c r="R229"/>
  <c r="P229"/>
  <c r="BI228"/>
  <c r="BH228"/>
  <c r="BG228"/>
  <c r="BF228"/>
  <c r="T228"/>
  <c r="R228"/>
  <c r="P228"/>
  <c r="BI226"/>
  <c r="BH226"/>
  <c r="BG226"/>
  <c r="BF226"/>
  <c r="T226"/>
  <c r="R226"/>
  <c r="P226"/>
  <c r="BI218"/>
  <c r="BH218"/>
  <c r="BG218"/>
  <c r="BF218"/>
  <c r="T218"/>
  <c r="R218"/>
  <c r="P218"/>
  <c r="BI216"/>
  <c r="BH216"/>
  <c r="BG216"/>
  <c r="BF216"/>
  <c r="T216"/>
  <c r="R216"/>
  <c r="P216"/>
  <c r="BI215"/>
  <c r="BH215"/>
  <c r="BG215"/>
  <c r="BF215"/>
  <c r="T215"/>
  <c r="R215"/>
  <c r="P215"/>
  <c r="BI214"/>
  <c r="BH214"/>
  <c r="BG214"/>
  <c r="BF214"/>
  <c r="T214"/>
  <c r="R214"/>
  <c r="P214"/>
  <c r="BI213"/>
  <c r="BH213"/>
  <c r="BG213"/>
  <c r="BF213"/>
  <c r="T213"/>
  <c r="R213"/>
  <c r="P213"/>
  <c r="BI211"/>
  <c r="BH211"/>
  <c r="BG211"/>
  <c r="BF211"/>
  <c r="T211"/>
  <c r="R211"/>
  <c r="P211"/>
  <c r="BI209"/>
  <c r="BH209"/>
  <c r="BG209"/>
  <c r="BF209"/>
  <c r="T209"/>
  <c r="R209"/>
  <c r="P209"/>
  <c r="BI207"/>
  <c r="BH207"/>
  <c r="BG207"/>
  <c r="BF207"/>
  <c r="T207"/>
  <c r="R207"/>
  <c r="P207"/>
  <c r="BI203"/>
  <c r="BH203"/>
  <c r="BG203"/>
  <c r="BF203"/>
  <c r="T203"/>
  <c r="R203"/>
  <c r="P203"/>
  <c r="BI202"/>
  <c r="BH202"/>
  <c r="BG202"/>
  <c r="BF202"/>
  <c r="T202"/>
  <c r="R202"/>
  <c r="P202"/>
  <c r="BI201"/>
  <c r="BH201"/>
  <c r="BG201"/>
  <c r="BF201"/>
  <c r="T201"/>
  <c r="R201"/>
  <c r="P201"/>
  <c r="BI199"/>
  <c r="BH199"/>
  <c r="BG199"/>
  <c r="BF199"/>
  <c r="T199"/>
  <c r="R199"/>
  <c r="P199"/>
  <c r="BI198"/>
  <c r="BH198"/>
  <c r="BG198"/>
  <c r="BF198"/>
  <c r="T198"/>
  <c r="R198"/>
  <c r="P198"/>
  <c r="BI197"/>
  <c r="BH197"/>
  <c r="BG197"/>
  <c r="BF197"/>
  <c r="T197"/>
  <c r="R197"/>
  <c r="P197"/>
  <c r="BI195"/>
  <c r="BH195"/>
  <c r="BG195"/>
  <c r="BF195"/>
  <c r="T195"/>
  <c r="R195"/>
  <c r="P195"/>
  <c r="BI193"/>
  <c r="BH193"/>
  <c r="BG193"/>
  <c r="BF193"/>
  <c r="T193"/>
  <c r="R193"/>
  <c r="P193"/>
  <c r="BI192"/>
  <c r="BH192"/>
  <c r="BG192"/>
  <c r="BF192"/>
  <c r="T192"/>
  <c r="R192"/>
  <c r="P192"/>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3"/>
  <c r="BH173"/>
  <c r="BG173"/>
  <c r="BF173"/>
  <c r="T173"/>
  <c r="R173"/>
  <c r="P173"/>
  <c r="BI169"/>
  <c r="BH169"/>
  <c r="BG169"/>
  <c r="BF169"/>
  <c r="T169"/>
  <c r="R169"/>
  <c r="P169"/>
  <c r="BI167"/>
  <c r="BH167"/>
  <c r="BG167"/>
  <c r="BF167"/>
  <c r="T167"/>
  <c r="R167"/>
  <c r="P167"/>
  <c r="BI164"/>
  <c r="BH164"/>
  <c r="BG164"/>
  <c r="BF164"/>
  <c r="T164"/>
  <c r="T163"/>
  <c r="R164"/>
  <c r="R163"/>
  <c r="P164"/>
  <c r="P163"/>
  <c r="BI162"/>
  <c r="BH162"/>
  <c r="BG162"/>
  <c r="BF162"/>
  <c r="T162"/>
  <c r="R162"/>
  <c r="P162"/>
  <c r="BI160"/>
  <c r="BH160"/>
  <c r="BG160"/>
  <c r="BF160"/>
  <c r="T160"/>
  <c r="R160"/>
  <c r="P160"/>
  <c r="BI159"/>
  <c r="BH159"/>
  <c r="BG159"/>
  <c r="BF159"/>
  <c r="T159"/>
  <c r="R159"/>
  <c r="P159"/>
  <c r="BI158"/>
  <c r="BH158"/>
  <c r="BG158"/>
  <c r="BF158"/>
  <c r="T158"/>
  <c r="R158"/>
  <c r="P158"/>
  <c r="BI149"/>
  <c r="BH149"/>
  <c r="BG149"/>
  <c r="BF149"/>
  <c r="T149"/>
  <c r="R149"/>
  <c r="P149"/>
  <c r="BI146"/>
  <c r="BH146"/>
  <c r="BG146"/>
  <c r="BF146"/>
  <c r="T146"/>
  <c r="R146"/>
  <c r="P146"/>
  <c r="BI144"/>
  <c r="BH144"/>
  <c r="BG144"/>
  <c r="BF144"/>
  <c r="T144"/>
  <c r="R144"/>
  <c r="P144"/>
  <c r="BI142"/>
  <c r="BH142"/>
  <c r="BG142"/>
  <c r="BF142"/>
  <c r="T142"/>
  <c r="R142"/>
  <c r="P142"/>
  <c r="BI139"/>
  <c r="BH139"/>
  <c r="BG139"/>
  <c r="BF139"/>
  <c r="T139"/>
  <c r="R139"/>
  <c r="P139"/>
  <c r="BI138"/>
  <c r="BH138"/>
  <c r="BG138"/>
  <c r="BF138"/>
  <c r="T138"/>
  <c r="R138"/>
  <c r="P138"/>
  <c r="BI136"/>
  <c r="BH136"/>
  <c r="BG136"/>
  <c r="BF136"/>
  <c r="T136"/>
  <c r="T135"/>
  <c r="R136"/>
  <c r="R135"/>
  <c r="P136"/>
  <c r="P135"/>
  <c r="J129"/>
  <c r="F129"/>
  <c r="F127"/>
  <c r="E125"/>
  <c r="J93"/>
  <c r="F93"/>
  <c r="F91"/>
  <c r="E89"/>
  <c r="J26"/>
  <c r="E26"/>
  <c r="J94"/>
  <c r="J25"/>
  <c r="J20"/>
  <c r="E20"/>
  <c r="F94"/>
  <c r="J19"/>
  <c r="J14"/>
  <c r="J91"/>
  <c r="E7"/>
  <c r="E121"/>
  <c i="31" r="J39"/>
  <c r="J38"/>
  <c i="1" r="AY130"/>
  <c i="31" r="J37"/>
  <c i="1" r="AX130"/>
  <c i="31" r="BI210"/>
  <c r="BH210"/>
  <c r="BG210"/>
  <c r="BF210"/>
  <c r="T210"/>
  <c r="T209"/>
  <c r="R210"/>
  <c r="R209"/>
  <c r="P210"/>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F122"/>
  <c r="F120"/>
  <c r="E118"/>
  <c r="F93"/>
  <c r="F91"/>
  <c r="E89"/>
  <c r="J26"/>
  <c r="E26"/>
  <c r="J94"/>
  <c r="J25"/>
  <c r="J23"/>
  <c r="E23"/>
  <c r="J93"/>
  <c r="J22"/>
  <c r="J20"/>
  <c r="E20"/>
  <c r="F123"/>
  <c r="J19"/>
  <c r="J14"/>
  <c r="J120"/>
  <c r="E7"/>
  <c r="E85"/>
  <c i="30" r="J39"/>
  <c r="J38"/>
  <c i="1" r="AY129"/>
  <c i="30" r="J37"/>
  <c i="1" r="AX129"/>
  <c i="30" r="BI210"/>
  <c r="BH210"/>
  <c r="BG210"/>
  <c r="BF210"/>
  <c r="T210"/>
  <c r="R210"/>
  <c r="P210"/>
  <c r="BI209"/>
  <c r="BH209"/>
  <c r="BG209"/>
  <c r="BF209"/>
  <c r="T209"/>
  <c r="R209"/>
  <c r="P209"/>
  <c r="BI208"/>
  <c r="BH208"/>
  <c r="BG208"/>
  <c r="BF208"/>
  <c r="T208"/>
  <c r="R208"/>
  <c r="P208"/>
  <c r="BI207"/>
  <c r="BH207"/>
  <c r="BG207"/>
  <c r="BF207"/>
  <c r="T207"/>
  <c r="R207"/>
  <c r="P207"/>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F120"/>
  <c r="F118"/>
  <c r="E116"/>
  <c r="F93"/>
  <c r="F91"/>
  <c r="E89"/>
  <c r="J26"/>
  <c r="E26"/>
  <c r="J94"/>
  <c r="J25"/>
  <c r="J23"/>
  <c r="E23"/>
  <c r="J120"/>
  <c r="J22"/>
  <c r="J20"/>
  <c r="E20"/>
  <c r="F121"/>
  <c r="J19"/>
  <c r="J14"/>
  <c r="J91"/>
  <c r="E7"/>
  <c r="E85"/>
  <c i="29" r="J39"/>
  <c r="J38"/>
  <c i="1" r="AY128"/>
  <c i="29" r="J37"/>
  <c i="1" r="AX128"/>
  <c i="29"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J121"/>
  <c r="F121"/>
  <c r="F119"/>
  <c r="E117"/>
  <c r="J94"/>
  <c r="J93"/>
  <c r="F93"/>
  <c r="F91"/>
  <c r="E89"/>
  <c r="J20"/>
  <c r="E20"/>
  <c r="F122"/>
  <c r="J19"/>
  <c r="J14"/>
  <c r="J91"/>
  <c r="E7"/>
  <c r="E113"/>
  <c i="28" r="J39"/>
  <c r="J38"/>
  <c i="1" r="AY127"/>
  <c i="28" r="J37"/>
  <c i="1" r="AX127"/>
  <c i="28" r="BI174"/>
  <c r="BH174"/>
  <c r="BG174"/>
  <c r="BF174"/>
  <c r="T174"/>
  <c r="R174"/>
  <c r="P174"/>
  <c r="BI173"/>
  <c r="BH173"/>
  <c r="BG173"/>
  <c r="BF173"/>
  <c r="T173"/>
  <c r="R173"/>
  <c r="P173"/>
  <c r="BI172"/>
  <c r="BH172"/>
  <c r="BG172"/>
  <c r="BF172"/>
  <c r="T172"/>
  <c r="R172"/>
  <c r="P172"/>
  <c r="BI170"/>
  <c r="BH170"/>
  <c r="BG170"/>
  <c r="BF170"/>
  <c r="T170"/>
  <c r="T169"/>
  <c r="T168"/>
  <c r="R170"/>
  <c r="R169"/>
  <c r="R168"/>
  <c r="P170"/>
  <c r="P169"/>
  <c r="P168"/>
  <c r="BI167"/>
  <c r="BH167"/>
  <c r="BG167"/>
  <c r="BF167"/>
  <c r="T167"/>
  <c r="R167"/>
  <c r="P167"/>
  <c r="BI166"/>
  <c r="BH166"/>
  <c r="BG166"/>
  <c r="BF166"/>
  <c r="T166"/>
  <c r="R166"/>
  <c r="P166"/>
  <c r="BI165"/>
  <c r="BH165"/>
  <c r="BG165"/>
  <c r="BF165"/>
  <c r="T165"/>
  <c r="R165"/>
  <c r="P165"/>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J124"/>
  <c r="J123"/>
  <c r="F123"/>
  <c r="F121"/>
  <c r="E119"/>
  <c r="J94"/>
  <c r="J93"/>
  <c r="F93"/>
  <c r="F91"/>
  <c r="E89"/>
  <c r="J20"/>
  <c r="E20"/>
  <c r="F124"/>
  <c r="J19"/>
  <c r="J14"/>
  <c r="J121"/>
  <c r="E7"/>
  <c r="E85"/>
  <c i="27" r="J39"/>
  <c r="J38"/>
  <c i="1" r="AY126"/>
  <c i="27" r="J37"/>
  <c i="1" r="AX126"/>
  <c i="27" r="BI237"/>
  <c r="BH237"/>
  <c r="BG237"/>
  <c r="BF237"/>
  <c r="T237"/>
  <c r="T236"/>
  <c r="R237"/>
  <c r="R236"/>
  <c r="P237"/>
  <c r="P236"/>
  <c r="BI234"/>
  <c r="BH234"/>
  <c r="BG234"/>
  <c r="BF234"/>
  <c r="T234"/>
  <c r="R234"/>
  <c r="P234"/>
  <c r="BI233"/>
  <c r="BH233"/>
  <c r="BG233"/>
  <c r="BF233"/>
  <c r="T233"/>
  <c r="R233"/>
  <c r="P233"/>
  <c r="BI232"/>
  <c r="BH232"/>
  <c r="BG232"/>
  <c r="BF232"/>
  <c r="T232"/>
  <c r="R232"/>
  <c r="P232"/>
  <c r="BI230"/>
  <c r="BH230"/>
  <c r="BG230"/>
  <c r="BF230"/>
  <c r="T230"/>
  <c r="R230"/>
  <c r="P230"/>
  <c r="BI229"/>
  <c r="BH229"/>
  <c r="BG229"/>
  <c r="BF229"/>
  <c r="T229"/>
  <c r="R229"/>
  <c r="P229"/>
  <c r="BI228"/>
  <c r="BH228"/>
  <c r="BG228"/>
  <c r="BF228"/>
  <c r="T228"/>
  <c r="R228"/>
  <c r="P228"/>
  <c r="BI226"/>
  <c r="BH226"/>
  <c r="BG226"/>
  <c r="BF226"/>
  <c r="T226"/>
  <c r="R226"/>
  <c r="P226"/>
  <c r="BI218"/>
  <c r="BH218"/>
  <c r="BG218"/>
  <c r="BF218"/>
  <c r="T218"/>
  <c r="R218"/>
  <c r="P218"/>
  <c r="BI216"/>
  <c r="BH216"/>
  <c r="BG216"/>
  <c r="BF216"/>
  <c r="T216"/>
  <c r="R216"/>
  <c r="P216"/>
  <c r="BI215"/>
  <c r="BH215"/>
  <c r="BG215"/>
  <c r="BF215"/>
  <c r="T215"/>
  <c r="R215"/>
  <c r="P215"/>
  <c r="BI214"/>
  <c r="BH214"/>
  <c r="BG214"/>
  <c r="BF214"/>
  <c r="T214"/>
  <c r="R214"/>
  <c r="P214"/>
  <c r="BI213"/>
  <c r="BH213"/>
  <c r="BG213"/>
  <c r="BF213"/>
  <c r="T213"/>
  <c r="R213"/>
  <c r="P213"/>
  <c r="BI211"/>
  <c r="BH211"/>
  <c r="BG211"/>
  <c r="BF211"/>
  <c r="T211"/>
  <c r="R211"/>
  <c r="P211"/>
  <c r="BI209"/>
  <c r="BH209"/>
  <c r="BG209"/>
  <c r="BF209"/>
  <c r="T209"/>
  <c r="R209"/>
  <c r="P209"/>
  <c r="BI207"/>
  <c r="BH207"/>
  <c r="BG207"/>
  <c r="BF207"/>
  <c r="T207"/>
  <c r="R207"/>
  <c r="P207"/>
  <c r="BI203"/>
  <c r="BH203"/>
  <c r="BG203"/>
  <c r="BF203"/>
  <c r="T203"/>
  <c r="R203"/>
  <c r="P203"/>
  <c r="BI202"/>
  <c r="BH202"/>
  <c r="BG202"/>
  <c r="BF202"/>
  <c r="T202"/>
  <c r="R202"/>
  <c r="P202"/>
  <c r="BI201"/>
  <c r="BH201"/>
  <c r="BG201"/>
  <c r="BF201"/>
  <c r="T201"/>
  <c r="R201"/>
  <c r="P201"/>
  <c r="BI199"/>
  <c r="BH199"/>
  <c r="BG199"/>
  <c r="BF199"/>
  <c r="T199"/>
  <c r="R199"/>
  <c r="P199"/>
  <c r="BI198"/>
  <c r="BH198"/>
  <c r="BG198"/>
  <c r="BF198"/>
  <c r="T198"/>
  <c r="R198"/>
  <c r="P198"/>
  <c r="BI197"/>
  <c r="BH197"/>
  <c r="BG197"/>
  <c r="BF197"/>
  <c r="T197"/>
  <c r="R197"/>
  <c r="P197"/>
  <c r="BI195"/>
  <c r="BH195"/>
  <c r="BG195"/>
  <c r="BF195"/>
  <c r="T195"/>
  <c r="R195"/>
  <c r="P195"/>
  <c r="BI193"/>
  <c r="BH193"/>
  <c r="BG193"/>
  <c r="BF193"/>
  <c r="T193"/>
  <c r="R193"/>
  <c r="P193"/>
  <c r="BI192"/>
  <c r="BH192"/>
  <c r="BG192"/>
  <c r="BF192"/>
  <c r="T192"/>
  <c r="R192"/>
  <c r="P192"/>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3"/>
  <c r="BH173"/>
  <c r="BG173"/>
  <c r="BF173"/>
  <c r="T173"/>
  <c r="R173"/>
  <c r="P173"/>
  <c r="BI169"/>
  <c r="BH169"/>
  <c r="BG169"/>
  <c r="BF169"/>
  <c r="T169"/>
  <c r="R169"/>
  <c r="P169"/>
  <c r="BI167"/>
  <c r="BH167"/>
  <c r="BG167"/>
  <c r="BF167"/>
  <c r="T167"/>
  <c r="R167"/>
  <c r="P167"/>
  <c r="BI164"/>
  <c r="BH164"/>
  <c r="BG164"/>
  <c r="BF164"/>
  <c r="T164"/>
  <c r="T163"/>
  <c r="R164"/>
  <c r="R163"/>
  <c r="P164"/>
  <c r="P163"/>
  <c r="BI162"/>
  <c r="BH162"/>
  <c r="BG162"/>
  <c r="BF162"/>
  <c r="T162"/>
  <c r="R162"/>
  <c r="P162"/>
  <c r="BI160"/>
  <c r="BH160"/>
  <c r="BG160"/>
  <c r="BF160"/>
  <c r="T160"/>
  <c r="R160"/>
  <c r="P160"/>
  <c r="BI159"/>
  <c r="BH159"/>
  <c r="BG159"/>
  <c r="BF159"/>
  <c r="T159"/>
  <c r="R159"/>
  <c r="P159"/>
  <c r="BI158"/>
  <c r="BH158"/>
  <c r="BG158"/>
  <c r="BF158"/>
  <c r="T158"/>
  <c r="R158"/>
  <c r="P158"/>
  <c r="BI149"/>
  <c r="BH149"/>
  <c r="BG149"/>
  <c r="BF149"/>
  <c r="T149"/>
  <c r="R149"/>
  <c r="P149"/>
  <c r="BI146"/>
  <c r="BH146"/>
  <c r="BG146"/>
  <c r="BF146"/>
  <c r="T146"/>
  <c r="R146"/>
  <c r="P146"/>
  <c r="BI144"/>
  <c r="BH144"/>
  <c r="BG144"/>
  <c r="BF144"/>
  <c r="T144"/>
  <c r="R144"/>
  <c r="P144"/>
  <c r="BI142"/>
  <c r="BH142"/>
  <c r="BG142"/>
  <c r="BF142"/>
  <c r="T142"/>
  <c r="R142"/>
  <c r="P142"/>
  <c r="BI139"/>
  <c r="BH139"/>
  <c r="BG139"/>
  <c r="BF139"/>
  <c r="T139"/>
  <c r="R139"/>
  <c r="P139"/>
  <c r="BI138"/>
  <c r="BH138"/>
  <c r="BG138"/>
  <c r="BF138"/>
  <c r="T138"/>
  <c r="R138"/>
  <c r="P138"/>
  <c r="BI136"/>
  <c r="BH136"/>
  <c r="BG136"/>
  <c r="BF136"/>
  <c r="T136"/>
  <c r="T135"/>
  <c r="R136"/>
  <c r="R135"/>
  <c r="P136"/>
  <c r="P135"/>
  <c r="J129"/>
  <c r="F129"/>
  <c r="F127"/>
  <c r="E125"/>
  <c r="J93"/>
  <c r="F93"/>
  <c r="F91"/>
  <c r="E89"/>
  <c r="J26"/>
  <c r="E26"/>
  <c r="J94"/>
  <c r="J25"/>
  <c r="J20"/>
  <c r="E20"/>
  <c r="F130"/>
  <c r="J19"/>
  <c r="J14"/>
  <c r="J91"/>
  <c r="E7"/>
  <c r="E85"/>
  <c i="26" r="J39"/>
  <c r="J38"/>
  <c i="1" r="AY124"/>
  <c i="26" r="J37"/>
  <c i="1" r="AX124"/>
  <c i="26" r="BI197"/>
  <c r="BH197"/>
  <c r="BG197"/>
  <c r="BF197"/>
  <c r="T197"/>
  <c r="T196"/>
  <c r="R197"/>
  <c r="R196"/>
  <c r="P197"/>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F120"/>
  <c r="F118"/>
  <c r="E116"/>
  <c r="F93"/>
  <c r="F91"/>
  <c r="E89"/>
  <c r="J26"/>
  <c r="E26"/>
  <c r="J121"/>
  <c r="J25"/>
  <c r="J23"/>
  <c r="E23"/>
  <c r="J93"/>
  <c r="J22"/>
  <c r="J20"/>
  <c r="E20"/>
  <c r="F94"/>
  <c r="J19"/>
  <c r="J14"/>
  <c r="J118"/>
  <c r="E7"/>
  <c r="E85"/>
  <c i="25" r="J39"/>
  <c r="J38"/>
  <c i="1" r="AY123"/>
  <c i="25" r="J37"/>
  <c i="1" r="AX123"/>
  <c i="25" r="BI206"/>
  <c r="BH206"/>
  <c r="BG206"/>
  <c r="BF206"/>
  <c r="T206"/>
  <c r="R206"/>
  <c r="P206"/>
  <c r="BI205"/>
  <c r="BH205"/>
  <c r="BG205"/>
  <c r="BF205"/>
  <c r="T205"/>
  <c r="R205"/>
  <c r="P205"/>
  <c r="BI204"/>
  <c r="BH204"/>
  <c r="BG204"/>
  <c r="BF204"/>
  <c r="T204"/>
  <c r="R204"/>
  <c r="P204"/>
  <c r="BI203"/>
  <c r="BH203"/>
  <c r="BG203"/>
  <c r="BF203"/>
  <c r="T203"/>
  <c r="R203"/>
  <c r="P203"/>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F120"/>
  <c r="F118"/>
  <c r="E116"/>
  <c r="F93"/>
  <c r="F91"/>
  <c r="E89"/>
  <c r="J26"/>
  <c r="E26"/>
  <c r="J121"/>
  <c r="J25"/>
  <c r="J23"/>
  <c r="E23"/>
  <c r="J120"/>
  <c r="J22"/>
  <c r="J20"/>
  <c r="E20"/>
  <c r="F94"/>
  <c r="J19"/>
  <c r="J14"/>
  <c r="J91"/>
  <c r="E7"/>
  <c r="E85"/>
  <c i="24" r="J39"/>
  <c r="J38"/>
  <c i="1" r="AY122"/>
  <c i="24" r="J37"/>
  <c i="1" r="AX122"/>
  <c i="24"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J121"/>
  <c r="F121"/>
  <c r="F119"/>
  <c r="E117"/>
  <c r="J94"/>
  <c r="J93"/>
  <c r="F93"/>
  <c r="F91"/>
  <c r="E89"/>
  <c r="J20"/>
  <c r="E20"/>
  <c r="F94"/>
  <c r="J19"/>
  <c r="J14"/>
  <c r="J91"/>
  <c r="E7"/>
  <c r="E113"/>
  <c i="23" r="J39"/>
  <c r="J38"/>
  <c i="1" r="AY121"/>
  <c i="23" r="J37"/>
  <c i="1" r="AX121"/>
  <c i="23" r="BI174"/>
  <c r="BH174"/>
  <c r="BG174"/>
  <c r="BF174"/>
  <c r="T174"/>
  <c r="R174"/>
  <c r="P174"/>
  <c r="BI173"/>
  <c r="BH173"/>
  <c r="BG173"/>
  <c r="BF173"/>
  <c r="T173"/>
  <c r="R173"/>
  <c r="P173"/>
  <c r="BI172"/>
  <c r="BH172"/>
  <c r="BG172"/>
  <c r="BF172"/>
  <c r="T172"/>
  <c r="R172"/>
  <c r="P172"/>
  <c r="BI170"/>
  <c r="BH170"/>
  <c r="BG170"/>
  <c r="BF170"/>
  <c r="T170"/>
  <c r="T169"/>
  <c r="T168"/>
  <c r="R170"/>
  <c r="R169"/>
  <c r="R168"/>
  <c r="P170"/>
  <c r="P169"/>
  <c r="P168"/>
  <c r="BI167"/>
  <c r="BH167"/>
  <c r="BG167"/>
  <c r="BF167"/>
  <c r="T167"/>
  <c r="R167"/>
  <c r="P167"/>
  <c r="BI166"/>
  <c r="BH166"/>
  <c r="BG166"/>
  <c r="BF166"/>
  <c r="T166"/>
  <c r="R166"/>
  <c r="P166"/>
  <c r="BI165"/>
  <c r="BH165"/>
  <c r="BG165"/>
  <c r="BF165"/>
  <c r="T165"/>
  <c r="R165"/>
  <c r="P165"/>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J124"/>
  <c r="J123"/>
  <c r="F123"/>
  <c r="F121"/>
  <c r="E119"/>
  <c r="J94"/>
  <c r="J93"/>
  <c r="F93"/>
  <c r="F91"/>
  <c r="E89"/>
  <c r="J20"/>
  <c r="E20"/>
  <c r="F124"/>
  <c r="J19"/>
  <c r="J14"/>
  <c r="J121"/>
  <c r="E7"/>
  <c r="E85"/>
  <c i="22" r="J39"/>
  <c r="J38"/>
  <c i="1" r="AY120"/>
  <c i="22" r="J37"/>
  <c i="1" r="AX120"/>
  <c i="22" r="BI230"/>
  <c r="BH230"/>
  <c r="BG230"/>
  <c r="BF230"/>
  <c r="T230"/>
  <c r="T229"/>
  <c r="R230"/>
  <c r="R229"/>
  <c r="P230"/>
  <c r="P229"/>
  <c r="BI227"/>
  <c r="BH227"/>
  <c r="BG227"/>
  <c r="BF227"/>
  <c r="T227"/>
  <c r="R227"/>
  <c r="P227"/>
  <c r="BI226"/>
  <c r="BH226"/>
  <c r="BG226"/>
  <c r="BF226"/>
  <c r="T226"/>
  <c r="R226"/>
  <c r="P226"/>
  <c r="BI225"/>
  <c r="BH225"/>
  <c r="BG225"/>
  <c r="BF225"/>
  <c r="T225"/>
  <c r="R225"/>
  <c r="P225"/>
  <c r="BI223"/>
  <c r="BH223"/>
  <c r="BG223"/>
  <c r="BF223"/>
  <c r="T223"/>
  <c r="R223"/>
  <c r="P223"/>
  <c r="BI222"/>
  <c r="BH222"/>
  <c r="BG222"/>
  <c r="BF222"/>
  <c r="T222"/>
  <c r="R222"/>
  <c r="P222"/>
  <c r="BI221"/>
  <c r="BH221"/>
  <c r="BG221"/>
  <c r="BF221"/>
  <c r="T221"/>
  <c r="R221"/>
  <c r="P221"/>
  <c r="BI219"/>
  <c r="BH219"/>
  <c r="BG219"/>
  <c r="BF219"/>
  <c r="T219"/>
  <c r="R219"/>
  <c r="P219"/>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4"/>
  <c r="BH194"/>
  <c r="BG194"/>
  <c r="BF194"/>
  <c r="T194"/>
  <c r="R194"/>
  <c r="P194"/>
  <c r="BI193"/>
  <c r="BH193"/>
  <c r="BG193"/>
  <c r="BF193"/>
  <c r="T193"/>
  <c r="R193"/>
  <c r="P193"/>
  <c r="BI192"/>
  <c r="BH192"/>
  <c r="BG192"/>
  <c r="BF192"/>
  <c r="T192"/>
  <c r="R192"/>
  <c r="P192"/>
  <c r="BI190"/>
  <c r="BH190"/>
  <c r="BG190"/>
  <c r="BF190"/>
  <c r="T190"/>
  <c r="R190"/>
  <c r="P190"/>
  <c r="BI189"/>
  <c r="BH189"/>
  <c r="BG189"/>
  <c r="BF189"/>
  <c r="T189"/>
  <c r="R189"/>
  <c r="P189"/>
  <c r="BI188"/>
  <c r="BH188"/>
  <c r="BG188"/>
  <c r="BF188"/>
  <c r="T188"/>
  <c r="R188"/>
  <c r="P188"/>
  <c r="BI186"/>
  <c r="BH186"/>
  <c r="BG186"/>
  <c r="BF186"/>
  <c r="T186"/>
  <c r="R186"/>
  <c r="P186"/>
  <c r="BI184"/>
  <c r="BH184"/>
  <c r="BG184"/>
  <c r="BF184"/>
  <c r="T184"/>
  <c r="R184"/>
  <c r="P184"/>
  <c r="BI183"/>
  <c r="BH183"/>
  <c r="BG183"/>
  <c r="BF183"/>
  <c r="T183"/>
  <c r="R183"/>
  <c r="P183"/>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0"/>
  <c r="BH170"/>
  <c r="BG170"/>
  <c r="BF170"/>
  <c r="T170"/>
  <c r="R170"/>
  <c r="P170"/>
  <c r="BI166"/>
  <c r="BH166"/>
  <c r="BG166"/>
  <c r="BF166"/>
  <c r="T166"/>
  <c r="R166"/>
  <c r="P166"/>
  <c r="BI164"/>
  <c r="BH164"/>
  <c r="BG164"/>
  <c r="BF164"/>
  <c r="T164"/>
  <c r="R164"/>
  <c r="P164"/>
  <c r="BI161"/>
  <c r="BH161"/>
  <c r="BG161"/>
  <c r="BF161"/>
  <c r="T161"/>
  <c r="T160"/>
  <c r="R161"/>
  <c r="R160"/>
  <c r="P161"/>
  <c r="P160"/>
  <c r="BI159"/>
  <c r="BH159"/>
  <c r="BG159"/>
  <c r="BF159"/>
  <c r="T159"/>
  <c r="R159"/>
  <c r="P159"/>
  <c r="BI157"/>
  <c r="BH157"/>
  <c r="BG157"/>
  <c r="BF157"/>
  <c r="T157"/>
  <c r="R157"/>
  <c r="P157"/>
  <c r="BI156"/>
  <c r="BH156"/>
  <c r="BG156"/>
  <c r="BF156"/>
  <c r="T156"/>
  <c r="R156"/>
  <c r="P156"/>
  <c r="BI155"/>
  <c r="BH155"/>
  <c r="BG155"/>
  <c r="BF155"/>
  <c r="T155"/>
  <c r="R155"/>
  <c r="P155"/>
  <c r="BI148"/>
  <c r="BH148"/>
  <c r="BG148"/>
  <c r="BF148"/>
  <c r="T148"/>
  <c r="R148"/>
  <c r="P148"/>
  <c r="BI145"/>
  <c r="BH145"/>
  <c r="BG145"/>
  <c r="BF145"/>
  <c r="T145"/>
  <c r="R145"/>
  <c r="P145"/>
  <c r="BI143"/>
  <c r="BH143"/>
  <c r="BG143"/>
  <c r="BF143"/>
  <c r="T143"/>
  <c r="R143"/>
  <c r="P143"/>
  <c r="BI141"/>
  <c r="BH141"/>
  <c r="BG141"/>
  <c r="BF141"/>
  <c r="T141"/>
  <c r="R141"/>
  <c r="P141"/>
  <c r="BI138"/>
  <c r="BH138"/>
  <c r="BG138"/>
  <c r="BF138"/>
  <c r="T138"/>
  <c r="R138"/>
  <c r="P138"/>
  <c r="BI137"/>
  <c r="BH137"/>
  <c r="BG137"/>
  <c r="BF137"/>
  <c r="T137"/>
  <c r="R137"/>
  <c r="P137"/>
  <c r="BI135"/>
  <c r="BH135"/>
  <c r="BG135"/>
  <c r="BF135"/>
  <c r="T135"/>
  <c r="T134"/>
  <c r="R135"/>
  <c r="R134"/>
  <c r="P135"/>
  <c r="P134"/>
  <c r="J128"/>
  <c r="F128"/>
  <c r="F126"/>
  <c r="E124"/>
  <c r="J93"/>
  <c r="F93"/>
  <c r="F91"/>
  <c r="E89"/>
  <c r="J26"/>
  <c r="E26"/>
  <c r="J94"/>
  <c r="J25"/>
  <c r="J20"/>
  <c r="E20"/>
  <c r="F129"/>
  <c r="J19"/>
  <c r="J14"/>
  <c r="J126"/>
  <c r="E7"/>
  <c r="E85"/>
  <c i="21" r="J39"/>
  <c r="J38"/>
  <c i="1" r="AY118"/>
  <c i="21" r="J37"/>
  <c i="1" r="AX118"/>
  <c i="21" r="BI204"/>
  <c r="BH204"/>
  <c r="BG204"/>
  <c r="BF204"/>
  <c r="T204"/>
  <c r="T203"/>
  <c r="R204"/>
  <c r="R203"/>
  <c r="P204"/>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F121"/>
  <c r="F119"/>
  <c r="E117"/>
  <c r="F93"/>
  <c r="F91"/>
  <c r="E89"/>
  <c r="J26"/>
  <c r="E26"/>
  <c r="J122"/>
  <c r="J25"/>
  <c r="J23"/>
  <c r="E23"/>
  <c r="J93"/>
  <c r="J22"/>
  <c r="J20"/>
  <c r="E20"/>
  <c r="F94"/>
  <c r="J19"/>
  <c r="J14"/>
  <c r="J119"/>
  <c r="E7"/>
  <c r="E85"/>
  <c i="20" r="J39"/>
  <c r="J38"/>
  <c i="1" r="AY117"/>
  <c i="20" r="J37"/>
  <c i="1" r="AX117"/>
  <c i="20" r="BI206"/>
  <c r="BH206"/>
  <c r="BG206"/>
  <c r="BF206"/>
  <c r="T206"/>
  <c r="R206"/>
  <c r="P206"/>
  <c r="BI205"/>
  <c r="BH205"/>
  <c r="BG205"/>
  <c r="BF205"/>
  <c r="T205"/>
  <c r="R205"/>
  <c r="P205"/>
  <c r="BI204"/>
  <c r="BH204"/>
  <c r="BG204"/>
  <c r="BF204"/>
  <c r="T204"/>
  <c r="R204"/>
  <c r="P204"/>
  <c r="BI203"/>
  <c r="BH203"/>
  <c r="BG203"/>
  <c r="BF203"/>
  <c r="T203"/>
  <c r="R203"/>
  <c r="P203"/>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F120"/>
  <c r="F118"/>
  <c r="E116"/>
  <c r="F93"/>
  <c r="F91"/>
  <c r="E89"/>
  <c r="J26"/>
  <c r="E26"/>
  <c r="J94"/>
  <c r="J25"/>
  <c r="J23"/>
  <c r="E23"/>
  <c r="J120"/>
  <c r="J22"/>
  <c r="J20"/>
  <c r="E20"/>
  <c r="F94"/>
  <c r="J19"/>
  <c r="J14"/>
  <c r="J118"/>
  <c r="E7"/>
  <c r="E85"/>
  <c i="19" r="J39"/>
  <c r="J38"/>
  <c i="1" r="AY116"/>
  <c i="19" r="J37"/>
  <c i="1" r="AX116"/>
  <c i="19"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J121"/>
  <c r="F121"/>
  <c r="F119"/>
  <c r="E117"/>
  <c r="J94"/>
  <c r="J93"/>
  <c r="F93"/>
  <c r="F91"/>
  <c r="E89"/>
  <c r="J20"/>
  <c r="E20"/>
  <c r="F122"/>
  <c r="J19"/>
  <c r="J14"/>
  <c r="J91"/>
  <c r="E7"/>
  <c r="E85"/>
  <c i="18" r="J39"/>
  <c r="J38"/>
  <c i="1" r="AY115"/>
  <c i="18" r="J37"/>
  <c i="1" r="AX115"/>
  <c i="18" r="BI174"/>
  <c r="BH174"/>
  <c r="BG174"/>
  <c r="BF174"/>
  <c r="T174"/>
  <c r="R174"/>
  <c r="P174"/>
  <c r="BI173"/>
  <c r="BH173"/>
  <c r="BG173"/>
  <c r="BF173"/>
  <c r="T173"/>
  <c r="R173"/>
  <c r="P173"/>
  <c r="BI172"/>
  <c r="BH172"/>
  <c r="BG172"/>
  <c r="BF172"/>
  <c r="T172"/>
  <c r="R172"/>
  <c r="P172"/>
  <c r="BI170"/>
  <c r="BH170"/>
  <c r="BG170"/>
  <c r="BF170"/>
  <c r="T170"/>
  <c r="T169"/>
  <c r="T168"/>
  <c r="R170"/>
  <c r="R169"/>
  <c r="R168"/>
  <c r="P170"/>
  <c r="P169"/>
  <c r="P168"/>
  <c r="BI167"/>
  <c r="BH167"/>
  <c r="BG167"/>
  <c r="BF167"/>
  <c r="T167"/>
  <c r="R167"/>
  <c r="P167"/>
  <c r="BI166"/>
  <c r="BH166"/>
  <c r="BG166"/>
  <c r="BF166"/>
  <c r="T166"/>
  <c r="R166"/>
  <c r="P166"/>
  <c r="BI165"/>
  <c r="BH165"/>
  <c r="BG165"/>
  <c r="BF165"/>
  <c r="T165"/>
  <c r="R165"/>
  <c r="P165"/>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J124"/>
  <c r="J123"/>
  <c r="F123"/>
  <c r="F121"/>
  <c r="E119"/>
  <c r="J94"/>
  <c r="J93"/>
  <c r="F93"/>
  <c r="F91"/>
  <c r="E89"/>
  <c r="J20"/>
  <c r="E20"/>
  <c r="F94"/>
  <c r="J19"/>
  <c r="J14"/>
  <c r="J91"/>
  <c r="E7"/>
  <c r="E85"/>
  <c i="17" r="J39"/>
  <c r="J38"/>
  <c i="1" r="AY114"/>
  <c i="17" r="J37"/>
  <c i="1" r="AX114"/>
  <c i="17" r="BI228"/>
  <c r="BH228"/>
  <c r="BG228"/>
  <c r="BF228"/>
  <c r="T228"/>
  <c r="T227"/>
  <c r="R228"/>
  <c r="R227"/>
  <c r="P228"/>
  <c r="P227"/>
  <c r="BI225"/>
  <c r="BH225"/>
  <c r="BG225"/>
  <c r="BF225"/>
  <c r="T225"/>
  <c r="R225"/>
  <c r="P225"/>
  <c r="BI224"/>
  <c r="BH224"/>
  <c r="BG224"/>
  <c r="BF224"/>
  <c r="T224"/>
  <c r="R224"/>
  <c r="P224"/>
  <c r="BI223"/>
  <c r="BH223"/>
  <c r="BG223"/>
  <c r="BF223"/>
  <c r="T223"/>
  <c r="R223"/>
  <c r="P223"/>
  <c r="BI221"/>
  <c r="BH221"/>
  <c r="BG221"/>
  <c r="BF221"/>
  <c r="T221"/>
  <c r="R221"/>
  <c r="P221"/>
  <c r="BI220"/>
  <c r="BH220"/>
  <c r="BG220"/>
  <c r="BF220"/>
  <c r="T220"/>
  <c r="R220"/>
  <c r="P220"/>
  <c r="BI219"/>
  <c r="BH219"/>
  <c r="BG219"/>
  <c r="BF219"/>
  <c r="T219"/>
  <c r="R219"/>
  <c r="P219"/>
  <c r="BI217"/>
  <c r="BH217"/>
  <c r="BG217"/>
  <c r="BF217"/>
  <c r="T217"/>
  <c r="R217"/>
  <c r="P217"/>
  <c r="BI210"/>
  <c r="BH210"/>
  <c r="BG210"/>
  <c r="BF210"/>
  <c r="T210"/>
  <c r="R210"/>
  <c r="P210"/>
  <c r="BI208"/>
  <c r="BH208"/>
  <c r="BG208"/>
  <c r="BF208"/>
  <c r="T208"/>
  <c r="R208"/>
  <c r="P208"/>
  <c r="BI207"/>
  <c r="BH207"/>
  <c r="BG207"/>
  <c r="BF207"/>
  <c r="T207"/>
  <c r="R207"/>
  <c r="P207"/>
  <c r="BI206"/>
  <c r="BH206"/>
  <c r="BG206"/>
  <c r="BF206"/>
  <c r="T206"/>
  <c r="R206"/>
  <c r="P206"/>
  <c r="BI205"/>
  <c r="BH205"/>
  <c r="BG205"/>
  <c r="BF205"/>
  <c r="T205"/>
  <c r="R205"/>
  <c r="P205"/>
  <c r="BI203"/>
  <c r="BH203"/>
  <c r="BG203"/>
  <c r="BF203"/>
  <c r="T203"/>
  <c r="R203"/>
  <c r="P203"/>
  <c r="BI201"/>
  <c r="BH201"/>
  <c r="BG201"/>
  <c r="BF201"/>
  <c r="T201"/>
  <c r="R201"/>
  <c r="P201"/>
  <c r="BI199"/>
  <c r="BH199"/>
  <c r="BG199"/>
  <c r="BF199"/>
  <c r="T199"/>
  <c r="R199"/>
  <c r="P199"/>
  <c r="BI195"/>
  <c r="BH195"/>
  <c r="BG195"/>
  <c r="BF195"/>
  <c r="T195"/>
  <c r="R195"/>
  <c r="P195"/>
  <c r="BI194"/>
  <c r="BH194"/>
  <c r="BG194"/>
  <c r="BF194"/>
  <c r="T194"/>
  <c r="R194"/>
  <c r="P194"/>
  <c r="BI193"/>
  <c r="BH193"/>
  <c r="BG193"/>
  <c r="BF193"/>
  <c r="T193"/>
  <c r="R193"/>
  <c r="P193"/>
  <c r="BI191"/>
  <c r="BH191"/>
  <c r="BG191"/>
  <c r="BF191"/>
  <c r="T191"/>
  <c r="R191"/>
  <c r="P191"/>
  <c r="BI190"/>
  <c r="BH190"/>
  <c r="BG190"/>
  <c r="BF190"/>
  <c r="T190"/>
  <c r="R190"/>
  <c r="P190"/>
  <c r="BI189"/>
  <c r="BH189"/>
  <c r="BG189"/>
  <c r="BF189"/>
  <c r="T189"/>
  <c r="R189"/>
  <c r="P189"/>
  <c r="BI187"/>
  <c r="BH187"/>
  <c r="BG187"/>
  <c r="BF187"/>
  <c r="T187"/>
  <c r="R187"/>
  <c r="P187"/>
  <c r="BI185"/>
  <c r="BH185"/>
  <c r="BG185"/>
  <c r="BF185"/>
  <c r="T185"/>
  <c r="R185"/>
  <c r="P185"/>
  <c r="BI184"/>
  <c r="BH184"/>
  <c r="BG184"/>
  <c r="BF184"/>
  <c r="T184"/>
  <c r="R184"/>
  <c r="P184"/>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1"/>
  <c r="BH171"/>
  <c r="BG171"/>
  <c r="BF171"/>
  <c r="T171"/>
  <c r="R171"/>
  <c r="P171"/>
  <c r="BI167"/>
  <c r="BH167"/>
  <c r="BG167"/>
  <c r="BF167"/>
  <c r="T167"/>
  <c r="R167"/>
  <c r="P167"/>
  <c r="BI165"/>
  <c r="BH165"/>
  <c r="BG165"/>
  <c r="BF165"/>
  <c r="T165"/>
  <c r="R165"/>
  <c r="P165"/>
  <c r="BI162"/>
  <c r="BH162"/>
  <c r="BG162"/>
  <c r="BF162"/>
  <c r="T162"/>
  <c r="T161"/>
  <c r="R162"/>
  <c r="R161"/>
  <c r="P162"/>
  <c r="P161"/>
  <c r="BI160"/>
  <c r="BH160"/>
  <c r="BG160"/>
  <c r="BF160"/>
  <c r="T160"/>
  <c r="R160"/>
  <c r="P160"/>
  <c r="BI158"/>
  <c r="BH158"/>
  <c r="BG158"/>
  <c r="BF158"/>
  <c r="T158"/>
  <c r="R158"/>
  <c r="P158"/>
  <c r="BI157"/>
  <c r="BH157"/>
  <c r="BG157"/>
  <c r="BF157"/>
  <c r="T157"/>
  <c r="R157"/>
  <c r="P157"/>
  <c r="BI156"/>
  <c r="BH156"/>
  <c r="BG156"/>
  <c r="BF156"/>
  <c r="T156"/>
  <c r="R156"/>
  <c r="P156"/>
  <c r="BI148"/>
  <c r="BH148"/>
  <c r="BG148"/>
  <c r="BF148"/>
  <c r="T148"/>
  <c r="R148"/>
  <c r="P148"/>
  <c r="BI145"/>
  <c r="BH145"/>
  <c r="BG145"/>
  <c r="BF145"/>
  <c r="T145"/>
  <c r="R145"/>
  <c r="P145"/>
  <c r="BI143"/>
  <c r="BH143"/>
  <c r="BG143"/>
  <c r="BF143"/>
  <c r="T143"/>
  <c r="R143"/>
  <c r="P143"/>
  <c r="BI141"/>
  <c r="BH141"/>
  <c r="BG141"/>
  <c r="BF141"/>
  <c r="T141"/>
  <c r="R141"/>
  <c r="P141"/>
  <c r="BI138"/>
  <c r="BH138"/>
  <c r="BG138"/>
  <c r="BF138"/>
  <c r="T138"/>
  <c r="R138"/>
  <c r="P138"/>
  <c r="BI137"/>
  <c r="BH137"/>
  <c r="BG137"/>
  <c r="BF137"/>
  <c r="T137"/>
  <c r="R137"/>
  <c r="P137"/>
  <c r="BI135"/>
  <c r="BH135"/>
  <c r="BG135"/>
  <c r="BF135"/>
  <c r="T135"/>
  <c r="T134"/>
  <c r="R135"/>
  <c r="R134"/>
  <c r="P135"/>
  <c r="P134"/>
  <c r="J128"/>
  <c r="F128"/>
  <c r="F126"/>
  <c r="E124"/>
  <c r="J93"/>
  <c r="F93"/>
  <c r="F91"/>
  <c r="E89"/>
  <c r="J26"/>
  <c r="E26"/>
  <c r="J94"/>
  <c r="J25"/>
  <c r="J20"/>
  <c r="E20"/>
  <c r="F129"/>
  <c r="J19"/>
  <c r="J14"/>
  <c r="J126"/>
  <c r="E7"/>
  <c r="E120"/>
  <c i="16" r="J39"/>
  <c r="J38"/>
  <c i="1" r="AY112"/>
  <c i="16" r="J37"/>
  <c i="1" r="AX112"/>
  <c i="16" r="BI208"/>
  <c r="BH208"/>
  <c r="BG208"/>
  <c r="BF208"/>
  <c r="T208"/>
  <c r="T207"/>
  <c r="R208"/>
  <c r="R207"/>
  <c r="P208"/>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F121"/>
  <c r="F119"/>
  <c r="E117"/>
  <c r="F93"/>
  <c r="F91"/>
  <c r="E89"/>
  <c r="J26"/>
  <c r="E26"/>
  <c r="J122"/>
  <c r="J25"/>
  <c r="J23"/>
  <c r="E23"/>
  <c r="J121"/>
  <c r="J22"/>
  <c r="J20"/>
  <c r="E20"/>
  <c r="F122"/>
  <c r="J19"/>
  <c r="J14"/>
  <c r="J91"/>
  <c r="E7"/>
  <c r="E113"/>
  <c i="15" r="J39"/>
  <c r="J38"/>
  <c i="1" r="AY111"/>
  <c i="15" r="J37"/>
  <c i="1" r="AX111"/>
  <c i="15" r="BI208"/>
  <c r="BH208"/>
  <c r="BG208"/>
  <c r="BF208"/>
  <c r="T208"/>
  <c r="R208"/>
  <c r="P208"/>
  <c r="BI207"/>
  <c r="BH207"/>
  <c r="BG207"/>
  <c r="BF207"/>
  <c r="T207"/>
  <c r="R207"/>
  <c r="P207"/>
  <c r="BI206"/>
  <c r="BH206"/>
  <c r="BG206"/>
  <c r="BF206"/>
  <c r="T206"/>
  <c r="R206"/>
  <c r="P206"/>
  <c r="BI205"/>
  <c r="BH205"/>
  <c r="BG205"/>
  <c r="BF205"/>
  <c r="T205"/>
  <c r="R205"/>
  <c r="P205"/>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F120"/>
  <c r="F118"/>
  <c r="E116"/>
  <c r="F93"/>
  <c r="F91"/>
  <c r="E89"/>
  <c r="J26"/>
  <c r="E26"/>
  <c r="J121"/>
  <c r="J25"/>
  <c r="J23"/>
  <c r="E23"/>
  <c r="J120"/>
  <c r="J22"/>
  <c r="J20"/>
  <c r="E20"/>
  <c r="F121"/>
  <c r="J19"/>
  <c r="J14"/>
  <c r="J118"/>
  <c r="E7"/>
  <c r="E112"/>
  <c i="14" r="J39"/>
  <c r="J38"/>
  <c i="1" r="AY110"/>
  <c i="14" r="J37"/>
  <c i="1" r="AX110"/>
  <c i="14"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J121"/>
  <c r="F121"/>
  <c r="F119"/>
  <c r="E117"/>
  <c r="J94"/>
  <c r="J93"/>
  <c r="F93"/>
  <c r="F91"/>
  <c r="E89"/>
  <c r="J20"/>
  <c r="E20"/>
  <c r="F122"/>
  <c r="J19"/>
  <c r="J14"/>
  <c r="J91"/>
  <c r="E7"/>
  <c r="E85"/>
  <c i="13" r="J39"/>
  <c r="J38"/>
  <c i="1" r="AY109"/>
  <c i="13" r="J37"/>
  <c i="1" r="AX109"/>
  <c i="13" r="BI174"/>
  <c r="BH174"/>
  <c r="BG174"/>
  <c r="BF174"/>
  <c r="T174"/>
  <c r="R174"/>
  <c r="P174"/>
  <c r="BI173"/>
  <c r="BH173"/>
  <c r="BG173"/>
  <c r="BF173"/>
  <c r="T173"/>
  <c r="R173"/>
  <c r="P173"/>
  <c r="BI172"/>
  <c r="BH172"/>
  <c r="BG172"/>
  <c r="BF172"/>
  <c r="T172"/>
  <c r="R172"/>
  <c r="P172"/>
  <c r="BI170"/>
  <c r="BH170"/>
  <c r="BG170"/>
  <c r="BF170"/>
  <c r="T170"/>
  <c r="T169"/>
  <c r="T168"/>
  <c r="R170"/>
  <c r="R169"/>
  <c r="R168"/>
  <c r="P170"/>
  <c r="P169"/>
  <c r="P168"/>
  <c r="BI167"/>
  <c r="BH167"/>
  <c r="BG167"/>
  <c r="BF167"/>
  <c r="T167"/>
  <c r="R167"/>
  <c r="P167"/>
  <c r="BI166"/>
  <c r="BH166"/>
  <c r="BG166"/>
  <c r="BF166"/>
  <c r="T166"/>
  <c r="R166"/>
  <c r="P166"/>
  <c r="BI165"/>
  <c r="BH165"/>
  <c r="BG165"/>
  <c r="BF165"/>
  <c r="T165"/>
  <c r="R165"/>
  <c r="P165"/>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J124"/>
  <c r="J123"/>
  <c r="F123"/>
  <c r="F121"/>
  <c r="E119"/>
  <c r="J94"/>
  <c r="J93"/>
  <c r="F93"/>
  <c r="F91"/>
  <c r="E89"/>
  <c r="J20"/>
  <c r="E20"/>
  <c r="F124"/>
  <c r="J19"/>
  <c r="J14"/>
  <c r="J121"/>
  <c r="E7"/>
  <c r="E115"/>
  <c i="12" r="J39"/>
  <c r="J38"/>
  <c i="1" r="AY108"/>
  <c i="12" r="J37"/>
  <c i="1" r="AX108"/>
  <c i="12" r="BI231"/>
  <c r="BH231"/>
  <c r="BG231"/>
  <c r="BF231"/>
  <c r="T231"/>
  <c r="T230"/>
  <c r="R231"/>
  <c r="R230"/>
  <c r="P231"/>
  <c r="P230"/>
  <c r="BI228"/>
  <c r="BH228"/>
  <c r="BG228"/>
  <c r="BF228"/>
  <c r="T228"/>
  <c r="R228"/>
  <c r="P228"/>
  <c r="BI227"/>
  <c r="BH227"/>
  <c r="BG227"/>
  <c r="BF227"/>
  <c r="T227"/>
  <c r="R227"/>
  <c r="P227"/>
  <c r="BI226"/>
  <c r="BH226"/>
  <c r="BG226"/>
  <c r="BF226"/>
  <c r="T226"/>
  <c r="R226"/>
  <c r="P226"/>
  <c r="BI224"/>
  <c r="BH224"/>
  <c r="BG224"/>
  <c r="BF224"/>
  <c r="T224"/>
  <c r="R224"/>
  <c r="P224"/>
  <c r="BI223"/>
  <c r="BH223"/>
  <c r="BG223"/>
  <c r="BF223"/>
  <c r="T223"/>
  <c r="R223"/>
  <c r="P223"/>
  <c r="BI222"/>
  <c r="BH222"/>
  <c r="BG222"/>
  <c r="BF222"/>
  <c r="T222"/>
  <c r="R222"/>
  <c r="P222"/>
  <c r="BI220"/>
  <c r="BH220"/>
  <c r="BG220"/>
  <c r="BF220"/>
  <c r="T220"/>
  <c r="R220"/>
  <c r="P220"/>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4"/>
  <c r="BH194"/>
  <c r="BG194"/>
  <c r="BF194"/>
  <c r="T194"/>
  <c r="R194"/>
  <c r="P194"/>
  <c r="BI193"/>
  <c r="BH193"/>
  <c r="BG193"/>
  <c r="BF193"/>
  <c r="T193"/>
  <c r="R193"/>
  <c r="P193"/>
  <c r="BI192"/>
  <c r="BH192"/>
  <c r="BG192"/>
  <c r="BF192"/>
  <c r="T192"/>
  <c r="R192"/>
  <c r="P192"/>
  <c r="BI190"/>
  <c r="BH190"/>
  <c r="BG190"/>
  <c r="BF190"/>
  <c r="T190"/>
  <c r="R190"/>
  <c r="P190"/>
  <c r="BI189"/>
  <c r="BH189"/>
  <c r="BG189"/>
  <c r="BF189"/>
  <c r="T189"/>
  <c r="R189"/>
  <c r="P189"/>
  <c r="BI188"/>
  <c r="BH188"/>
  <c r="BG188"/>
  <c r="BF188"/>
  <c r="T188"/>
  <c r="R188"/>
  <c r="P188"/>
  <c r="BI186"/>
  <c r="BH186"/>
  <c r="BG186"/>
  <c r="BF186"/>
  <c r="T186"/>
  <c r="R186"/>
  <c r="P186"/>
  <c r="BI184"/>
  <c r="BH184"/>
  <c r="BG184"/>
  <c r="BF184"/>
  <c r="T184"/>
  <c r="R184"/>
  <c r="P184"/>
  <c r="BI183"/>
  <c r="BH183"/>
  <c r="BG183"/>
  <c r="BF183"/>
  <c r="T183"/>
  <c r="R183"/>
  <c r="P183"/>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0"/>
  <c r="BH170"/>
  <c r="BG170"/>
  <c r="BF170"/>
  <c r="T170"/>
  <c r="R170"/>
  <c r="P170"/>
  <c r="BI166"/>
  <c r="BH166"/>
  <c r="BG166"/>
  <c r="BF166"/>
  <c r="T166"/>
  <c r="R166"/>
  <c r="P166"/>
  <c r="BI164"/>
  <c r="BH164"/>
  <c r="BG164"/>
  <c r="BF164"/>
  <c r="T164"/>
  <c r="R164"/>
  <c r="P164"/>
  <c r="BI161"/>
  <c r="BH161"/>
  <c r="BG161"/>
  <c r="BF161"/>
  <c r="T161"/>
  <c r="T160"/>
  <c r="R161"/>
  <c r="R160"/>
  <c r="P161"/>
  <c r="P160"/>
  <c r="BI159"/>
  <c r="BH159"/>
  <c r="BG159"/>
  <c r="BF159"/>
  <c r="T159"/>
  <c r="R159"/>
  <c r="P159"/>
  <c r="BI157"/>
  <c r="BH157"/>
  <c r="BG157"/>
  <c r="BF157"/>
  <c r="T157"/>
  <c r="R157"/>
  <c r="P157"/>
  <c r="BI156"/>
  <c r="BH156"/>
  <c r="BG156"/>
  <c r="BF156"/>
  <c r="T156"/>
  <c r="R156"/>
  <c r="P156"/>
  <c r="BI155"/>
  <c r="BH155"/>
  <c r="BG155"/>
  <c r="BF155"/>
  <c r="T155"/>
  <c r="R155"/>
  <c r="P155"/>
  <c r="BI148"/>
  <c r="BH148"/>
  <c r="BG148"/>
  <c r="BF148"/>
  <c r="T148"/>
  <c r="R148"/>
  <c r="P148"/>
  <c r="BI145"/>
  <c r="BH145"/>
  <c r="BG145"/>
  <c r="BF145"/>
  <c r="T145"/>
  <c r="R145"/>
  <c r="P145"/>
  <c r="BI143"/>
  <c r="BH143"/>
  <c r="BG143"/>
  <c r="BF143"/>
  <c r="T143"/>
  <c r="R143"/>
  <c r="P143"/>
  <c r="BI141"/>
  <c r="BH141"/>
  <c r="BG141"/>
  <c r="BF141"/>
  <c r="T141"/>
  <c r="R141"/>
  <c r="P141"/>
  <c r="BI138"/>
  <c r="BH138"/>
  <c r="BG138"/>
  <c r="BF138"/>
  <c r="T138"/>
  <c r="R138"/>
  <c r="P138"/>
  <c r="BI137"/>
  <c r="BH137"/>
  <c r="BG137"/>
  <c r="BF137"/>
  <c r="T137"/>
  <c r="R137"/>
  <c r="P137"/>
  <c r="BI135"/>
  <c r="BH135"/>
  <c r="BG135"/>
  <c r="BF135"/>
  <c r="T135"/>
  <c r="T134"/>
  <c r="R135"/>
  <c r="R134"/>
  <c r="P135"/>
  <c r="P134"/>
  <c r="J128"/>
  <c r="F128"/>
  <c r="F126"/>
  <c r="E124"/>
  <c r="J93"/>
  <c r="F93"/>
  <c r="F91"/>
  <c r="E89"/>
  <c r="J26"/>
  <c r="E26"/>
  <c r="J94"/>
  <c r="J25"/>
  <c r="J20"/>
  <c r="E20"/>
  <c r="F94"/>
  <c r="J19"/>
  <c r="J14"/>
  <c r="J91"/>
  <c r="E7"/>
  <c r="E85"/>
  <c i="11" r="J39"/>
  <c r="J38"/>
  <c i="1" r="AY106"/>
  <c i="11" r="J37"/>
  <c i="1" r="AX106"/>
  <c i="11" r="BI197"/>
  <c r="BH197"/>
  <c r="BG197"/>
  <c r="BF197"/>
  <c r="T197"/>
  <c r="T196"/>
  <c r="R197"/>
  <c r="R196"/>
  <c r="P197"/>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F120"/>
  <c r="F118"/>
  <c r="E116"/>
  <c r="F93"/>
  <c r="F91"/>
  <c r="E89"/>
  <c r="J26"/>
  <c r="E26"/>
  <c r="J121"/>
  <c r="J25"/>
  <c r="J23"/>
  <c r="E23"/>
  <c r="J120"/>
  <c r="J22"/>
  <c r="J20"/>
  <c r="E20"/>
  <c r="F121"/>
  <c r="J19"/>
  <c r="J14"/>
  <c r="J91"/>
  <c r="E7"/>
  <c r="E85"/>
  <c i="10" r="J39"/>
  <c r="J38"/>
  <c i="1" r="AY105"/>
  <c i="10" r="J37"/>
  <c i="1" r="AX105"/>
  <c i="10" r="BI220"/>
  <c r="BH220"/>
  <c r="BG220"/>
  <c r="BF220"/>
  <c r="T220"/>
  <c r="R220"/>
  <c r="P220"/>
  <c r="BI219"/>
  <c r="BH219"/>
  <c r="BG219"/>
  <c r="BF219"/>
  <c r="T219"/>
  <c r="R219"/>
  <c r="P219"/>
  <c r="BI218"/>
  <c r="BH218"/>
  <c r="BG218"/>
  <c r="BF218"/>
  <c r="T218"/>
  <c r="R218"/>
  <c r="P218"/>
  <c r="BI217"/>
  <c r="BH217"/>
  <c r="BG217"/>
  <c r="BF217"/>
  <c r="T217"/>
  <c r="R217"/>
  <c r="P217"/>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F120"/>
  <c r="F118"/>
  <c r="E116"/>
  <c r="F93"/>
  <c r="F91"/>
  <c r="E89"/>
  <c r="J26"/>
  <c r="E26"/>
  <c r="J121"/>
  <c r="J25"/>
  <c r="J23"/>
  <c r="E23"/>
  <c r="J120"/>
  <c r="J22"/>
  <c r="J20"/>
  <c r="E20"/>
  <c r="F94"/>
  <c r="J19"/>
  <c r="J14"/>
  <c r="J91"/>
  <c r="E7"/>
  <c r="E112"/>
  <c i="9" r="J39"/>
  <c r="J38"/>
  <c i="1" r="AY104"/>
  <c i="9" r="J37"/>
  <c i="1" r="AX104"/>
  <c i="9"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J121"/>
  <c r="F121"/>
  <c r="F119"/>
  <c r="E117"/>
  <c r="J94"/>
  <c r="J93"/>
  <c r="F93"/>
  <c r="F91"/>
  <c r="E89"/>
  <c r="J20"/>
  <c r="E20"/>
  <c r="F122"/>
  <c r="J19"/>
  <c r="J14"/>
  <c r="J119"/>
  <c r="E7"/>
  <c r="E113"/>
  <c i="8" r="J39"/>
  <c r="J38"/>
  <c i="1" r="AY103"/>
  <c i="8" r="J37"/>
  <c i="1" r="AX103"/>
  <c i="8" r="BI174"/>
  <c r="BH174"/>
  <c r="BG174"/>
  <c r="BF174"/>
  <c r="T174"/>
  <c r="R174"/>
  <c r="P174"/>
  <c r="BI173"/>
  <c r="BH173"/>
  <c r="BG173"/>
  <c r="BF173"/>
  <c r="T173"/>
  <c r="R173"/>
  <c r="P173"/>
  <c r="BI172"/>
  <c r="BH172"/>
  <c r="BG172"/>
  <c r="BF172"/>
  <c r="T172"/>
  <c r="R172"/>
  <c r="P172"/>
  <c r="BI170"/>
  <c r="BH170"/>
  <c r="BG170"/>
  <c r="BF170"/>
  <c r="T170"/>
  <c r="T169"/>
  <c r="T168"/>
  <c r="R170"/>
  <c r="R169"/>
  <c r="R168"/>
  <c r="P170"/>
  <c r="P169"/>
  <c r="P168"/>
  <c r="BI167"/>
  <c r="BH167"/>
  <c r="BG167"/>
  <c r="BF167"/>
  <c r="T167"/>
  <c r="R167"/>
  <c r="P167"/>
  <c r="BI166"/>
  <c r="BH166"/>
  <c r="BG166"/>
  <c r="BF166"/>
  <c r="T166"/>
  <c r="R166"/>
  <c r="P166"/>
  <c r="BI165"/>
  <c r="BH165"/>
  <c r="BG165"/>
  <c r="BF165"/>
  <c r="T165"/>
  <c r="R165"/>
  <c r="P165"/>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J124"/>
  <c r="J123"/>
  <c r="F123"/>
  <c r="F121"/>
  <c r="E119"/>
  <c r="J94"/>
  <c r="J93"/>
  <c r="F93"/>
  <c r="F91"/>
  <c r="E89"/>
  <c r="J20"/>
  <c r="E20"/>
  <c r="F94"/>
  <c r="J19"/>
  <c r="J14"/>
  <c r="J121"/>
  <c r="E7"/>
  <c r="E115"/>
  <c i="7" r="J39"/>
  <c r="J38"/>
  <c i="1" r="AY102"/>
  <c i="7" r="J37"/>
  <c i="1" r="AX102"/>
  <c i="7" r="BI227"/>
  <c r="BH227"/>
  <c r="BG227"/>
  <c r="BF227"/>
  <c r="T227"/>
  <c r="T226"/>
  <c r="R227"/>
  <c r="R226"/>
  <c r="P227"/>
  <c r="P226"/>
  <c r="BI224"/>
  <c r="BH224"/>
  <c r="BG224"/>
  <c r="BF224"/>
  <c r="T224"/>
  <c r="R224"/>
  <c r="P224"/>
  <c r="BI223"/>
  <c r="BH223"/>
  <c r="BG223"/>
  <c r="BF223"/>
  <c r="T223"/>
  <c r="R223"/>
  <c r="P223"/>
  <c r="BI222"/>
  <c r="BH222"/>
  <c r="BG222"/>
  <c r="BF222"/>
  <c r="T222"/>
  <c r="R222"/>
  <c r="P222"/>
  <c r="BI220"/>
  <c r="BH220"/>
  <c r="BG220"/>
  <c r="BF220"/>
  <c r="T220"/>
  <c r="R220"/>
  <c r="P220"/>
  <c r="BI219"/>
  <c r="BH219"/>
  <c r="BG219"/>
  <c r="BF219"/>
  <c r="T219"/>
  <c r="R219"/>
  <c r="P219"/>
  <c r="BI218"/>
  <c r="BH218"/>
  <c r="BG218"/>
  <c r="BF218"/>
  <c r="T218"/>
  <c r="R218"/>
  <c r="P218"/>
  <c r="BI216"/>
  <c r="BH216"/>
  <c r="BG216"/>
  <c r="BF216"/>
  <c r="T216"/>
  <c r="R216"/>
  <c r="P216"/>
  <c r="BI210"/>
  <c r="BH210"/>
  <c r="BG210"/>
  <c r="BF210"/>
  <c r="T210"/>
  <c r="R210"/>
  <c r="P210"/>
  <c r="BI208"/>
  <c r="BH208"/>
  <c r="BG208"/>
  <c r="BF208"/>
  <c r="T208"/>
  <c r="R208"/>
  <c r="P208"/>
  <c r="BI207"/>
  <c r="BH207"/>
  <c r="BG207"/>
  <c r="BF207"/>
  <c r="T207"/>
  <c r="R207"/>
  <c r="P207"/>
  <c r="BI206"/>
  <c r="BH206"/>
  <c r="BG206"/>
  <c r="BF206"/>
  <c r="T206"/>
  <c r="R206"/>
  <c r="P206"/>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1"/>
  <c r="BH191"/>
  <c r="BG191"/>
  <c r="BF191"/>
  <c r="T191"/>
  <c r="R191"/>
  <c r="P191"/>
  <c r="BI190"/>
  <c r="BH190"/>
  <c r="BG190"/>
  <c r="BF190"/>
  <c r="T190"/>
  <c r="R190"/>
  <c r="P190"/>
  <c r="BI189"/>
  <c r="BH189"/>
  <c r="BG189"/>
  <c r="BF189"/>
  <c r="T189"/>
  <c r="R189"/>
  <c r="P189"/>
  <c r="BI187"/>
  <c r="BH187"/>
  <c r="BG187"/>
  <c r="BF187"/>
  <c r="T187"/>
  <c r="R187"/>
  <c r="P187"/>
  <c r="BI186"/>
  <c r="BH186"/>
  <c r="BG186"/>
  <c r="BF186"/>
  <c r="T186"/>
  <c r="R186"/>
  <c r="P186"/>
  <c r="BI185"/>
  <c r="BH185"/>
  <c r="BG185"/>
  <c r="BF185"/>
  <c r="T185"/>
  <c r="R185"/>
  <c r="P185"/>
  <c r="BI183"/>
  <c r="BH183"/>
  <c r="BG183"/>
  <c r="BF183"/>
  <c r="T183"/>
  <c r="R183"/>
  <c r="P183"/>
  <c r="BI181"/>
  <c r="BH181"/>
  <c r="BG181"/>
  <c r="BF181"/>
  <c r="T181"/>
  <c r="R181"/>
  <c r="P181"/>
  <c r="BI180"/>
  <c r="BH180"/>
  <c r="BG180"/>
  <c r="BF180"/>
  <c r="T180"/>
  <c r="R180"/>
  <c r="P180"/>
  <c r="BI179"/>
  <c r="BH179"/>
  <c r="BG179"/>
  <c r="BF179"/>
  <c r="T179"/>
  <c r="R179"/>
  <c r="P179"/>
  <c r="BI176"/>
  <c r="BH176"/>
  <c r="BG176"/>
  <c r="BF176"/>
  <c r="T176"/>
  <c r="R176"/>
  <c r="P176"/>
  <c r="BI174"/>
  <c r="BH174"/>
  <c r="BG174"/>
  <c r="BF174"/>
  <c r="T174"/>
  <c r="R174"/>
  <c r="P174"/>
  <c r="BI172"/>
  <c r="BH172"/>
  <c r="BG172"/>
  <c r="BF172"/>
  <c r="T172"/>
  <c r="R172"/>
  <c r="P172"/>
  <c r="BI171"/>
  <c r="BH171"/>
  <c r="BG171"/>
  <c r="BF171"/>
  <c r="T171"/>
  <c r="R171"/>
  <c r="P171"/>
  <c r="BI167"/>
  <c r="BH167"/>
  <c r="BG167"/>
  <c r="BF167"/>
  <c r="T167"/>
  <c r="R167"/>
  <c r="P167"/>
  <c r="BI164"/>
  <c r="BH164"/>
  <c r="BG164"/>
  <c r="BF164"/>
  <c r="T164"/>
  <c r="T163"/>
  <c r="R164"/>
  <c r="R163"/>
  <c r="P164"/>
  <c r="P163"/>
  <c r="BI162"/>
  <c r="BH162"/>
  <c r="BG162"/>
  <c r="BF162"/>
  <c r="T162"/>
  <c r="R162"/>
  <c r="P162"/>
  <c r="BI160"/>
  <c r="BH160"/>
  <c r="BG160"/>
  <c r="BF160"/>
  <c r="T160"/>
  <c r="R160"/>
  <c r="P160"/>
  <c r="BI159"/>
  <c r="BH159"/>
  <c r="BG159"/>
  <c r="BF159"/>
  <c r="T159"/>
  <c r="R159"/>
  <c r="P159"/>
  <c r="BI158"/>
  <c r="BH158"/>
  <c r="BG158"/>
  <c r="BF158"/>
  <c r="T158"/>
  <c r="R158"/>
  <c r="P158"/>
  <c r="BI150"/>
  <c r="BH150"/>
  <c r="BG150"/>
  <c r="BF150"/>
  <c r="T150"/>
  <c r="R150"/>
  <c r="P150"/>
  <c r="BI148"/>
  <c r="BH148"/>
  <c r="BG148"/>
  <c r="BF148"/>
  <c r="T148"/>
  <c r="R148"/>
  <c r="P148"/>
  <c r="BI146"/>
  <c r="BH146"/>
  <c r="BG146"/>
  <c r="BF146"/>
  <c r="T146"/>
  <c r="R146"/>
  <c r="P146"/>
  <c r="BI143"/>
  <c r="BH143"/>
  <c r="BG143"/>
  <c r="BF143"/>
  <c r="T143"/>
  <c r="R143"/>
  <c r="P143"/>
  <c r="BI142"/>
  <c r="BH142"/>
  <c r="BG142"/>
  <c r="BF142"/>
  <c r="T142"/>
  <c r="R142"/>
  <c r="P142"/>
  <c r="BI140"/>
  <c r="BH140"/>
  <c r="BG140"/>
  <c r="BF140"/>
  <c r="T140"/>
  <c r="R140"/>
  <c r="P140"/>
  <c r="BI138"/>
  <c r="BH138"/>
  <c r="BG138"/>
  <c r="BF138"/>
  <c r="T138"/>
  <c r="R138"/>
  <c r="P138"/>
  <c r="BI136"/>
  <c r="BH136"/>
  <c r="BG136"/>
  <c r="BF136"/>
  <c r="T136"/>
  <c r="R136"/>
  <c r="P136"/>
  <c r="J129"/>
  <c r="F129"/>
  <c r="F127"/>
  <c r="E125"/>
  <c r="J93"/>
  <c r="F93"/>
  <c r="F91"/>
  <c r="E89"/>
  <c r="J26"/>
  <c r="E26"/>
  <c r="J94"/>
  <c r="J25"/>
  <c r="J20"/>
  <c r="E20"/>
  <c r="F130"/>
  <c r="J19"/>
  <c r="J14"/>
  <c r="J91"/>
  <c r="E7"/>
  <c r="E121"/>
  <c i="6" r="J39"/>
  <c r="J38"/>
  <c i="1" r="AY100"/>
  <c i="6" r="J37"/>
  <c i="1" r="AX100"/>
  <c i="6" r="BI159"/>
  <c r="BH159"/>
  <c r="BG159"/>
  <c r="BF159"/>
  <c r="T159"/>
  <c r="T158"/>
  <c r="R159"/>
  <c r="R158"/>
  <c r="P159"/>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F120"/>
  <c r="F118"/>
  <c r="E116"/>
  <c r="F93"/>
  <c r="F91"/>
  <c r="E89"/>
  <c r="J26"/>
  <c r="E26"/>
  <c r="J121"/>
  <c r="J25"/>
  <c r="J23"/>
  <c r="E23"/>
  <c r="J120"/>
  <c r="J22"/>
  <c r="J20"/>
  <c r="E20"/>
  <c r="F94"/>
  <c r="J19"/>
  <c r="J14"/>
  <c r="J118"/>
  <c r="E7"/>
  <c r="E112"/>
  <c i="5" r="J39"/>
  <c r="J38"/>
  <c i="1" r="AY99"/>
  <c i="5" r="J37"/>
  <c i="1" r="AX99"/>
  <c i="5"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29"/>
  <c r="BH229"/>
  <c r="BG229"/>
  <c r="BF229"/>
  <c r="T229"/>
  <c r="R229"/>
  <c r="P229"/>
  <c r="BI228"/>
  <c r="BH228"/>
  <c r="BG228"/>
  <c r="BF228"/>
  <c r="T228"/>
  <c r="R228"/>
  <c r="P228"/>
  <c r="BI226"/>
  <c r="BH226"/>
  <c r="BG226"/>
  <c r="BF226"/>
  <c r="T226"/>
  <c r="R226"/>
  <c r="P226"/>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2"/>
  <c r="BH132"/>
  <c r="BG132"/>
  <c r="BF132"/>
  <c r="T132"/>
  <c r="R132"/>
  <c r="P132"/>
  <c r="BI131"/>
  <c r="BH131"/>
  <c r="BG131"/>
  <c r="BF131"/>
  <c r="T131"/>
  <c r="R131"/>
  <c r="P131"/>
  <c r="BI130"/>
  <c r="BH130"/>
  <c r="BG130"/>
  <c r="BF130"/>
  <c r="T130"/>
  <c r="R130"/>
  <c r="P130"/>
  <c r="BI128"/>
  <c r="BH128"/>
  <c r="BG128"/>
  <c r="BF128"/>
  <c r="T128"/>
  <c r="R128"/>
  <c r="P128"/>
  <c r="BI127"/>
  <c r="BH127"/>
  <c r="BG127"/>
  <c r="BF127"/>
  <c r="T127"/>
  <c r="R127"/>
  <c r="P127"/>
  <c r="F121"/>
  <c r="F119"/>
  <c r="E117"/>
  <c r="F93"/>
  <c r="F91"/>
  <c r="E89"/>
  <c r="J26"/>
  <c r="E26"/>
  <c r="J94"/>
  <c r="J25"/>
  <c r="J23"/>
  <c r="E23"/>
  <c r="J93"/>
  <c r="J22"/>
  <c r="J20"/>
  <c r="E20"/>
  <c r="F94"/>
  <c r="J19"/>
  <c r="J14"/>
  <c r="J91"/>
  <c r="E7"/>
  <c r="E85"/>
  <c i="4" r="J39"/>
  <c r="J38"/>
  <c i="1" r="AY98"/>
  <c i="4" r="J37"/>
  <c i="1" r="AX98"/>
  <c i="4" r="BI206"/>
  <c r="BH206"/>
  <c r="BG206"/>
  <c r="BF206"/>
  <c r="T206"/>
  <c r="R206"/>
  <c r="P206"/>
  <c r="BI205"/>
  <c r="BH205"/>
  <c r="BG205"/>
  <c r="BF205"/>
  <c r="T205"/>
  <c r="R205"/>
  <c r="P205"/>
  <c r="BI203"/>
  <c r="BH203"/>
  <c r="BG203"/>
  <c r="BF203"/>
  <c r="T203"/>
  <c r="R203"/>
  <c r="P203"/>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4"/>
  <c r="BH174"/>
  <c r="BG174"/>
  <c r="BF174"/>
  <c r="T174"/>
  <c r="R174"/>
  <c r="P174"/>
  <c r="BI173"/>
  <c r="BH173"/>
  <c r="BG173"/>
  <c r="BF173"/>
  <c r="T173"/>
  <c r="R173"/>
  <c r="P173"/>
  <c r="BI171"/>
  <c r="BH171"/>
  <c r="BG171"/>
  <c r="BF171"/>
  <c r="T171"/>
  <c r="R171"/>
  <c r="P171"/>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J124"/>
  <c r="J123"/>
  <c r="F123"/>
  <c r="F121"/>
  <c r="E119"/>
  <c r="J94"/>
  <c r="J93"/>
  <c r="F93"/>
  <c r="F91"/>
  <c r="E89"/>
  <c r="J20"/>
  <c r="E20"/>
  <c r="F94"/>
  <c r="J19"/>
  <c r="J14"/>
  <c r="J121"/>
  <c r="E7"/>
  <c r="E115"/>
  <c i="3" r="J39"/>
  <c r="J38"/>
  <c i="1" r="AY97"/>
  <c i="3" r="J37"/>
  <c i="1" r="AX97"/>
  <c i="3" r="BI177"/>
  <c r="BH177"/>
  <c r="BG177"/>
  <c r="BF177"/>
  <c r="T177"/>
  <c r="R177"/>
  <c r="P177"/>
  <c r="BI176"/>
  <c r="BH176"/>
  <c r="BG176"/>
  <c r="BF176"/>
  <c r="T176"/>
  <c r="R176"/>
  <c r="P176"/>
  <c r="BI175"/>
  <c r="BH175"/>
  <c r="BG175"/>
  <c r="BF175"/>
  <c r="T175"/>
  <c r="R175"/>
  <c r="P175"/>
  <c r="BI173"/>
  <c r="BH173"/>
  <c r="BG173"/>
  <c r="BF173"/>
  <c r="T173"/>
  <c r="R173"/>
  <c r="P173"/>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0"/>
  <c r="J119"/>
  <c r="F119"/>
  <c r="F117"/>
  <c r="E115"/>
  <c r="J94"/>
  <c r="J93"/>
  <c r="F93"/>
  <c r="F91"/>
  <c r="E89"/>
  <c r="J20"/>
  <c r="E20"/>
  <c r="F94"/>
  <c r="J19"/>
  <c r="J14"/>
  <c r="J117"/>
  <c r="E7"/>
  <c r="E85"/>
  <c i="2" r="J39"/>
  <c r="J38"/>
  <c i="1" r="AY96"/>
  <c i="2" r="J37"/>
  <c i="1" r="AX96"/>
  <c i="2" r="BI221"/>
  <c r="BH221"/>
  <c r="BG221"/>
  <c r="BF221"/>
  <c r="T221"/>
  <c r="T220"/>
  <c r="R221"/>
  <c r="R220"/>
  <c r="P221"/>
  <c r="P220"/>
  <c r="BI215"/>
  <c r="BH215"/>
  <c r="BG215"/>
  <c r="BF215"/>
  <c r="T215"/>
  <c r="R215"/>
  <c r="P215"/>
  <c r="BI214"/>
  <c r="BH214"/>
  <c r="BG214"/>
  <c r="BF214"/>
  <c r="T214"/>
  <c r="R214"/>
  <c r="P214"/>
  <c r="BI213"/>
  <c r="BH213"/>
  <c r="BG213"/>
  <c r="BF213"/>
  <c r="T213"/>
  <c r="R213"/>
  <c r="P213"/>
  <c r="BI211"/>
  <c r="BH211"/>
  <c r="BG211"/>
  <c r="BF211"/>
  <c r="T211"/>
  <c r="R211"/>
  <c r="P211"/>
  <c r="BI210"/>
  <c r="BH210"/>
  <c r="BG210"/>
  <c r="BF210"/>
  <c r="T210"/>
  <c r="R210"/>
  <c r="P210"/>
  <c r="BI209"/>
  <c r="BH209"/>
  <c r="BG209"/>
  <c r="BF209"/>
  <c r="T209"/>
  <c r="R209"/>
  <c r="P209"/>
  <c r="BI207"/>
  <c r="BH207"/>
  <c r="BG207"/>
  <c r="BF207"/>
  <c r="T207"/>
  <c r="R207"/>
  <c r="P207"/>
  <c r="BI202"/>
  <c r="BH202"/>
  <c r="BG202"/>
  <c r="BF202"/>
  <c r="T202"/>
  <c r="R202"/>
  <c r="P202"/>
  <c r="BI200"/>
  <c r="BH200"/>
  <c r="BG200"/>
  <c r="BF200"/>
  <c r="T200"/>
  <c r="R200"/>
  <c r="P200"/>
  <c r="BI199"/>
  <c r="BH199"/>
  <c r="BG199"/>
  <c r="BF199"/>
  <c r="T199"/>
  <c r="R199"/>
  <c r="P199"/>
  <c r="BI198"/>
  <c r="BH198"/>
  <c r="BG198"/>
  <c r="BF198"/>
  <c r="T198"/>
  <c r="R198"/>
  <c r="P198"/>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8"/>
  <c r="BH188"/>
  <c r="BG188"/>
  <c r="BF188"/>
  <c r="T188"/>
  <c r="R188"/>
  <c r="P188"/>
  <c r="BI187"/>
  <c r="BH187"/>
  <c r="BG187"/>
  <c r="BF187"/>
  <c r="T187"/>
  <c r="R187"/>
  <c r="P187"/>
  <c r="BI185"/>
  <c r="BH185"/>
  <c r="BG185"/>
  <c r="BF185"/>
  <c r="T185"/>
  <c r="R185"/>
  <c r="P185"/>
  <c r="BI184"/>
  <c r="BH184"/>
  <c r="BG184"/>
  <c r="BF184"/>
  <c r="T184"/>
  <c r="R184"/>
  <c r="P184"/>
  <c r="BI183"/>
  <c r="BH183"/>
  <c r="BG183"/>
  <c r="BF183"/>
  <c r="T183"/>
  <c r="R183"/>
  <c r="P183"/>
  <c r="BI181"/>
  <c r="BH181"/>
  <c r="BG181"/>
  <c r="BF181"/>
  <c r="T181"/>
  <c r="R181"/>
  <c r="P181"/>
  <c r="BI179"/>
  <c r="BH179"/>
  <c r="BG179"/>
  <c r="BF179"/>
  <c r="T179"/>
  <c r="R179"/>
  <c r="P179"/>
  <c r="BI178"/>
  <c r="BH178"/>
  <c r="BG178"/>
  <c r="BF178"/>
  <c r="T178"/>
  <c r="R178"/>
  <c r="P178"/>
  <c r="BI177"/>
  <c r="BH177"/>
  <c r="BG177"/>
  <c r="BF177"/>
  <c r="T177"/>
  <c r="R177"/>
  <c r="P177"/>
  <c r="BI175"/>
  <c r="BH175"/>
  <c r="BG175"/>
  <c r="BF175"/>
  <c r="T175"/>
  <c r="R175"/>
  <c r="P175"/>
  <c r="BI173"/>
  <c r="BH173"/>
  <c r="BG173"/>
  <c r="BF173"/>
  <c r="T173"/>
  <c r="R173"/>
  <c r="P173"/>
  <c r="BI172"/>
  <c r="BH172"/>
  <c r="BG172"/>
  <c r="BF172"/>
  <c r="T172"/>
  <c r="R172"/>
  <c r="P172"/>
  <c r="BI170"/>
  <c r="BH170"/>
  <c r="BG170"/>
  <c r="BF170"/>
  <c r="T170"/>
  <c r="R170"/>
  <c r="P170"/>
  <c r="BI167"/>
  <c r="BH167"/>
  <c r="BG167"/>
  <c r="BF167"/>
  <c r="T167"/>
  <c r="T166"/>
  <c r="R167"/>
  <c r="R166"/>
  <c r="P167"/>
  <c r="P166"/>
  <c r="BI165"/>
  <c r="BH165"/>
  <c r="BG165"/>
  <c r="BF165"/>
  <c r="T165"/>
  <c r="R165"/>
  <c r="P165"/>
  <c r="BI163"/>
  <c r="BH163"/>
  <c r="BG163"/>
  <c r="BF163"/>
  <c r="T163"/>
  <c r="R163"/>
  <c r="P163"/>
  <c r="BI162"/>
  <c r="BH162"/>
  <c r="BG162"/>
  <c r="BF162"/>
  <c r="T162"/>
  <c r="R162"/>
  <c r="P162"/>
  <c r="BI161"/>
  <c r="BH161"/>
  <c r="BG161"/>
  <c r="BF161"/>
  <c r="T161"/>
  <c r="R161"/>
  <c r="P161"/>
  <c r="BI155"/>
  <c r="BH155"/>
  <c r="BG155"/>
  <c r="BF155"/>
  <c r="T155"/>
  <c r="R155"/>
  <c r="P155"/>
  <c r="BI153"/>
  <c r="BH153"/>
  <c r="BG153"/>
  <c r="BF153"/>
  <c r="T153"/>
  <c r="R153"/>
  <c r="P153"/>
  <c r="BI151"/>
  <c r="BH151"/>
  <c r="BG151"/>
  <c r="BF151"/>
  <c r="T151"/>
  <c r="R151"/>
  <c r="P151"/>
  <c r="BI149"/>
  <c r="BH149"/>
  <c r="BG149"/>
  <c r="BF149"/>
  <c r="T149"/>
  <c r="R149"/>
  <c r="P149"/>
  <c r="BI143"/>
  <c r="BH143"/>
  <c r="BG143"/>
  <c r="BF143"/>
  <c r="T143"/>
  <c r="R143"/>
  <c r="P143"/>
  <c r="BI142"/>
  <c r="BH142"/>
  <c r="BG142"/>
  <c r="BF142"/>
  <c r="T142"/>
  <c r="R142"/>
  <c r="P142"/>
  <c r="BI139"/>
  <c r="BH139"/>
  <c r="BG139"/>
  <c r="BF139"/>
  <c r="T139"/>
  <c r="R139"/>
  <c r="P139"/>
  <c r="BI138"/>
  <c r="BH138"/>
  <c r="BG138"/>
  <c r="BF138"/>
  <c r="T138"/>
  <c r="R138"/>
  <c r="P138"/>
  <c r="BI136"/>
  <c r="BH136"/>
  <c r="BG136"/>
  <c r="BF136"/>
  <c r="T136"/>
  <c r="T135"/>
  <c r="R136"/>
  <c r="R135"/>
  <c r="P136"/>
  <c r="P135"/>
  <c r="J129"/>
  <c r="F129"/>
  <c r="F127"/>
  <c r="E125"/>
  <c r="J93"/>
  <c r="F93"/>
  <c r="F91"/>
  <c r="E89"/>
  <c r="J26"/>
  <c r="E26"/>
  <c r="J130"/>
  <c r="J25"/>
  <c r="J20"/>
  <c r="E20"/>
  <c r="F94"/>
  <c r="J19"/>
  <c r="J14"/>
  <c r="J127"/>
  <c r="E7"/>
  <c r="E121"/>
  <c i="1" r="L90"/>
  <c r="AM90"/>
  <c r="AM89"/>
  <c r="L89"/>
  <c r="AM87"/>
  <c r="L87"/>
  <c r="L85"/>
  <c r="L84"/>
  <c i="2" r="BK214"/>
  <c r="BK197"/>
  <c r="BK167"/>
  <c r="BK179"/>
  <c r="BK165"/>
  <c i="1" r="AS119"/>
  <c i="2" r="J163"/>
  <c i="1" r="AS113"/>
  <c i="2" r="BK185"/>
  <c r="J179"/>
  <c r="BK153"/>
  <c i="1" r="AS149"/>
  <c i="2" r="BK163"/>
  <c r="J138"/>
  <c r="J202"/>
  <c r="J195"/>
  <c r="J184"/>
  <c r="BK138"/>
  <c i="3" r="J161"/>
  <c r="J154"/>
  <c r="BK177"/>
  <c r="BK157"/>
  <c r="BK145"/>
  <c r="BK132"/>
  <c r="J173"/>
  <c r="J146"/>
  <c r="J169"/>
  <c r="BK159"/>
  <c r="BK141"/>
  <c r="J130"/>
  <c r="J162"/>
  <c r="J149"/>
  <c r="BK133"/>
  <c i="4" r="BK156"/>
  <c r="BK206"/>
  <c r="J185"/>
  <c r="J166"/>
  <c r="J134"/>
  <c r="J187"/>
  <c r="J162"/>
  <c r="BK140"/>
  <c r="BK192"/>
  <c r="J177"/>
  <c r="J130"/>
  <c r="BK181"/>
  <c r="BK147"/>
  <c r="BK175"/>
  <c r="BK144"/>
  <c i="5" r="J272"/>
  <c r="BK266"/>
  <c r="BK258"/>
  <c r="BK251"/>
  <c r="J235"/>
  <c r="J224"/>
  <c r="BK211"/>
  <c r="BK193"/>
  <c r="BK176"/>
  <c r="J167"/>
  <c r="BK142"/>
  <c r="J248"/>
  <c r="J238"/>
  <c r="J220"/>
  <c r="J208"/>
  <c r="J193"/>
  <c r="BK177"/>
  <c r="BK164"/>
  <c r="J146"/>
  <c r="BK163"/>
  <c r="J150"/>
  <c r="J131"/>
  <c r="J260"/>
  <c r="BK250"/>
  <c r="J237"/>
  <c r="J210"/>
  <c r="J198"/>
  <c r="J181"/>
  <c r="BK214"/>
  <c r="BK195"/>
  <c r="J165"/>
  <c r="J159"/>
  <c r="J140"/>
  <c r="BK269"/>
  <c r="J257"/>
  <c r="BK253"/>
  <c r="J240"/>
  <c r="BK231"/>
  <c r="J213"/>
  <c r="J206"/>
  <c r="J191"/>
  <c r="BK182"/>
  <c r="BK169"/>
  <c r="BK147"/>
  <c i="6" r="BK147"/>
  <c r="J130"/>
  <c r="J145"/>
  <c r="BK131"/>
  <c r="BK126"/>
  <c r="J151"/>
  <c r="BK143"/>
  <c r="J153"/>
  <c r="J142"/>
  <c i="7" r="J227"/>
  <c r="BK183"/>
  <c r="J162"/>
  <c r="J206"/>
  <c r="BK158"/>
  <c r="J222"/>
  <c r="BK190"/>
  <c r="J148"/>
  <c r="BK195"/>
  <c r="BK167"/>
  <c r="J197"/>
  <c r="J158"/>
  <c r="BK136"/>
  <c r="J207"/>
  <c r="J191"/>
  <c r="BK146"/>
  <c i="8" r="J147"/>
  <c r="BK136"/>
  <c r="J158"/>
  <c r="J149"/>
  <c r="BK170"/>
  <c r="J139"/>
  <c r="J174"/>
  <c r="BK141"/>
  <c r="J162"/>
  <c r="BK143"/>
  <c r="J131"/>
  <c r="BK144"/>
  <c i="9" r="J151"/>
  <c r="BK130"/>
  <c r="BK148"/>
  <c r="BK149"/>
  <c r="J149"/>
  <c r="J153"/>
  <c r="BK160"/>
  <c i="10" r="BK219"/>
  <c r="BK202"/>
  <c r="BK174"/>
  <c r="J157"/>
  <c r="J144"/>
  <c r="BK127"/>
  <c r="BK207"/>
  <c r="BK192"/>
  <c r="J177"/>
  <c r="J161"/>
  <c r="J143"/>
  <c r="BK220"/>
  <c r="BK194"/>
  <c r="J167"/>
  <c r="BK150"/>
  <c r="J218"/>
  <c r="BK200"/>
  <c r="J171"/>
  <c r="J147"/>
  <c r="J130"/>
  <c r="J208"/>
  <c r="BK185"/>
  <c r="J166"/>
  <c r="J139"/>
  <c r="J183"/>
  <c r="J163"/>
  <c r="BK146"/>
  <c i="11" r="J190"/>
  <c r="J173"/>
  <c r="BK152"/>
  <c r="J187"/>
  <c r="J177"/>
  <c r="J162"/>
  <c r="BK148"/>
  <c r="BK137"/>
  <c r="J188"/>
  <c r="BK177"/>
  <c r="BK160"/>
  <c r="J143"/>
  <c r="BK127"/>
  <c r="BK168"/>
  <c r="BK154"/>
  <c r="J147"/>
  <c r="J137"/>
  <c r="BK197"/>
  <c r="BK162"/>
  <c r="BK158"/>
  <c r="BK149"/>
  <c r="J126"/>
  <c r="BK180"/>
  <c r="J142"/>
  <c r="J127"/>
  <c i="12" r="BK210"/>
  <c r="J186"/>
  <c r="BK156"/>
  <c r="BK224"/>
  <c r="BK193"/>
  <c r="BK178"/>
  <c r="BK145"/>
  <c r="BK222"/>
  <c r="BK183"/>
  <c r="BK227"/>
  <c r="J204"/>
  <c r="J164"/>
  <c r="J228"/>
  <c r="BK211"/>
  <c r="BK182"/>
  <c i="13" r="BK170"/>
  <c r="J146"/>
  <c r="BK134"/>
  <c r="BK158"/>
  <c r="J172"/>
  <c r="BK147"/>
  <c r="J134"/>
  <c r="BK172"/>
  <c r="J143"/>
  <c r="J158"/>
  <c r="J144"/>
  <c r="BK132"/>
  <c r="BK162"/>
  <c r="BK145"/>
  <c i="14" r="BK130"/>
  <c r="J155"/>
  <c r="J142"/>
  <c r="J158"/>
  <c r="J139"/>
  <c r="BK157"/>
  <c r="J146"/>
  <c i="15" r="J206"/>
  <c r="BK189"/>
  <c r="J176"/>
  <c r="BK153"/>
  <c r="BK203"/>
  <c r="J185"/>
  <c r="J158"/>
  <c r="BK142"/>
  <c r="BK208"/>
  <c r="BK201"/>
  <c r="BK188"/>
  <c r="J172"/>
  <c r="J160"/>
  <c r="BK150"/>
  <c r="BK133"/>
  <c r="J205"/>
  <c r="BK194"/>
  <c r="J184"/>
  <c r="J169"/>
  <c r="J151"/>
  <c r="BK130"/>
  <c r="BK185"/>
  <c r="BK173"/>
  <c r="J157"/>
  <c r="BK147"/>
  <c r="J139"/>
  <c r="J173"/>
  <c r="J159"/>
  <c r="BK127"/>
  <c i="16" r="J165"/>
  <c r="BK140"/>
  <c r="J200"/>
  <c r="BK186"/>
  <c r="J163"/>
  <c r="BK145"/>
  <c r="J192"/>
  <c r="J174"/>
  <c r="J156"/>
  <c r="J146"/>
  <c r="J140"/>
  <c r="J133"/>
  <c r="J127"/>
  <c r="BK198"/>
  <c r="J177"/>
  <c r="BK163"/>
  <c r="BK149"/>
  <c r="J199"/>
  <c r="J170"/>
  <c r="J148"/>
  <c r="BK136"/>
  <c r="BK190"/>
  <c r="BK178"/>
  <c r="J166"/>
  <c r="J145"/>
  <c i="17" r="J223"/>
  <c r="BK206"/>
  <c r="BK165"/>
  <c r="J135"/>
  <c r="BK223"/>
  <c r="BK148"/>
  <c r="J195"/>
  <c r="J224"/>
  <c r="J175"/>
  <c r="BK228"/>
  <c r="BK205"/>
  <c r="J185"/>
  <c r="J162"/>
  <c r="J205"/>
  <c r="BK158"/>
  <c i="18" r="J133"/>
  <c r="BK137"/>
  <c r="BK130"/>
  <c r="J154"/>
  <c r="J142"/>
  <c r="BK170"/>
  <c r="BK152"/>
  <c r="BK136"/>
  <c r="J148"/>
  <c i="19" r="J155"/>
  <c r="J142"/>
  <c r="J157"/>
  <c r="BK146"/>
  <c r="J148"/>
  <c r="J136"/>
  <c r="BK157"/>
  <c i="20" r="BK198"/>
  <c r="BK164"/>
  <c r="J153"/>
  <c r="J197"/>
  <c r="J186"/>
  <c r="J178"/>
  <c r="J150"/>
  <c r="BK129"/>
  <c r="J189"/>
  <c r="J173"/>
  <c r="BK139"/>
  <c r="J191"/>
  <c r="BK169"/>
  <c r="BK148"/>
  <c r="J204"/>
  <c r="BK193"/>
  <c r="J177"/>
  <c r="BK166"/>
  <c r="J137"/>
  <c r="BK197"/>
  <c r="J183"/>
  <c r="BK171"/>
  <c r="BK140"/>
  <c i="21" r="BK190"/>
  <c r="J178"/>
  <c r="J169"/>
  <c r="J153"/>
  <c r="J147"/>
  <c r="BK137"/>
  <c r="BK127"/>
  <c r="BK173"/>
  <c r="J145"/>
  <c r="J131"/>
  <c r="BK193"/>
  <c r="BK181"/>
  <c r="J158"/>
  <c r="J135"/>
  <c r="BK201"/>
  <c r="J174"/>
  <c r="BK164"/>
  <c r="BK149"/>
  <c r="J139"/>
  <c r="BK204"/>
  <c r="J189"/>
  <c r="BK176"/>
  <c r="BK159"/>
  <c r="J176"/>
  <c r="J150"/>
  <c r="J128"/>
  <c i="22" r="J222"/>
  <c r="BK194"/>
  <c r="J180"/>
  <c r="BK209"/>
  <c r="J225"/>
  <c r="BK189"/>
  <c r="BK156"/>
  <c r="BK200"/>
  <c r="J174"/>
  <c r="J226"/>
  <c r="J198"/>
  <c r="BK159"/>
  <c r="BK135"/>
  <c r="J159"/>
  <c i="23" r="J172"/>
  <c r="J147"/>
  <c r="BK166"/>
  <c r="J153"/>
  <c r="BK142"/>
  <c r="J159"/>
  <c r="BK144"/>
  <c r="J129"/>
  <c r="J142"/>
  <c r="BK130"/>
  <c r="J150"/>
  <c r="J154"/>
  <c r="BK134"/>
  <c i="24" r="BK161"/>
  <c r="J142"/>
  <c r="J144"/>
  <c r="BK130"/>
  <c r="BK136"/>
  <c r="J151"/>
  <c i="25" r="BK197"/>
  <c r="J165"/>
  <c r="BK141"/>
  <c r="BK203"/>
  <c r="J188"/>
  <c r="BK169"/>
  <c r="BK142"/>
  <c r="J205"/>
  <c r="J173"/>
  <c r="J150"/>
  <c r="J126"/>
  <c r="J197"/>
  <c r="J186"/>
  <c r="BK159"/>
  <c r="BK206"/>
  <c r="BK190"/>
  <c r="BK177"/>
  <c r="J155"/>
  <c r="BK130"/>
  <c r="BK166"/>
  <c r="BK148"/>
  <c r="J136"/>
  <c i="26" r="J190"/>
  <c r="BK166"/>
  <c r="J146"/>
  <c r="BK129"/>
  <c r="BK181"/>
  <c r="J168"/>
  <c r="BK150"/>
  <c r="BK197"/>
  <c r="J180"/>
  <c r="J165"/>
  <c r="BK153"/>
  <c r="J127"/>
  <c r="J174"/>
  <c r="J144"/>
  <c r="J129"/>
  <c r="J185"/>
  <c r="BK165"/>
  <c r="J150"/>
  <c r="J134"/>
  <c r="J182"/>
  <c r="J167"/>
  <c r="BK151"/>
  <c i="27" r="BK228"/>
  <c r="BK198"/>
  <c r="BK181"/>
  <c r="J228"/>
  <c r="J202"/>
  <c r="J189"/>
  <c r="J139"/>
  <c r="J216"/>
  <c r="J164"/>
  <c r="BK233"/>
  <c r="BK203"/>
  <c r="J229"/>
  <c r="BK193"/>
  <c r="J173"/>
  <c r="BK207"/>
  <c r="BK179"/>
  <c r="BK139"/>
  <c i="28" r="J157"/>
  <c r="BK129"/>
  <c r="J139"/>
  <c r="J145"/>
  <c r="J135"/>
  <c r="J152"/>
  <c r="J137"/>
  <c r="J161"/>
  <c r="J154"/>
  <c r="BK136"/>
  <c r="BK156"/>
  <c r="BK130"/>
  <c i="29" r="BK155"/>
  <c r="J130"/>
  <c r="BK138"/>
  <c r="J140"/>
  <c r="BK139"/>
  <c r="J139"/>
  <c i="30" r="J203"/>
  <c r="J176"/>
  <c r="BK163"/>
  <c r="BK155"/>
  <c r="J144"/>
  <c r="BK205"/>
  <c r="BK188"/>
  <c r="J157"/>
  <c r="J148"/>
  <c r="BK201"/>
  <c r="J188"/>
  <c r="J180"/>
  <c r="J166"/>
  <c r="J131"/>
  <c r="BK204"/>
  <c r="J181"/>
  <c r="BK159"/>
  <c r="J145"/>
  <c r="BK126"/>
  <c r="J195"/>
  <c r="J183"/>
  <c r="J163"/>
  <c r="J156"/>
  <c r="BK142"/>
  <c r="BK131"/>
  <c r="BK174"/>
  <c r="J161"/>
  <c r="J137"/>
  <c i="31" r="J196"/>
  <c r="J153"/>
  <c r="BK137"/>
  <c r="BK189"/>
  <c r="BK177"/>
  <c r="J159"/>
  <c r="BK143"/>
  <c r="J205"/>
  <c r="BK195"/>
  <c r="BK169"/>
  <c r="BK148"/>
  <c r="J128"/>
  <c r="BK196"/>
  <c r="J172"/>
  <c r="J162"/>
  <c r="BK153"/>
  <c r="BK133"/>
  <c r="J195"/>
  <c r="BK166"/>
  <c r="J145"/>
  <c r="J129"/>
  <c r="J171"/>
  <c r="BK151"/>
  <c r="BK129"/>
  <c i="32" r="J226"/>
  <c r="BK177"/>
  <c r="BK218"/>
  <c r="J193"/>
  <c r="J230"/>
  <c r="BK181"/>
  <c r="J237"/>
  <c r="J213"/>
  <c r="J183"/>
  <c r="BK159"/>
  <c r="J228"/>
  <c r="J207"/>
  <c r="J169"/>
  <c r="J195"/>
  <c r="J159"/>
  <c i="33" r="BK157"/>
  <c r="BK148"/>
  <c r="J135"/>
  <c r="J131"/>
  <c r="J165"/>
  <c r="BK142"/>
  <c r="J130"/>
  <c r="J155"/>
  <c r="J137"/>
  <c r="J173"/>
  <c r="J143"/>
  <c r="BK133"/>
  <c r="J146"/>
  <c i="34" r="J158"/>
  <c r="J132"/>
  <c r="BK151"/>
  <c r="J130"/>
  <c r="J161"/>
  <c r="BK128"/>
  <c i="35" r="J192"/>
  <c r="J183"/>
  <c r="BK169"/>
  <c r="J129"/>
  <c r="J196"/>
  <c r="BK183"/>
  <c r="J174"/>
  <c r="J160"/>
  <c r="J137"/>
  <c r="BK201"/>
  <c r="J168"/>
  <c r="J151"/>
  <c r="J138"/>
  <c r="J206"/>
  <c r="BK172"/>
  <c r="J155"/>
  <c r="J141"/>
  <c r="BK131"/>
  <c r="BK192"/>
  <c r="BK174"/>
  <c r="BK156"/>
  <c r="J140"/>
  <c r="J203"/>
  <c r="J161"/>
  <c r="J145"/>
  <c i="36" r="J199"/>
  <c r="J179"/>
  <c r="BK146"/>
  <c r="J202"/>
  <c r="BK182"/>
  <c r="BK168"/>
  <c r="J160"/>
  <c r="BK141"/>
  <c r="BK202"/>
  <c r="BK190"/>
  <c r="BK164"/>
  <c r="J144"/>
  <c r="BK180"/>
  <c r="BK139"/>
  <c r="J191"/>
  <c r="BK170"/>
  <c r="J156"/>
  <c r="BK138"/>
  <c r="BK196"/>
  <c r="J182"/>
  <c r="J167"/>
  <c r="BK127"/>
  <c i="37" r="J220"/>
  <c r="BK199"/>
  <c r="J146"/>
  <c r="BK237"/>
  <c r="BK215"/>
  <c r="J192"/>
  <c r="J160"/>
  <c r="J233"/>
  <c r="J207"/>
  <c r="BK179"/>
  <c r="BK146"/>
  <c r="J201"/>
  <c r="J189"/>
  <c r="J164"/>
  <c r="BK213"/>
  <c r="BK187"/>
  <c i="38" r="J170"/>
  <c r="J150"/>
  <c r="J141"/>
  <c r="BK130"/>
  <c r="BK153"/>
  <c r="BK140"/>
  <c r="BK152"/>
  <c r="BK170"/>
  <c r="J149"/>
  <c r="BK149"/>
  <c r="J173"/>
  <c r="BK143"/>
  <c r="BK134"/>
  <c i="39" r="J146"/>
  <c r="BK160"/>
  <c r="BK142"/>
  <c r="J144"/>
  <c r="J148"/>
  <c r="J157"/>
  <c i="40" r="BK207"/>
  <c r="J185"/>
  <c r="BK157"/>
  <c r="J138"/>
  <c r="J127"/>
  <c r="J197"/>
  <c r="BK187"/>
  <c r="BK171"/>
  <c r="BK151"/>
  <c r="J203"/>
  <c r="BK185"/>
  <c r="J172"/>
  <c r="J156"/>
  <c r="J150"/>
  <c r="J139"/>
  <c r="J207"/>
  <c r="J189"/>
  <c r="J171"/>
  <c r="BK167"/>
  <c r="J159"/>
  <c r="BK198"/>
  <c r="J186"/>
  <c r="BK137"/>
  <c r="BK182"/>
  <c r="BK166"/>
  <c r="J135"/>
  <c i="41" r="J200"/>
  <c r="J178"/>
  <c r="J166"/>
  <c r="J150"/>
  <c r="BK198"/>
  <c r="BK179"/>
  <c r="BK169"/>
  <c r="BK150"/>
  <c r="J202"/>
  <c r="J187"/>
  <c r="J165"/>
  <c r="BK149"/>
  <c r="J134"/>
  <c r="BK194"/>
  <c r="BK183"/>
  <c r="BK155"/>
  <c r="BK140"/>
  <c r="J198"/>
  <c r="J186"/>
  <c r="J155"/>
  <c r="J148"/>
  <c r="J140"/>
  <c r="BK135"/>
  <c r="BK173"/>
  <c r="J163"/>
  <c r="J137"/>
  <c i="42" r="J228"/>
  <c r="BK164"/>
  <c r="J230"/>
  <c r="J203"/>
  <c r="BK169"/>
  <c r="J207"/>
  <c r="BK185"/>
  <c r="BK135"/>
  <c r="BK151"/>
  <c r="J205"/>
  <c r="BK141"/>
  <c r="J213"/>
  <c r="J189"/>
  <c r="J169"/>
  <c i="43" r="BK170"/>
  <c r="J150"/>
  <c r="J139"/>
  <c r="J162"/>
  <c r="BK147"/>
  <c r="J133"/>
  <c r="J159"/>
  <c r="J148"/>
  <c r="J174"/>
  <c r="BK130"/>
  <c r="J166"/>
  <c r="BK143"/>
  <c r="BK172"/>
  <c r="BK153"/>
  <c r="BK145"/>
  <c i="44" r="J146"/>
  <c r="BK155"/>
  <c r="J128"/>
  <c r="J160"/>
  <c r="J148"/>
  <c r="BK161"/>
  <c r="J142"/>
  <c i="45" r="BK211"/>
  <c r="J175"/>
  <c r="J155"/>
  <c r="BK143"/>
  <c r="BK218"/>
  <c r="J211"/>
  <c r="J195"/>
  <c r="BK180"/>
  <c r="J144"/>
  <c r="BK215"/>
  <c r="J189"/>
  <c r="J170"/>
  <c r="BK152"/>
  <c r="BK225"/>
  <c r="J207"/>
  <c r="BK188"/>
  <c r="BK165"/>
  <c r="J152"/>
  <c r="BK132"/>
  <c r="J208"/>
  <c r="J187"/>
  <c r="J162"/>
  <c r="J148"/>
  <c r="J134"/>
  <c r="J196"/>
  <c r="J185"/>
  <c r="J171"/>
  <c r="J157"/>
  <c r="BK141"/>
  <c i="46" r="J187"/>
  <c r="J171"/>
  <c r="BK150"/>
  <c r="J132"/>
  <c r="J183"/>
  <c r="BK172"/>
  <c r="BK152"/>
  <c r="J138"/>
  <c r="J185"/>
  <c r="BK176"/>
  <c r="BK147"/>
  <c r="BK188"/>
  <c r="J172"/>
  <c r="BK148"/>
  <c r="BK184"/>
  <c r="J160"/>
  <c r="BK151"/>
  <c r="BK138"/>
  <c r="BK166"/>
  <c r="J147"/>
  <c i="47" r="J137"/>
  <c r="J135"/>
  <c r="J139"/>
  <c i="48" r="J156"/>
  <c r="BK140"/>
  <c r="BK155"/>
  <c r="BK137"/>
  <c r="BK131"/>
  <c r="BK152"/>
  <c r="BK135"/>
  <c r="BK149"/>
  <c r="BK153"/>
  <c r="BK139"/>
  <c r="J128"/>
  <c r="J140"/>
  <c r="J132"/>
  <c i="49" r="J156"/>
  <c r="J134"/>
  <c r="J158"/>
  <c r="BK160"/>
  <c r="J132"/>
  <c r="BK165"/>
  <c r="J133"/>
  <c r="BK134"/>
  <c r="BK159"/>
  <c r="J148"/>
  <c i="50" r="J148"/>
  <c r="J138"/>
  <c r="J146"/>
  <c r="BK129"/>
  <c r="J150"/>
  <c r="BK139"/>
  <c r="J136"/>
  <c r="BK141"/>
  <c i="51" r="J135"/>
  <c r="BK143"/>
  <c i="2" r="J207"/>
  <c r="BK195"/>
  <c r="J177"/>
  <c i="1" r="AS131"/>
  <c i="2" r="J183"/>
  <c r="J172"/>
  <c r="BK143"/>
  <c r="BK213"/>
  <c r="BK202"/>
  <c r="J181"/>
  <c r="J170"/>
  <c i="1" r="AS137"/>
  <c i="2" r="BK221"/>
  <c r="BK207"/>
  <c r="J193"/>
  <c r="J142"/>
  <c i="1" r="AS125"/>
  <c i="3" r="BK172"/>
  <c r="BK151"/>
  <c r="J133"/>
  <c r="J167"/>
  <c r="J141"/>
  <c r="BK171"/>
  <c r="BK156"/>
  <c r="BK139"/>
  <c r="J128"/>
  <c r="J160"/>
  <c r="BK146"/>
  <c r="BK128"/>
  <c i="4" r="J160"/>
  <c r="BK189"/>
  <c r="J156"/>
  <c r="J132"/>
  <c r="BK185"/>
  <c r="J154"/>
  <c r="BK145"/>
  <c r="J202"/>
  <c r="BK187"/>
  <c r="J139"/>
  <c r="BK202"/>
  <c r="BK177"/>
  <c r="J150"/>
  <c r="BK137"/>
  <c r="BK160"/>
  <c r="J135"/>
  <c i="5" r="J269"/>
  <c r="BK262"/>
  <c r="J253"/>
  <c r="J244"/>
  <c r="BK236"/>
  <c r="BK221"/>
  <c r="J203"/>
  <c r="BK181"/>
  <c r="J169"/>
  <c r="J153"/>
  <c r="BK136"/>
  <c r="J242"/>
  <c r="BK229"/>
  <c r="J217"/>
  <c r="BK206"/>
  <c r="BK166"/>
  <c r="BK150"/>
  <c r="J136"/>
  <c r="J173"/>
  <c r="BK154"/>
  <c r="BK139"/>
  <c r="J265"/>
  <c r="BK256"/>
  <c r="BK247"/>
  <c r="J232"/>
  <c r="J214"/>
  <c r="BK203"/>
  <c r="J184"/>
  <c r="J218"/>
  <c r="BK198"/>
  <c r="BK191"/>
  <c r="BK167"/>
  <c r="BK153"/>
  <c r="J130"/>
  <c r="J266"/>
  <c r="BK261"/>
  <c r="J249"/>
  <c r="BK242"/>
  <c r="BK232"/>
  <c r="J219"/>
  <c r="BK208"/>
  <c r="J197"/>
  <c r="J176"/>
  <c r="J164"/>
  <c r="J142"/>
  <c i="6" r="BK148"/>
  <c r="J135"/>
  <c r="BK151"/>
  <c r="BK142"/>
  <c r="BK132"/>
  <c r="J131"/>
  <c r="J147"/>
  <c r="J139"/>
  <c r="BK159"/>
  <c r="BK141"/>
  <c i="7" r="BK222"/>
  <c r="BK189"/>
  <c r="J159"/>
  <c r="BK191"/>
  <c r="BK142"/>
  <c r="J218"/>
  <c r="BK179"/>
  <c r="BK219"/>
  <c r="BK187"/>
  <c r="BK138"/>
  <c r="BK186"/>
  <c r="BK164"/>
  <c r="BK223"/>
  <c r="J203"/>
  <c r="J179"/>
  <c i="8" r="J155"/>
  <c r="J143"/>
  <c r="BK161"/>
  <c r="J144"/>
  <c r="J132"/>
  <c r="BK166"/>
  <c r="J137"/>
  <c r="J173"/>
  <c r="BK148"/>
  <c r="BK134"/>
  <c r="J159"/>
  <c r="BK146"/>
  <c r="J170"/>
  <c r="J141"/>
  <c i="9" r="J146"/>
  <c r="J134"/>
  <c r="BK157"/>
  <c r="BK146"/>
  <c r="BK155"/>
  <c r="BK132"/>
  <c r="J132"/>
  <c i="10" r="J212"/>
  <c r="BK187"/>
  <c r="BK171"/>
  <c r="J146"/>
  <c r="J131"/>
  <c r="J213"/>
  <c r="BK205"/>
  <c r="BK190"/>
  <c r="BK170"/>
  <c r="J158"/>
  <c r="BK141"/>
  <c r="BK204"/>
  <c r="J174"/>
  <c r="J149"/>
  <c r="J220"/>
  <c r="J205"/>
  <c r="BK189"/>
  <c r="J165"/>
  <c r="BK138"/>
  <c r="BK215"/>
  <c r="J187"/>
  <c r="J173"/>
  <c r="BK162"/>
  <c r="BK142"/>
  <c r="J204"/>
  <c r="BK178"/>
  <c r="BK164"/>
  <c r="J142"/>
  <c i="11" r="BK195"/>
  <c r="J181"/>
  <c r="J168"/>
  <c r="J149"/>
  <c r="J192"/>
  <c r="BK176"/>
  <c r="J158"/>
  <c r="BK153"/>
  <c r="J134"/>
  <c r="BK186"/>
  <c r="BK174"/>
  <c r="J163"/>
  <c r="J148"/>
  <c r="BK134"/>
  <c r="BK189"/>
  <c r="BK157"/>
  <c r="J150"/>
  <c r="BK140"/>
  <c r="J133"/>
  <c r="BK182"/>
  <c r="J161"/>
  <c r="BK145"/>
  <c r="J193"/>
  <c r="J183"/>
  <c r="BK144"/>
  <c r="J132"/>
  <c i="12" r="BK220"/>
  <c r="BK202"/>
  <c r="BK166"/>
  <c r="J231"/>
  <c r="J210"/>
  <c r="BK170"/>
  <c r="BK138"/>
  <c r="J198"/>
  <c r="BK148"/>
  <c r="J200"/>
  <c r="BK143"/>
  <c r="J193"/>
  <c r="BK161"/>
  <c r="J223"/>
  <c r="BK209"/>
  <c r="J156"/>
  <c i="13" r="BK166"/>
  <c r="J142"/>
  <c r="BK167"/>
  <c r="BK150"/>
  <c r="BK157"/>
  <c r="BK141"/>
  <c r="BK131"/>
  <c r="J157"/>
  <c r="J132"/>
  <c r="BK161"/>
  <c r="BK139"/>
  <c r="J166"/>
  <c r="J148"/>
  <c i="14" r="BK161"/>
  <c r="BK158"/>
  <c r="J153"/>
  <c r="J132"/>
  <c r="J138"/>
  <c r="BK139"/>
  <c r="J130"/>
  <c i="15" r="BK192"/>
  <c r="J178"/>
  <c r="J136"/>
  <c r="J192"/>
  <c r="BK168"/>
  <c r="BK157"/>
  <c r="BK138"/>
  <c r="J203"/>
  <c r="J196"/>
  <c r="J182"/>
  <c r="BK162"/>
  <c r="BK154"/>
  <c r="BK137"/>
  <c r="J127"/>
  <c r="J201"/>
  <c r="J183"/>
  <c r="J170"/>
  <c r="BK164"/>
  <c r="BK145"/>
  <c r="BK187"/>
  <c r="BK167"/>
  <c r="J138"/>
  <c r="BK176"/>
  <c r="J163"/>
  <c r="BK139"/>
  <c i="16" r="BK197"/>
  <c r="BK177"/>
  <c r="BK152"/>
  <c r="J201"/>
  <c r="J191"/>
  <c r="BK166"/>
  <c r="J151"/>
  <c r="BK138"/>
  <c r="BK179"/>
  <c r="BK157"/>
  <c r="BK151"/>
  <c r="J208"/>
  <c r="J197"/>
  <c r="J183"/>
  <c r="BK171"/>
  <c r="BK154"/>
  <c r="BK127"/>
  <c r="BK193"/>
  <c r="BK165"/>
  <c r="BK156"/>
  <c r="J139"/>
  <c r="J204"/>
  <c r="J189"/>
  <c r="BK181"/>
  <c r="J169"/>
  <c r="BK147"/>
  <c i="17" r="BK210"/>
  <c r="BK181"/>
  <c r="BK156"/>
  <c r="BK203"/>
  <c r="BK177"/>
  <c r="BK207"/>
  <c r="J181"/>
  <c r="BK137"/>
  <c r="J179"/>
  <c r="BK138"/>
  <c r="J208"/>
  <c r="J189"/>
  <c r="J228"/>
  <c r="BK190"/>
  <c r="BK145"/>
  <c i="18" r="BK166"/>
  <c r="BK129"/>
  <c r="BK165"/>
  <c r="BK149"/>
  <c r="BK140"/>
  <c r="BK167"/>
  <c r="J136"/>
  <c r="BK157"/>
  <c r="J152"/>
  <c r="J137"/>
  <c r="J159"/>
  <c r="J145"/>
  <c r="J173"/>
  <c r="J147"/>
  <c i="19" r="J151"/>
  <c r="J149"/>
  <c r="BK149"/>
  <c r="BK151"/>
  <c r="J158"/>
  <c r="J138"/>
  <c r="J161"/>
  <c i="20" r="BK185"/>
  <c r="J171"/>
  <c r="BK155"/>
  <c r="BK206"/>
  <c r="BK191"/>
  <c r="BK180"/>
  <c r="J156"/>
  <c r="J148"/>
  <c r="J133"/>
  <c r="J205"/>
  <c r="J181"/>
  <c r="J167"/>
  <c r="J155"/>
  <c r="BK126"/>
  <c r="BK178"/>
  <c r="BK161"/>
  <c r="J140"/>
  <c r="J198"/>
  <c r="BK174"/>
  <c r="BK162"/>
  <c r="BK146"/>
  <c r="J126"/>
  <c r="BK189"/>
  <c r="BK177"/>
  <c r="J163"/>
  <c r="J130"/>
  <c i="21" r="J198"/>
  <c r="J177"/>
  <c r="J165"/>
  <c r="J149"/>
  <c r="J138"/>
  <c r="BK196"/>
  <c r="BK162"/>
  <c r="BK147"/>
  <c r="J140"/>
  <c r="BK195"/>
  <c r="BK175"/>
  <c r="BK140"/>
  <c r="J202"/>
  <c r="BK178"/>
  <c r="BK165"/>
  <c r="BK154"/>
  <c r="J133"/>
  <c r="J196"/>
  <c r="BK183"/>
  <c r="J164"/>
  <c r="J185"/>
  <c r="J173"/>
  <c r="J151"/>
  <c r="J127"/>
  <c i="22" r="J211"/>
  <c r="J183"/>
  <c r="J143"/>
  <c r="BK198"/>
  <c r="J145"/>
  <c r="J210"/>
  <c r="J166"/>
  <c r="J219"/>
  <c r="BK180"/>
  <c r="BK143"/>
  <c r="J188"/>
  <c r="BK157"/>
  <c r="J186"/>
  <c r="J156"/>
  <c r="J135"/>
  <c i="23" r="J157"/>
  <c r="BK140"/>
  <c r="BK161"/>
  <c r="BK146"/>
  <c r="J131"/>
  <c r="J155"/>
  <c r="J141"/>
  <c r="BK172"/>
  <c r="J156"/>
  <c r="BK135"/>
  <c r="J158"/>
  <c r="BK167"/>
  <c r="BK137"/>
  <c i="24" r="BK132"/>
  <c r="J148"/>
  <c r="BK128"/>
  <c r="J132"/>
  <c r="BK146"/>
  <c r="BK160"/>
  <c r="J153"/>
  <c i="25" r="J187"/>
  <c r="J160"/>
  <c r="BK126"/>
  <c r="J198"/>
  <c r="BK180"/>
  <c r="J167"/>
  <c r="J153"/>
  <c r="J201"/>
  <c r="J177"/>
  <c r="BK165"/>
  <c r="J144"/>
  <c r="BK200"/>
  <c r="J190"/>
  <c r="J164"/>
  <c r="BK146"/>
  <c r="BK135"/>
  <c r="J200"/>
  <c r="BK189"/>
  <c r="J162"/>
  <c r="BK147"/>
  <c r="BK136"/>
  <c r="BK182"/>
  <c r="BK162"/>
  <c r="BK154"/>
  <c r="J131"/>
  <c i="26" r="J173"/>
  <c r="J153"/>
  <c r="J133"/>
  <c r="BK185"/>
  <c r="BK176"/>
  <c r="BK158"/>
  <c r="BK139"/>
  <c r="BK182"/>
  <c r="BK173"/>
  <c r="BK141"/>
  <c r="BK133"/>
  <c r="BK192"/>
  <c r="J154"/>
  <c r="BK127"/>
  <c r="BK190"/>
  <c r="BK170"/>
  <c r="BK164"/>
  <c r="J151"/>
  <c r="BK143"/>
  <c r="BK194"/>
  <c r="J188"/>
  <c r="BK169"/>
  <c r="BK154"/>
  <c r="BK145"/>
  <c r="J128"/>
  <c i="27" r="BK215"/>
  <c r="BK197"/>
  <c r="J159"/>
  <c r="J207"/>
  <c r="J187"/>
  <c r="J230"/>
  <c r="BK192"/>
  <c r="BK136"/>
  <c r="BK226"/>
  <c r="BK185"/>
  <c r="BK237"/>
  <c r="J211"/>
  <c r="J181"/>
  <c r="J149"/>
  <c r="BK195"/>
  <c r="BK169"/>
  <c r="BK146"/>
  <c i="28" r="BK165"/>
  <c r="J136"/>
  <c r="BK162"/>
  <c r="BK135"/>
  <c r="BK161"/>
  <c r="BK142"/>
  <c r="BK134"/>
  <c r="J155"/>
  <c r="J165"/>
  <c r="BK145"/>
  <c r="BK131"/>
  <c r="J150"/>
  <c r="J144"/>
  <c r="J129"/>
  <c i="29" r="BK134"/>
  <c r="J148"/>
  <c r="J144"/>
  <c r="J157"/>
  <c r="J134"/>
  <c r="BK146"/>
  <c i="30" r="J202"/>
  <c r="J172"/>
  <c r="J164"/>
  <c r="BK151"/>
  <c r="BK137"/>
  <c r="BK197"/>
  <c r="BK184"/>
  <c r="J154"/>
  <c r="J143"/>
  <c r="BK207"/>
  <c r="BK192"/>
  <c r="J186"/>
  <c r="J173"/>
  <c r="BK143"/>
  <c r="BK202"/>
  <c r="BK180"/>
  <c r="BK164"/>
  <c r="BK140"/>
  <c r="BK199"/>
  <c r="BK187"/>
  <c r="J170"/>
  <c r="J158"/>
  <c r="J146"/>
  <c r="BK176"/>
  <c r="J165"/>
  <c i="31" r="J208"/>
  <c r="J188"/>
  <c r="J167"/>
  <c r="BK135"/>
  <c r="BK185"/>
  <c r="J173"/>
  <c r="BK145"/>
  <c r="BK136"/>
  <c r="BK208"/>
  <c r="BK199"/>
  <c r="BK179"/>
  <c r="J164"/>
  <c r="BK146"/>
  <c r="J204"/>
  <c r="BK186"/>
  <c r="J166"/>
  <c r="J155"/>
  <c r="J136"/>
  <c r="J206"/>
  <c r="J198"/>
  <c r="BK164"/>
  <c r="J148"/>
  <c r="J135"/>
  <c r="J186"/>
  <c r="BK170"/>
  <c r="J146"/>
  <c r="J137"/>
  <c i="32" r="BK228"/>
  <c r="BK179"/>
  <c r="BK142"/>
  <c r="BK213"/>
  <c r="J187"/>
  <c r="BK138"/>
  <c r="BK207"/>
  <c r="BK189"/>
  <c r="J158"/>
  <c r="BK215"/>
  <c r="J179"/>
  <c r="J136"/>
  <c r="J215"/>
  <c r="BK201"/>
  <c r="J173"/>
  <c r="J202"/>
  <c r="J185"/>
  <c i="33" r="BK159"/>
  <c r="J149"/>
  <c r="J157"/>
  <c r="BK144"/>
  <c r="BK173"/>
  <c r="BK140"/>
  <c r="BK158"/>
  <c r="J147"/>
  <c r="J132"/>
  <c r="BK172"/>
  <c r="BK149"/>
  <c r="J142"/>
  <c r="J162"/>
  <c r="J141"/>
  <c i="34" r="J157"/>
  <c r="BK157"/>
  <c r="BK140"/>
  <c r="BK158"/>
  <c i="35" r="BK202"/>
  <c r="J185"/>
  <c r="J178"/>
  <c r="BK158"/>
  <c r="J205"/>
  <c r="J182"/>
  <c r="J166"/>
  <c r="BK135"/>
  <c r="J197"/>
  <c r="J184"/>
  <c r="BK165"/>
  <c r="BK141"/>
  <c r="BK127"/>
  <c r="BK196"/>
  <c r="J171"/>
  <c r="BK161"/>
  <c r="J142"/>
  <c r="J130"/>
  <c r="BK193"/>
  <c r="BK185"/>
  <c r="BK168"/>
  <c r="BK148"/>
  <c r="J201"/>
  <c r="J180"/>
  <c r="J156"/>
  <c r="BK140"/>
  <c i="36" r="J198"/>
  <c r="J177"/>
  <c r="BK150"/>
  <c r="BK197"/>
  <c r="J176"/>
  <c r="J163"/>
  <c r="J146"/>
  <c r="J136"/>
  <c r="J185"/>
  <c r="BK163"/>
  <c r="J151"/>
  <c r="J190"/>
  <c r="J147"/>
  <c r="BK136"/>
  <c r="BK129"/>
  <c r="BK177"/>
  <c r="BK166"/>
  <c r="BK157"/>
  <c r="J140"/>
  <c r="BK128"/>
  <c r="BK188"/>
  <c r="J178"/>
  <c r="BK172"/>
  <c r="BK156"/>
  <c r="J143"/>
  <c i="37" r="BK234"/>
  <c r="J215"/>
  <c r="J191"/>
  <c r="BK149"/>
  <c r="J138"/>
  <c r="BK236"/>
  <c r="J213"/>
  <c r="BK197"/>
  <c r="BK158"/>
  <c r="J234"/>
  <c r="BK220"/>
  <c r="J193"/>
  <c r="BK169"/>
  <c r="BK238"/>
  <c r="J218"/>
  <c r="BK192"/>
  <c r="BK183"/>
  <c r="J159"/>
  <c r="BK201"/>
  <c r="J149"/>
  <c i="38" r="BK166"/>
  <c r="J156"/>
  <c r="J144"/>
  <c r="J134"/>
  <c r="BK165"/>
  <c r="J154"/>
  <c r="BK142"/>
  <c r="J146"/>
  <c r="BK129"/>
  <c r="J161"/>
  <c r="J162"/>
  <c r="BK145"/>
  <c r="J148"/>
  <c r="J137"/>
  <c i="39" r="BK144"/>
  <c r="J158"/>
  <c r="BK138"/>
  <c r="BK146"/>
  <c r="BK155"/>
  <c r="BK153"/>
  <c i="40" r="J188"/>
  <c r="BK160"/>
  <c r="BK143"/>
  <c r="J206"/>
  <c r="J195"/>
  <c r="BK179"/>
  <c r="BK156"/>
  <c r="BK129"/>
  <c r="J192"/>
  <c r="BK181"/>
  <c r="J165"/>
  <c r="BK147"/>
  <c r="BK140"/>
  <c r="J126"/>
  <c r="BK199"/>
  <c r="J170"/>
  <c r="J161"/>
  <c r="J141"/>
  <c r="BK195"/>
  <c r="J173"/>
  <c r="BK148"/>
  <c r="J180"/>
  <c r="J160"/>
  <c i="41" r="BK197"/>
  <c r="BK187"/>
  <c r="J175"/>
  <c r="J162"/>
  <c r="BK130"/>
  <c r="BK185"/>
  <c r="J176"/>
  <c r="J154"/>
  <c r="BK144"/>
  <c r="BK132"/>
  <c r="BK189"/>
  <c r="BK168"/>
  <c r="J156"/>
  <c r="J145"/>
  <c r="J127"/>
  <c r="BK176"/>
  <c r="J143"/>
  <c r="BK137"/>
  <c r="BK128"/>
  <c r="J192"/>
  <c r="BK177"/>
  <c r="J168"/>
  <c r="BK151"/>
  <c r="BK139"/>
  <c r="BK133"/>
  <c r="BK170"/>
  <c r="BK159"/>
  <c r="J136"/>
  <c i="42" r="BK213"/>
  <c r="J158"/>
  <c r="BK228"/>
  <c r="J196"/>
  <c r="BK158"/>
  <c r="J209"/>
  <c r="BK189"/>
  <c r="J160"/>
  <c r="J235"/>
  <c r="BK207"/>
  <c r="J146"/>
  <c r="BK197"/>
  <c r="BK144"/>
  <c r="J225"/>
  <c r="BK201"/>
  <c r="J185"/>
  <c r="BK167"/>
  <c r="BK138"/>
  <c i="43" r="J156"/>
  <c r="BK134"/>
  <c r="BK161"/>
  <c r="J145"/>
  <c r="J134"/>
  <c r="BK158"/>
  <c r="BK136"/>
  <c r="J147"/>
  <c r="J157"/>
  <c r="BK142"/>
  <c r="J173"/>
  <c r="BK156"/>
  <c r="J146"/>
  <c i="44" r="J158"/>
  <c r="J153"/>
  <c r="BK142"/>
  <c r="J134"/>
  <c r="BK144"/>
  <c r="BK158"/>
  <c r="J144"/>
  <c i="45" r="J219"/>
  <c r="BK207"/>
  <c r="BK182"/>
  <c r="J164"/>
  <c r="BK142"/>
  <c r="J225"/>
  <c r="BK208"/>
  <c r="BK192"/>
  <c r="BK151"/>
  <c r="J127"/>
  <c r="BK209"/>
  <c r="J181"/>
  <c r="J168"/>
  <c r="BK154"/>
  <c r="BK138"/>
  <c r="J206"/>
  <c r="J180"/>
  <c r="J149"/>
  <c r="BK222"/>
  <c r="J202"/>
  <c r="BK190"/>
  <c r="J169"/>
  <c r="BK157"/>
  <c r="J128"/>
  <c r="J192"/>
  <c r="BK178"/>
  <c r="J165"/>
  <c r="BK148"/>
  <c r="J137"/>
  <c i="46" r="BK192"/>
  <c r="J177"/>
  <c r="J153"/>
  <c r="J190"/>
  <c r="BK180"/>
  <c r="J166"/>
  <c r="J146"/>
  <c r="J134"/>
  <c r="BK179"/>
  <c r="BK171"/>
  <c r="BK145"/>
  <c r="BK190"/>
  <c r="BK174"/>
  <c r="BK157"/>
  <c r="BK134"/>
  <c r="BK170"/>
  <c r="J158"/>
  <c r="J143"/>
  <c r="J137"/>
  <c r="BK168"/>
  <c r="BK154"/>
  <c r="J136"/>
  <c r="BK130"/>
  <c i="47" r="BK135"/>
  <c r="BK129"/>
  <c r="J133"/>
  <c i="48" r="J153"/>
  <c r="BK143"/>
  <c r="BK157"/>
  <c r="J148"/>
  <c r="J134"/>
  <c r="BK126"/>
  <c r="BK147"/>
  <c r="BK124"/>
  <c r="BK123"/>
  <c r="J143"/>
  <c r="BK132"/>
  <c r="J155"/>
  <c r="J139"/>
  <c r="J124"/>
  <c i="49" r="J140"/>
  <c r="BK166"/>
  <c r="BK144"/>
  <c r="BK151"/>
  <c r="J136"/>
  <c r="J143"/>
  <c r="BK132"/>
  <c r="J141"/>
  <c r="J165"/>
  <c r="J152"/>
  <c r="BK140"/>
  <c i="50" r="J139"/>
  <c r="BK154"/>
  <c r="BK130"/>
  <c r="J152"/>
  <c r="BK146"/>
  <c r="BK144"/>
  <c r="J144"/>
  <c i="51" r="J127"/>
  <c r="BK127"/>
  <c r="BK130"/>
  <c i="2" r="J210"/>
  <c r="BK193"/>
  <c r="BK188"/>
  <c r="BK142"/>
  <c r="BK172"/>
  <c r="J155"/>
  <c r="J139"/>
  <c i="1" r="AS95"/>
  <c i="2" r="BK139"/>
  <c r="J214"/>
  <c r="BK210"/>
  <c r="BK184"/>
  <c r="J167"/>
  <c r="J136"/>
  <c r="BK170"/>
  <c r="BK155"/>
  <c r="J213"/>
  <c r="J197"/>
  <c r="J178"/>
  <c i="3" r="J165"/>
  <c r="BK155"/>
  <c r="BK127"/>
  <c r="BK165"/>
  <c r="BK147"/>
  <c r="J135"/>
  <c r="BK176"/>
  <c r="J156"/>
  <c r="J138"/>
  <c r="BK167"/>
  <c r="J151"/>
  <c r="BK137"/>
  <c r="BK175"/>
  <c r="BK153"/>
  <c r="J139"/>
  <c r="BK149"/>
  <c r="J125"/>
  <c i="4" r="J183"/>
  <c r="J141"/>
  <c r="BK200"/>
  <c r="J171"/>
  <c r="J146"/>
  <c r="J196"/>
  <c r="J174"/>
  <c r="BK150"/>
  <c r="J206"/>
  <c r="J190"/>
  <c r="BK158"/>
  <c r="BK205"/>
  <c r="J179"/>
  <c r="BK168"/>
  <c r="BK146"/>
  <c r="BK152"/>
  <c r="J137"/>
  <c i="5" r="BK271"/>
  <c r="J261"/>
  <c r="J252"/>
  <c r="BK243"/>
  <c r="J231"/>
  <c r="BK218"/>
  <c r="BK199"/>
  <c r="BK186"/>
  <c r="BK175"/>
  <c r="BK149"/>
  <c r="J138"/>
  <c r="BK245"/>
  <c r="J226"/>
  <c r="BK213"/>
  <c r="J204"/>
  <c r="BK184"/>
  <c r="J171"/>
  <c r="BK159"/>
  <c r="BK134"/>
  <c r="J156"/>
  <c r="BK146"/>
  <c r="J259"/>
  <c r="BK248"/>
  <c r="J234"/>
  <c r="J216"/>
  <c r="J192"/>
  <c r="J177"/>
  <c r="J207"/>
  <c r="BK194"/>
  <c r="BK174"/>
  <c r="BK152"/>
  <c r="BK138"/>
  <c r="J262"/>
  <c r="BK255"/>
  <c r="J241"/>
  <c r="BK233"/>
  <c r="BK220"/>
  <c r="BK201"/>
  <c r="BK190"/>
  <c r="J180"/>
  <c r="J174"/>
  <c r="BK162"/>
  <c r="BK128"/>
  <c i="6" r="BK152"/>
  <c r="J140"/>
  <c r="BK156"/>
  <c r="J149"/>
  <c r="BK138"/>
  <c r="BK127"/>
  <c r="J127"/>
  <c r="J157"/>
  <c r="BK146"/>
  <c r="J138"/>
  <c r="J152"/>
  <c r="BK139"/>
  <c i="7" r="J208"/>
  <c r="J187"/>
  <c r="BK220"/>
  <c r="BK180"/>
  <c r="J140"/>
  <c r="J199"/>
  <c r="J174"/>
  <c r="J201"/>
  <c r="BK160"/>
  <c r="BK208"/>
  <c r="J171"/>
  <c r="J142"/>
  <c r="BK199"/>
  <c r="BK150"/>
  <c i="8" r="BK149"/>
  <c r="BK139"/>
  <c r="BK155"/>
  <c r="J135"/>
  <c r="BK173"/>
  <c r="J146"/>
  <c r="BK135"/>
  <c r="J167"/>
  <c r="J142"/>
  <c r="J129"/>
  <c r="J153"/>
  <c r="BK142"/>
  <c r="BK157"/>
  <c i="9" r="J155"/>
  <c r="J138"/>
  <c r="J161"/>
  <c r="BK161"/>
  <c r="BK142"/>
  <c r="BK144"/>
  <c r="J144"/>
  <c r="J139"/>
  <c i="10" r="BK213"/>
  <c r="J190"/>
  <c r="BK179"/>
  <c r="BK161"/>
  <c r="BK148"/>
  <c r="BK135"/>
  <c r="BK211"/>
  <c r="J200"/>
  <c r="BK182"/>
  <c r="BK163"/>
  <c r="J148"/>
  <c r="J133"/>
  <c r="J206"/>
  <c r="J189"/>
  <c r="BK177"/>
  <c r="BK157"/>
  <c r="BK139"/>
  <c r="J211"/>
  <c r="BK180"/>
  <c r="BK158"/>
  <c r="BK131"/>
  <c r="J209"/>
  <c r="BK186"/>
  <c r="BK169"/>
  <c r="BK154"/>
  <c r="J135"/>
  <c r="J185"/>
  <c r="J175"/>
  <c r="BK160"/>
  <c r="J136"/>
  <c i="11" r="BK192"/>
  <c r="J171"/>
  <c r="BK161"/>
  <c r="BK129"/>
  <c r="J182"/>
  <c r="BK170"/>
  <c r="J146"/>
  <c r="BK131"/>
  <c r="BK183"/>
  <c r="J169"/>
  <c r="J154"/>
  <c r="BK141"/>
  <c r="BK133"/>
  <c r="BK188"/>
  <c r="BK163"/>
  <c r="BK146"/>
  <c r="J185"/>
  <c r="J178"/>
  <c r="J151"/>
  <c r="J130"/>
  <c r="BK187"/>
  <c r="BK178"/>
  <c r="J139"/>
  <c r="BK130"/>
  <c i="12" r="J208"/>
  <c r="BK164"/>
  <c r="J211"/>
  <c r="J182"/>
  <c r="J155"/>
  <c r="J224"/>
  <c r="BK184"/>
  <c r="BK135"/>
  <c r="BK204"/>
  <c r="BK155"/>
  <c r="J206"/>
  <c r="BK180"/>
  <c r="BK157"/>
  <c r="J220"/>
  <c r="BK188"/>
  <c r="BK141"/>
  <c i="13" r="BK159"/>
  <c r="BK137"/>
  <c r="J162"/>
  <c r="J174"/>
  <c r="BK146"/>
  <c r="J140"/>
  <c r="J161"/>
  <c r="BK136"/>
  <c r="J170"/>
  <c r="BK152"/>
  <c r="J130"/>
  <c r="BK155"/>
  <c r="BK143"/>
  <c i="14" r="BK140"/>
  <c r="J134"/>
  <c r="J140"/>
  <c r="BK155"/>
  <c r="BK128"/>
  <c r="J160"/>
  <c r="BK134"/>
  <c i="15" r="J187"/>
  <c r="J180"/>
  <c r="J142"/>
  <c r="J197"/>
  <c r="BK181"/>
  <c r="BK160"/>
  <c r="J148"/>
  <c r="BK126"/>
  <c r="J198"/>
  <c r="BK186"/>
  <c r="BK166"/>
  <c r="J155"/>
  <c r="BK140"/>
  <c r="BK129"/>
  <c r="J199"/>
  <c r="BK191"/>
  <c r="BK178"/>
  <c r="BK156"/>
  <c r="BK198"/>
  <c r="J174"/>
  <c r="BK163"/>
  <c r="BK149"/>
  <c r="BK143"/>
  <c r="BK135"/>
  <c r="BK172"/>
  <c r="J150"/>
  <c r="J135"/>
  <c i="16" r="BK189"/>
  <c r="BK155"/>
  <c r="J143"/>
  <c r="BK204"/>
  <c r="BK195"/>
  <c r="J171"/>
  <c r="BK134"/>
  <c r="BK199"/>
  <c r="BK172"/>
  <c r="J155"/>
  <c r="J149"/>
  <c r="J142"/>
  <c r="BK206"/>
  <c r="J195"/>
  <c r="BK187"/>
  <c r="BK173"/>
  <c r="BK159"/>
  <c r="J138"/>
  <c r="J206"/>
  <c r="BK185"/>
  <c r="J161"/>
  <c r="BK129"/>
  <c r="BK203"/>
  <c r="J187"/>
  <c r="J175"/>
  <c r="BK161"/>
  <c r="BK143"/>
  <c r="J137"/>
  <c i="17" r="J207"/>
  <c r="BK171"/>
  <c r="J138"/>
  <c r="BK220"/>
  <c r="J221"/>
  <c r="BK191"/>
  <c r="BK157"/>
  <c r="J219"/>
  <c r="BK162"/>
  <c r="J210"/>
  <c r="BK199"/>
  <c r="BK179"/>
  <c r="J225"/>
  <c r="BK187"/>
  <c r="J156"/>
  <c i="18" r="J162"/>
  <c r="BK172"/>
  <c r="BK156"/>
  <c r="BK142"/>
  <c r="J132"/>
  <c r="BK158"/>
  <c r="J172"/>
  <c r="BK148"/>
  <c r="BK133"/>
  <c r="J157"/>
  <c r="BK143"/>
  <c r="BK131"/>
  <c r="J135"/>
  <c i="19" r="BK148"/>
  <c r="J139"/>
  <c r="J132"/>
  <c r="BK140"/>
  <c r="BK155"/>
  <c r="J134"/>
  <c r="J130"/>
  <c i="20" r="J187"/>
  <c r="J172"/>
  <c r="BK159"/>
  <c r="BK147"/>
  <c r="BK205"/>
  <c r="J194"/>
  <c r="J182"/>
  <c r="J165"/>
  <c r="BK151"/>
  <c r="J147"/>
  <c r="J193"/>
  <c r="BK176"/>
  <c r="J158"/>
  <c r="J195"/>
  <c r="J162"/>
  <c r="J144"/>
  <c r="BK201"/>
  <c r="J188"/>
  <c r="J168"/>
  <c r="J160"/>
  <c r="J138"/>
  <c r="BK130"/>
  <c r="BK188"/>
  <c r="J154"/>
  <c r="BK137"/>
  <c i="21" r="J200"/>
  <c r="BK188"/>
  <c r="BK174"/>
  <c r="BK150"/>
  <c r="BK142"/>
  <c r="J132"/>
  <c r="J194"/>
  <c r="BK148"/>
  <c r="J134"/>
  <c r="BK197"/>
  <c r="BK182"/>
  <c r="BK161"/>
  <c r="J146"/>
  <c r="J204"/>
  <c r="J192"/>
  <c r="BK169"/>
  <c r="J162"/>
  <c r="BK141"/>
  <c r="J130"/>
  <c r="BK194"/>
  <c r="BK177"/>
  <c r="J163"/>
  <c r="J175"/>
  <c r="BK157"/>
  <c r="BK132"/>
  <c i="22" r="BK226"/>
  <c r="J206"/>
  <c r="BK193"/>
  <c r="BK174"/>
  <c r="J213"/>
  <c r="BK190"/>
  <c r="BK227"/>
  <c r="J209"/>
  <c r="J170"/>
  <c r="BK222"/>
  <c r="J193"/>
  <c r="BK176"/>
  <c r="BK155"/>
  <c r="BK223"/>
  <c r="J164"/>
  <c r="BK178"/>
  <c r="BK138"/>
  <c i="23" r="BK152"/>
  <c r="J174"/>
  <c r="J152"/>
  <c r="BK132"/>
  <c r="BK154"/>
  <c r="J146"/>
  <c r="BK131"/>
  <c r="BK165"/>
  <c r="J145"/>
  <c r="J137"/>
  <c r="J166"/>
  <c r="J132"/>
  <c r="J139"/>
  <c i="24" r="BK139"/>
  <c r="J160"/>
  <c r="J134"/>
  <c r="BK134"/>
  <c r="J140"/>
  <c r="J130"/>
  <c r="BK149"/>
  <c i="25" r="BK198"/>
  <c r="J176"/>
  <c r="BK150"/>
  <c r="BK129"/>
  <c r="J195"/>
  <c r="BK185"/>
  <c r="J178"/>
  <c r="BK157"/>
  <c r="BK127"/>
  <c r="BK186"/>
  <c r="J172"/>
  <c r="BK163"/>
  <c r="J133"/>
  <c r="J204"/>
  <c r="BK191"/>
  <c r="BK174"/>
  <c r="BK149"/>
  <c r="J143"/>
  <c r="BK205"/>
  <c r="J192"/>
  <c r="BK170"/>
  <c r="BK153"/>
  <c r="J189"/>
  <c r="BK172"/>
  <c r="J161"/>
  <c r="BK145"/>
  <c r="BK139"/>
  <c r="J129"/>
  <c i="26" r="BK149"/>
  <c r="BK134"/>
  <c r="J189"/>
  <c r="J177"/>
  <c r="BK162"/>
  <c r="BK148"/>
  <c r="BK183"/>
  <c r="J172"/>
  <c r="J160"/>
  <c r="J149"/>
  <c r="J136"/>
  <c r="J195"/>
  <c r="J169"/>
  <c r="BK142"/>
  <c r="J137"/>
  <c r="BK195"/>
  <c r="BK168"/>
  <c r="J163"/>
  <c r="J148"/>
  <c r="J135"/>
  <c r="BK189"/>
  <c r="J178"/>
  <c r="J155"/>
  <c r="BK136"/>
  <c i="27" r="J233"/>
  <c r="BK209"/>
  <c r="BK191"/>
  <c r="BK158"/>
  <c r="BK213"/>
  <c r="J193"/>
  <c r="J136"/>
  <c r="J213"/>
  <c r="BK234"/>
  <c r="J191"/>
  <c r="BK144"/>
  <c r="J214"/>
  <c r="J183"/>
  <c r="J142"/>
  <c r="J199"/>
  <c r="BK162"/>
  <c i="28" r="BK170"/>
  <c r="BK143"/>
  <c r="BK146"/>
  <c r="BK167"/>
  <c r="J149"/>
  <c r="BK141"/>
  <c r="BK132"/>
  <c r="J146"/>
  <c r="J170"/>
  <c r="J159"/>
  <c r="BK152"/>
  <c r="J167"/>
  <c r="BK149"/>
  <c r="J133"/>
  <c i="29" r="BK142"/>
  <c r="BK132"/>
  <c r="J155"/>
  <c r="J161"/>
  <c r="BK153"/>
  <c r="J153"/>
  <c r="BK157"/>
  <c i="30" r="J208"/>
  <c r="J197"/>
  <c r="J162"/>
  <c r="BK149"/>
  <c r="J136"/>
  <c r="J200"/>
  <c r="BK189"/>
  <c r="J153"/>
  <c r="J133"/>
  <c r="BK195"/>
  <c r="BK182"/>
  <c r="J168"/>
  <c r="BK144"/>
  <c r="J126"/>
  <c r="J194"/>
  <c r="BK179"/>
  <c r="BK158"/>
  <c r="J141"/>
  <c r="J127"/>
  <c r="J209"/>
  <c r="BK190"/>
  <c r="BK181"/>
  <c r="J159"/>
  <c r="BK147"/>
  <c r="J135"/>
  <c r="BK186"/>
  <c r="BK167"/>
  <c r="J142"/>
  <c i="31" r="BK194"/>
  <c r="J174"/>
  <c r="J144"/>
  <c r="BK201"/>
  <c r="BK174"/>
  <c r="BK157"/>
  <c r="BK140"/>
  <c r="J133"/>
  <c r="BK204"/>
  <c r="J194"/>
  <c r="J178"/>
  <c r="BK162"/>
  <c r="J139"/>
  <c r="BK202"/>
  <c r="BK190"/>
  <c r="J176"/>
  <c r="J163"/>
  <c r="J151"/>
  <c r="BK134"/>
  <c r="BK203"/>
  <c r="J189"/>
  <c r="BK171"/>
  <c r="J147"/>
  <c r="BK181"/>
  <c r="BK161"/>
  <c r="J141"/>
  <c i="32" r="J232"/>
  <c r="J218"/>
  <c r="BK158"/>
  <c r="J216"/>
  <c r="J191"/>
  <c r="BK146"/>
  <c r="BK198"/>
  <c r="BK164"/>
  <c r="BK226"/>
  <c r="BK211"/>
  <c r="BK162"/>
  <c r="BK237"/>
  <c r="J211"/>
  <c r="J201"/>
  <c r="BK149"/>
  <c i="33" r="BK137"/>
  <c r="J158"/>
  <c r="J136"/>
  <c r="BK156"/>
  <c r="BK150"/>
  <c r="BK129"/>
  <c r="BK154"/>
  <c r="BK141"/>
  <c r="BK170"/>
  <c r="J139"/>
  <c i="34" r="J142"/>
  <c r="BK144"/>
  <c r="BK142"/>
  <c r="BK138"/>
  <c r="J136"/>
  <c r="J128"/>
  <c r="BK161"/>
  <c r="J160"/>
  <c r="BK155"/>
  <c r="J153"/>
  <c r="J139"/>
  <c r="BK160"/>
  <c r="BK148"/>
  <c r="J144"/>
  <c r="BK136"/>
  <c i="35" r="J198"/>
  <c r="J188"/>
  <c r="J175"/>
  <c r="J150"/>
  <c r="J202"/>
  <c r="J176"/>
  <c r="BK147"/>
  <c r="J207"/>
  <c r="J191"/>
  <c r="BK178"/>
  <c r="J167"/>
  <c r="J149"/>
  <c r="BK139"/>
  <c r="J208"/>
  <c r="BK179"/>
  <c r="J159"/>
  <c r="J143"/>
  <c r="J135"/>
  <c r="BK129"/>
  <c r="BK191"/>
  <c r="BK180"/>
  <c r="J162"/>
  <c r="BK155"/>
  <c r="BK126"/>
  <c r="J200"/>
  <c r="BK176"/>
  <c r="J147"/>
  <c i="36" r="BK200"/>
  <c r="J183"/>
  <c r="BK159"/>
  <c r="BK142"/>
  <c r="BK194"/>
  <c r="J174"/>
  <c r="BK167"/>
  <c r="J155"/>
  <c r="BK145"/>
  <c r="BK132"/>
  <c r="J196"/>
  <c r="BK183"/>
  <c r="J145"/>
  <c r="BK187"/>
  <c r="BK140"/>
  <c r="J200"/>
  <c r="BK189"/>
  <c r="BK174"/>
  <c r="J161"/>
  <c r="BK143"/>
  <c r="BK135"/>
  <c r="J194"/>
  <c r="BK184"/>
  <c r="BK176"/>
  <c r="J165"/>
  <c r="BK151"/>
  <c r="J131"/>
  <c i="37" r="J232"/>
  <c r="BK202"/>
  <c r="J177"/>
  <c r="J238"/>
  <c r="BK218"/>
  <c r="J209"/>
  <c r="BK177"/>
  <c r="J162"/>
  <c r="BK139"/>
  <c r="BK217"/>
  <c r="BK189"/>
  <c r="BK167"/>
  <c r="J241"/>
  <c r="J202"/>
  <c r="BK191"/>
  <c r="J169"/>
  <c r="BK136"/>
  <c r="J203"/>
  <c i="38" r="J129"/>
  <c r="BK147"/>
  <c r="J131"/>
  <c r="BK156"/>
  <c r="BK131"/>
  <c r="BK167"/>
  <c r="BK141"/>
  <c r="J155"/>
  <c r="BK135"/>
  <c r="BK146"/>
  <c i="39" r="BK161"/>
  <c r="J136"/>
  <c r="J151"/>
  <c r="BK148"/>
  <c r="BK158"/>
  <c r="BK140"/>
  <c r="BK149"/>
  <c r="J160"/>
  <c r="J128"/>
  <c i="40" r="BK192"/>
  <c r="J164"/>
  <c r="BK149"/>
  <c r="J137"/>
  <c r="J202"/>
  <c r="BK193"/>
  <c r="BK186"/>
  <c r="J163"/>
  <c r="J147"/>
  <c r="BK206"/>
  <c r="BK191"/>
  <c r="BK178"/>
  <c r="BK155"/>
  <c r="BK142"/>
  <c r="J136"/>
  <c r="J208"/>
  <c r="BK201"/>
  <c r="J182"/>
  <c r="J162"/>
  <c r="BK205"/>
  <c r="BK183"/>
  <c r="BK175"/>
  <c r="BK150"/>
  <c r="BK190"/>
  <c r="J174"/>
  <c r="BK158"/>
  <c r="J130"/>
  <c i="41" r="J195"/>
  <c r="J183"/>
  <c r="J169"/>
  <c r="BK157"/>
  <c r="J144"/>
  <c r="BK195"/>
  <c r="J182"/>
  <c r="BK174"/>
  <c r="BK152"/>
  <c r="BK136"/>
  <c r="BK192"/>
  <c r="BK175"/>
  <c r="BK154"/>
  <c r="BK141"/>
  <c r="BK202"/>
  <c r="J193"/>
  <c r="J159"/>
  <c r="BK142"/>
  <c r="BK134"/>
  <c r="J194"/>
  <c r="J189"/>
  <c r="J173"/>
  <c r="J152"/>
  <c r="BK143"/>
  <c r="J130"/>
  <c r="J161"/>
  <c r="J141"/>
  <c i="42" r="BK216"/>
  <c r="BK183"/>
  <c r="BK235"/>
  <c r="BK222"/>
  <c r="J195"/>
  <c r="BK160"/>
  <c r="J222"/>
  <c r="J197"/>
  <c r="BK173"/>
  <c r="BK225"/>
  <c r="BK181"/>
  <c r="J193"/>
  <c r="J140"/>
  <c r="BK212"/>
  <c r="BK191"/>
  <c r="BK179"/>
  <c r="J141"/>
  <c i="43" r="BK165"/>
  <c r="J142"/>
  <c r="J132"/>
  <c r="J155"/>
  <c r="J144"/>
  <c r="J167"/>
  <c r="J154"/>
  <c r="BK133"/>
  <c r="BK140"/>
  <c r="J170"/>
  <c r="J137"/>
  <c r="BK162"/>
  <c r="BK149"/>
  <c r="BK139"/>
  <c i="44" r="J139"/>
  <c r="BK157"/>
  <c r="J161"/>
  <c r="BK149"/>
  <c r="J155"/>
  <c r="BK128"/>
  <c i="45" r="J214"/>
  <c r="BK193"/>
  <c r="BK173"/>
  <c r="BK160"/>
  <c r="J151"/>
  <c r="BK219"/>
  <c r="J213"/>
  <c r="BK198"/>
  <c r="J188"/>
  <c r="BK150"/>
  <c r="BK223"/>
  <c r="J200"/>
  <c r="BK187"/>
  <c r="BK166"/>
  <c r="BK159"/>
  <c r="J130"/>
  <c r="J218"/>
  <c r="J199"/>
  <c r="J178"/>
  <c r="BK169"/>
  <c r="J143"/>
  <c r="J217"/>
  <c r="J201"/>
  <c r="J186"/>
  <c r="BK164"/>
  <c r="J142"/>
  <c r="J203"/>
  <c r="J190"/>
  <c r="BK176"/>
  <c r="BK167"/>
  <c r="BK153"/>
  <c r="J138"/>
  <c r="BK127"/>
  <c i="46" r="J182"/>
  <c r="J165"/>
  <c r="J139"/>
  <c r="J189"/>
  <c r="BK177"/>
  <c r="BK167"/>
  <c r="BK144"/>
  <c r="J135"/>
  <c r="BK186"/>
  <c r="J174"/>
  <c r="BK153"/>
  <c r="BK127"/>
  <c r="BK173"/>
  <c r="BK161"/>
  <c r="BK136"/>
  <c r="BK165"/>
  <c r="BK155"/>
  <c r="BK149"/>
  <c r="J133"/>
  <c i="48" r="BK128"/>
  <c r="BK148"/>
  <c r="BK156"/>
  <c r="BK138"/>
  <c r="BK150"/>
  <c r="BK136"/>
  <c i="49" r="J164"/>
  <c r="J135"/>
  <c r="BK150"/>
  <c r="BK133"/>
  <c r="BK143"/>
  <c r="BK137"/>
  <c r="J131"/>
  <c r="J147"/>
  <c r="BK135"/>
  <c r="J144"/>
  <c r="BK129"/>
  <c r="J151"/>
  <c r="BK139"/>
  <c i="50" r="BK136"/>
  <c r="BK142"/>
  <c r="BK150"/>
  <c r="BK134"/>
  <c r="J128"/>
  <c r="BK147"/>
  <c r="BK151"/>
  <c r="J127"/>
  <c r="BK127"/>
  <c i="51" r="BK125"/>
  <c r="J141"/>
  <c r="J125"/>
  <c i="2" r="BK211"/>
  <c r="BK199"/>
  <c r="J189"/>
  <c r="J165"/>
  <c r="J175"/>
  <c r="J162"/>
  <c r="J143"/>
  <c r="BK187"/>
  <c r="BK178"/>
  <c r="J161"/>
  <c r="J221"/>
  <c r="BK209"/>
  <c r="BK183"/>
  <c r="BK177"/>
  <c r="J151"/>
  <c r="BK181"/>
  <c r="BK162"/>
  <c r="BK215"/>
  <c r="J200"/>
  <c r="BK189"/>
  <c r="BK173"/>
  <c i="3" r="BK164"/>
  <c r="J129"/>
  <c r="BK163"/>
  <c r="BK142"/>
  <c r="BK126"/>
  <c r="J158"/>
  <c r="J143"/>
  <c r="J131"/>
  <c r="J166"/>
  <c r="J147"/>
  <c r="BK134"/>
  <c r="BK168"/>
  <c r="J134"/>
  <c i="4" r="BK173"/>
  <c r="BK138"/>
  <c r="BK203"/>
  <c r="J164"/>
  <c r="J136"/>
  <c r="J181"/>
  <c r="BK166"/>
  <c r="J147"/>
  <c r="J138"/>
  <c r="BK183"/>
  <c r="J133"/>
  <c r="J194"/>
  <c r="BK174"/>
  <c r="BK134"/>
  <c r="J148"/>
  <c i="5" r="BK272"/>
  <c r="J268"/>
  <c r="BK260"/>
  <c r="J239"/>
  <c r="BK219"/>
  <c r="BK202"/>
  <c r="J188"/>
  <c r="BK179"/>
  <c r="BK173"/>
  <c r="J160"/>
  <c r="BK140"/>
  <c r="J134"/>
  <c r="BK234"/>
  <c r="J215"/>
  <c r="J202"/>
  <c r="J179"/>
  <c r="BK170"/>
  <c r="BK156"/>
  <c r="BK130"/>
  <c r="BK172"/>
  <c r="BK157"/>
  <c r="BK148"/>
  <c r="J128"/>
  <c r="BK257"/>
  <c r="BK244"/>
  <c r="J228"/>
  <c r="J205"/>
  <c r="BK222"/>
  <c r="J209"/>
  <c r="BK183"/>
  <c r="BK160"/>
  <c r="BK144"/>
  <c r="J271"/>
  <c r="J263"/>
  <c r="J256"/>
  <c r="J247"/>
  <c r="J236"/>
  <c r="BK223"/>
  <c r="BK209"/>
  <c r="BK192"/>
  <c r="BK185"/>
  <c r="J170"/>
  <c r="J155"/>
  <c i="6" r="J155"/>
  <c r="J141"/>
  <c r="BK153"/>
  <c r="J143"/>
  <c r="J128"/>
  <c r="J133"/>
  <c r="BK155"/>
  <c r="BK135"/>
  <c r="BK149"/>
  <c r="J134"/>
  <c i="7" r="J219"/>
  <c r="J195"/>
  <c r="J172"/>
  <c r="BK203"/>
  <c r="J190"/>
  <c r="J136"/>
  <c r="J210"/>
  <c r="J185"/>
  <c r="BK159"/>
  <c r="BK216"/>
  <c r="BK176"/>
  <c r="BK224"/>
  <c r="BK185"/>
  <c r="J146"/>
  <c r="BK210"/>
  <c r="BK162"/>
  <c i="8" r="J154"/>
  <c r="J133"/>
  <c r="J157"/>
  <c r="J140"/>
  <c r="J130"/>
  <c r="J161"/>
  <c r="BK130"/>
  <c r="J165"/>
  <c r="BK140"/>
  <c r="BK172"/>
  <c r="J150"/>
  <c r="BK159"/>
  <c r="BK150"/>
  <c r="BK133"/>
  <c i="9" r="BK139"/>
  <c r="J158"/>
  <c r="J157"/>
  <c r="BK138"/>
  <c r="BK128"/>
  <c r="BK134"/>
  <c i="10" r="BK208"/>
  <c r="BK183"/>
  <c r="J154"/>
  <c r="J140"/>
  <c r="J217"/>
  <c r="J210"/>
  <c r="J186"/>
  <c r="BK165"/>
  <c r="J153"/>
  <c r="BK126"/>
  <c r="BK210"/>
  <c r="J188"/>
  <c r="BK175"/>
  <c r="BK153"/>
  <c r="BK137"/>
  <c r="J202"/>
  <c r="BK184"/>
  <c r="BK152"/>
  <c r="J137"/>
  <c r="J219"/>
  <c r="BK196"/>
  <c r="BK168"/>
  <c r="BK159"/>
  <c r="J129"/>
  <c r="J179"/>
  <c r="BK166"/>
  <c r="J150"/>
  <c r="J127"/>
  <c i="11" r="BK185"/>
  <c r="BK169"/>
  <c r="J164"/>
  <c r="J197"/>
  <c r="BK173"/>
  <c r="J156"/>
  <c r="J140"/>
  <c r="BK126"/>
  <c r="BK181"/>
  <c r="J170"/>
  <c r="BK151"/>
  <c r="BK139"/>
  <c r="BK132"/>
  <c r="J174"/>
  <c r="BK156"/>
  <c r="J145"/>
  <c r="J131"/>
  <c r="J180"/>
  <c r="J160"/>
  <c r="BK136"/>
  <c r="J191"/>
  <c r="J152"/>
  <c r="BK135"/>
  <c i="12" r="BK213"/>
  <c r="J192"/>
  <c r="J176"/>
  <c r="J143"/>
  <c r="BK200"/>
  <c r="J180"/>
  <c r="BK231"/>
  <c r="BK190"/>
  <c r="BK174"/>
  <c r="J183"/>
  <c r="J135"/>
  <c r="J190"/>
  <c r="BK176"/>
  <c r="J227"/>
  <c r="BK208"/>
  <c r="J184"/>
  <c r="J138"/>
  <c i="13" r="BK153"/>
  <c r="J141"/>
  <c r="J165"/>
  <c r="J131"/>
  <c r="J152"/>
  <c r="BK135"/>
  <c r="J173"/>
  <c r="J155"/>
  <c r="BK174"/>
  <c r="J156"/>
  <c r="BK142"/>
  <c r="BK173"/>
  <c r="J153"/>
  <c r="BK140"/>
  <c i="14" r="BK144"/>
  <c r="J157"/>
  <c r="J149"/>
  <c r="BK136"/>
  <c r="BK142"/>
  <c r="BK146"/>
  <c r="J148"/>
  <c r="J128"/>
  <c i="15" r="J190"/>
  <c r="BK182"/>
  <c r="J144"/>
  <c r="BK195"/>
  <c r="J164"/>
  <c r="J143"/>
  <c r="BK205"/>
  <c r="BK200"/>
  <c r="BK171"/>
  <c r="BK158"/>
  <c r="BK146"/>
  <c r="BK131"/>
  <c r="J208"/>
  <c r="BK197"/>
  <c r="BK179"/>
  <c r="J162"/>
  <c r="BK136"/>
  <c r="J191"/>
  <c r="BK170"/>
  <c r="J153"/>
  <c r="J140"/>
  <c r="J129"/>
  <c r="J171"/>
  <c r="BK141"/>
  <c i="16" r="BK194"/>
  <c r="BK174"/>
  <c r="J147"/>
  <c r="J135"/>
  <c r="J198"/>
  <c r="J178"/>
  <c r="J162"/>
  <c r="BK135"/>
  <c r="BK208"/>
  <c r="BK180"/>
  <c r="BK168"/>
  <c r="BK144"/>
  <c r="J136"/>
  <c r="BK131"/>
  <c r="J190"/>
  <c r="J181"/>
  <c r="BK169"/>
  <c r="J141"/>
  <c r="BK205"/>
  <c r="BK182"/>
  <c r="BK150"/>
  <c r="BK132"/>
  <c r="BK200"/>
  <c r="J185"/>
  <c r="BK170"/>
  <c r="J153"/>
  <c r="BK142"/>
  <c i="17" r="BK217"/>
  <c r="J191"/>
  <c r="J160"/>
  <c r="BK225"/>
  <c r="BK219"/>
  <c r="BK175"/>
  <c r="BK201"/>
  <c r="BK189"/>
  <c r="J145"/>
  <c r="J171"/>
  <c r="BK135"/>
  <c r="BK194"/>
  <c r="J167"/>
  <c r="J206"/>
  <c r="BK183"/>
  <c r="J137"/>
  <c i="18" r="BK159"/>
  <c r="J167"/>
  <c r="J158"/>
  <c r="BK147"/>
  <c r="J134"/>
  <c r="J170"/>
  <c r="J149"/>
  <c r="BK132"/>
  <c r="BK153"/>
  <c r="BK141"/>
  <c r="J161"/>
  <c r="BK154"/>
  <c r="J139"/>
  <c r="J153"/>
  <c i="19" r="J153"/>
  <c r="BK128"/>
  <c r="BK136"/>
  <c r="J128"/>
  <c r="BK144"/>
  <c r="BK153"/>
  <c r="BK132"/>
  <c i="20" r="J203"/>
  <c r="J179"/>
  <c r="BK168"/>
  <c r="BK156"/>
  <c r="BK133"/>
  <c r="BK187"/>
  <c r="BK181"/>
  <c r="BK163"/>
  <c r="BK149"/>
  <c r="J136"/>
  <c r="J196"/>
  <c r="J164"/>
  <c r="BK150"/>
  <c r="J135"/>
  <c r="BK194"/>
  <c r="BK170"/>
  <c r="J151"/>
  <c r="BK136"/>
  <c r="BK186"/>
  <c r="BK167"/>
  <c r="J142"/>
  <c r="BK204"/>
  <c r="BK195"/>
  <c r="J180"/>
  <c r="BK158"/>
  <c r="J139"/>
  <c r="J129"/>
  <c i="21" r="J197"/>
  <c r="J187"/>
  <c r="J171"/>
  <c r="J154"/>
  <c r="BK144"/>
  <c r="BK134"/>
  <c r="BK199"/>
  <c r="BK179"/>
  <c r="BK143"/>
  <c r="J129"/>
  <c r="BK189"/>
  <c r="BK163"/>
  <c r="BK153"/>
  <c r="J136"/>
  <c r="J199"/>
  <c r="J181"/>
  <c r="BK168"/>
  <c r="BK158"/>
  <c r="BK138"/>
  <c r="BK129"/>
  <c r="BK191"/>
  <c r="J182"/>
  <c r="J183"/>
  <c r="J170"/>
  <c r="BK146"/>
  <c r="BK130"/>
  <c i="22" r="BK210"/>
  <c r="BK188"/>
  <c r="J178"/>
  <c r="BK219"/>
  <c r="BK184"/>
  <c r="BK211"/>
  <c r="J204"/>
  <c r="BK148"/>
  <c r="J221"/>
  <c r="BK192"/>
  <c r="J157"/>
  <c r="BK225"/>
  <c r="J194"/>
  <c r="BK161"/>
  <c r="J137"/>
  <c r="BK166"/>
  <c i="23" r="J173"/>
  <c r="BK149"/>
  <c r="J134"/>
  <c r="BK155"/>
  <c r="J144"/>
  <c r="BK173"/>
  <c r="BK148"/>
  <c r="J143"/>
  <c r="BK174"/>
  <c r="J162"/>
  <c r="J140"/>
  <c r="J170"/>
  <c r="BK153"/>
  <c r="BK129"/>
  <c i="24" r="BK148"/>
  <c r="J158"/>
  <c r="J138"/>
  <c r="J136"/>
  <c r="J155"/>
  <c r="J157"/>
  <c r="BK138"/>
  <c i="25" r="J171"/>
  <c r="J154"/>
  <c r="J135"/>
  <c r="BK201"/>
  <c r="J181"/>
  <c r="BK176"/>
  <c r="J163"/>
  <c r="J140"/>
  <c r="BK199"/>
  <c r="J184"/>
  <c r="J169"/>
  <c r="J157"/>
  <c r="J206"/>
  <c r="BK193"/>
  <c r="BK181"/>
  <c r="BK151"/>
  <c r="BK131"/>
  <c r="J194"/>
  <c r="J182"/>
  <c r="J168"/>
  <c r="J151"/>
  <c r="BK138"/>
  <c r="BK184"/>
  <c r="BK168"/>
  <c r="J149"/>
  <c r="J141"/>
  <c i="26" r="J171"/>
  <c r="J145"/>
  <c r="BK191"/>
  <c r="BK174"/>
  <c r="J152"/>
  <c r="J131"/>
  <c r="BK177"/>
  <c r="J156"/>
  <c r="J138"/>
  <c r="J194"/>
  <c r="J164"/>
  <c r="BK138"/>
  <c r="J186"/>
  <c r="BK167"/>
  <c r="J158"/>
  <c r="BK146"/>
  <c r="BK128"/>
  <c r="J193"/>
  <c r="J184"/>
  <c r="J162"/>
  <c r="J147"/>
  <c r="BK135"/>
  <c i="27" r="BK214"/>
  <c r="J169"/>
  <c r="J138"/>
  <c r="J203"/>
  <c r="J179"/>
  <c r="J234"/>
  <c r="J209"/>
  <c r="J146"/>
  <c r="BK229"/>
  <c r="BK167"/>
  <c r="BK232"/>
  <c r="J160"/>
  <c r="J201"/>
  <c r="BK177"/>
  <c r="BK159"/>
  <c i="28" r="J173"/>
  <c r="J134"/>
  <c r="BK148"/>
  <c r="BK133"/>
  <c r="J153"/>
  <c r="BK137"/>
  <c r="J156"/>
  <c r="BK140"/>
  <c r="BK166"/>
  <c r="BK157"/>
  <c r="J143"/>
  <c r="J130"/>
  <c r="J148"/>
  <c i="29" r="J158"/>
  <c r="BK136"/>
  <c r="BK158"/>
  <c r="J132"/>
  <c r="BK130"/>
  <c r="J136"/>
  <c r="BK128"/>
  <c r="BK144"/>
  <c i="30" r="BK200"/>
  <c r="BK196"/>
  <c r="BK168"/>
  <c r="BK156"/>
  <c r="J140"/>
  <c r="J201"/>
  <c r="J169"/>
  <c r="J150"/>
  <c r="BK209"/>
  <c r="J187"/>
  <c r="J179"/>
  <c r="BK165"/>
  <c r="BK208"/>
  <c r="J192"/>
  <c r="BK172"/>
  <c r="BK150"/>
  <c r="BK138"/>
  <c r="J210"/>
  <c r="BK194"/>
  <c r="BK175"/>
  <c r="BK161"/>
  <c r="J149"/>
  <c r="BK133"/>
  <c r="J171"/>
  <c r="J138"/>
  <c i="31" r="J197"/>
  <c r="BK184"/>
  <c r="BK163"/>
  <c r="J132"/>
  <c r="BK180"/>
  <c r="BK160"/>
  <c r="J152"/>
  <c r="J130"/>
  <c r="J202"/>
  <c r="J185"/>
  <c r="BK167"/>
  <c r="BK152"/>
  <c r="BK130"/>
  <c r="BK197"/>
  <c r="J170"/>
  <c r="J160"/>
  <c r="BK138"/>
  <c r="BK205"/>
  <c r="J187"/>
  <c r="BK173"/>
  <c r="BK150"/>
  <c r="BK139"/>
  <c r="BK128"/>
  <c r="BK176"/>
  <c r="BK155"/>
  <c r="BK144"/>
  <c i="32" r="BK230"/>
  <c r="BK187"/>
  <c r="BK160"/>
  <c r="J209"/>
  <c r="BK183"/>
  <c r="J234"/>
  <c r="BK193"/>
  <c r="J162"/>
  <c r="BK216"/>
  <c r="BK192"/>
  <c r="J177"/>
  <c r="J144"/>
  <c r="BK234"/>
  <c r="J203"/>
  <c r="J181"/>
  <c r="J139"/>
  <c r="BK191"/>
  <c r="J146"/>
  <c i="33" r="BK167"/>
  <c r="BK165"/>
  <c r="BK153"/>
  <c r="J129"/>
  <c r="BK166"/>
  <c r="BK145"/>
  <c r="BK134"/>
  <c r="BK152"/>
  <c r="BK135"/>
  <c r="J167"/>
  <c r="BK147"/>
  <c r="BK139"/>
  <c r="J150"/>
  <c r="J133"/>
  <c i="34" r="BK149"/>
  <c r="J155"/>
  <c r="BK134"/>
  <c r="J138"/>
  <c r="BK153"/>
  <c i="35" r="J199"/>
  <c r="BK187"/>
  <c r="BK160"/>
  <c r="BK203"/>
  <c r="BK190"/>
  <c r="J163"/>
  <c r="BK145"/>
  <c r="BK206"/>
  <c r="BK186"/>
  <c r="BK166"/>
  <c r="J148"/>
  <c r="BK136"/>
  <c r="BK205"/>
  <c r="BK167"/>
  <c r="J158"/>
  <c r="BK137"/>
  <c r="BK200"/>
  <c r="J190"/>
  <c r="J172"/>
  <c r="J157"/>
  <c r="J136"/>
  <c r="BK194"/>
  <c r="J173"/>
  <c r="BK149"/>
  <c r="J131"/>
  <c i="36" r="J184"/>
  <c r="BK160"/>
  <c r="BK137"/>
  <c r="BK186"/>
  <c r="J166"/>
  <c r="J149"/>
  <c r="J142"/>
  <c r="J129"/>
  <c r="BK193"/>
  <c r="BK178"/>
  <c r="BK153"/>
  <c r="J193"/>
  <c r="J152"/>
  <c r="BK134"/>
  <c r="BK195"/>
  <c r="J186"/>
  <c r="J169"/>
  <c r="J159"/>
  <c r="J141"/>
  <c r="J197"/>
  <c r="BK191"/>
  <c r="J180"/>
  <c r="J175"/>
  <c r="J162"/>
  <c r="BK149"/>
  <c r="BK130"/>
  <c i="37" r="J230"/>
  <c r="J211"/>
  <c r="BK173"/>
  <c r="BK144"/>
  <c r="BK232"/>
  <c r="BK203"/>
  <c r="J167"/>
  <c r="J136"/>
  <c r="J222"/>
  <c r="J199"/>
  <c r="BK181"/>
  <c r="J142"/>
  <c r="BK241"/>
  <c r="BK193"/>
  <c r="J179"/>
  <c r="J144"/>
  <c r="BK209"/>
  <c r="J183"/>
  <c i="38" r="J158"/>
  <c r="J145"/>
  <c r="J135"/>
  <c r="J174"/>
  <c r="BK158"/>
  <c r="J133"/>
  <c r="BK155"/>
  <c r="BK173"/>
  <c r="BK133"/>
  <c r="J152"/>
  <c r="BK154"/>
  <c r="J136"/>
  <c i="39" r="J149"/>
  <c r="J134"/>
  <c r="J161"/>
  <c r="BK128"/>
  <c r="BK130"/>
  <c r="J132"/>
  <c i="40" r="BK194"/>
  <c r="BK165"/>
  <c r="BK146"/>
  <c r="BK133"/>
  <c r="BK196"/>
  <c r="BK184"/>
  <c r="J169"/>
  <c r="BK138"/>
  <c r="J194"/>
  <c r="J168"/>
  <c r="BK154"/>
  <c r="J145"/>
  <c r="BK127"/>
  <c r="BK202"/>
  <c r="J183"/>
  <c r="BK169"/>
  <c r="J155"/>
  <c r="BK136"/>
  <c r="J181"/>
  <c r="J166"/>
  <c r="J133"/>
  <c r="BK176"/>
  <c r="BK161"/>
  <c r="BK144"/>
  <c r="J129"/>
  <c i="41" r="BK191"/>
  <c r="J179"/>
  <c r="BK165"/>
  <c r="BK145"/>
  <c r="J196"/>
  <c r="BK186"/>
  <c r="BK162"/>
  <c r="J142"/>
  <c r="BK200"/>
  <c r="BK181"/>
  <c r="BK163"/>
  <c r="J147"/>
  <c r="J128"/>
  <c r="J184"/>
  <c r="J164"/>
  <c r="J138"/>
  <c r="BK199"/>
  <c r="BK193"/>
  <c r="BK182"/>
  <c r="J170"/>
  <c r="BK147"/>
  <c r="BK131"/>
  <c r="J177"/>
  <c r="BK164"/>
  <c r="BK148"/>
  <c i="42" r="BK230"/>
  <c r="BK195"/>
  <c r="BK162"/>
  <c r="J226"/>
  <c r="J192"/>
  <c r="BK159"/>
  <c r="J212"/>
  <c r="J179"/>
  <c r="BK146"/>
  <c r="BK211"/>
  <c r="J177"/>
  <c r="BK209"/>
  <c r="J167"/>
  <c r="J224"/>
  <c r="BK193"/>
  <c r="J183"/>
  <c r="J148"/>
  <c i="43" r="BK159"/>
  <c r="J141"/>
  <c r="BK173"/>
  <c r="BK150"/>
  <c r="BK137"/>
  <c r="J161"/>
  <c r="J143"/>
  <c r="J152"/>
  <c r="J172"/>
  <c r="J153"/>
  <c r="J129"/>
  <c r="BK152"/>
  <c r="BK131"/>
  <c i="44" r="J140"/>
  <c r="BK136"/>
  <c r="BK139"/>
  <c r="J157"/>
  <c r="BK138"/>
  <c r="J151"/>
  <c i="45" r="J222"/>
  <c r="BK210"/>
  <c r="BK191"/>
  <c r="J166"/>
  <c r="J154"/>
  <c r="BK149"/>
  <c r="J224"/>
  <c r="BK214"/>
  <c r="BK200"/>
  <c r="BK184"/>
  <c r="BK137"/>
  <c r="BK216"/>
  <c r="BK203"/>
  <c r="BK179"/>
  <c r="BK161"/>
  <c r="BK140"/>
  <c r="J209"/>
  <c r="J193"/>
  <c r="BK175"/>
  <c r="BK155"/>
  <c r="BK145"/>
  <c r="J212"/>
  <c r="BK199"/>
  <c r="J167"/>
  <c r="J147"/>
  <c r="BK201"/>
  <c r="BK189"/>
  <c r="J174"/>
  <c r="J160"/>
  <c r="J146"/>
  <c r="J132"/>
  <c i="46" r="J179"/>
  <c r="J154"/>
  <c r="BK137"/>
  <c r="J188"/>
  <c r="J175"/>
  <c r="J157"/>
  <c r="BK140"/>
  <c r="J126"/>
  <c r="BK178"/>
  <c r="BK160"/>
  <c r="BK133"/>
  <c r="BK187"/>
  <c r="J163"/>
  <c r="BK143"/>
  <c r="J173"/>
  <c r="J159"/>
  <c r="J145"/>
  <c r="BK132"/>
  <c r="BK158"/>
  <c r="J144"/>
  <c r="J127"/>
  <c i="47" r="BK130"/>
  <c r="BK139"/>
  <c r="J130"/>
  <c i="48" r="BK146"/>
  <c r="J136"/>
  <c r="BK151"/>
  <c r="BK141"/>
  <c r="BK129"/>
  <c r="J151"/>
  <c r="J133"/>
  <c r="BK154"/>
  <c r="BK130"/>
  <c r="J152"/>
  <c r="J137"/>
  <c r="J144"/>
  <c r="J127"/>
  <c i="49" r="J155"/>
  <c r="BK168"/>
  <c r="BK152"/>
  <c r="J137"/>
  <c r="BK149"/>
  <c r="J166"/>
  <c r="BK148"/>
  <c r="J138"/>
  <c r="BK158"/>
  <c r="J160"/>
  <c r="BK141"/>
  <c i="50" r="J142"/>
  <c r="BK128"/>
  <c r="BK131"/>
  <c r="BK132"/>
  <c r="J129"/>
  <c r="BK148"/>
  <c r="J131"/>
  <c r="BK133"/>
  <c r="BK138"/>
  <c i="51" r="J138"/>
  <c r="BK138"/>
  <c r="J132"/>
  <c i="2" r="J198"/>
  <c i="1" r="AS107"/>
  <c i="2" r="BK198"/>
  <c r="J187"/>
  <c r="BK151"/>
  <c i="3" r="J175"/>
  <c r="J145"/>
  <c r="J171"/>
  <c r="BK152"/>
  <c r="BK136"/>
  <c r="J127"/>
  <c r="J168"/>
  <c r="BK150"/>
  <c r="J132"/>
  <c r="BK161"/>
  <c r="J152"/>
  <c r="BK131"/>
  <c r="BK169"/>
  <c r="J136"/>
  <c r="J177"/>
  <c r="J176"/>
  <c r="J172"/>
  <c r="BK166"/>
  <c r="J164"/>
  <c r="BK162"/>
  <c r="BK160"/>
  <c r="J159"/>
  <c r="J153"/>
  <c r="J150"/>
  <c r="BK138"/>
  <c r="J137"/>
  <c r="BK130"/>
  <c i="4" r="BK196"/>
  <c r="J175"/>
  <c r="BK130"/>
  <c r="BK198"/>
  <c r="J170"/>
  <c r="J152"/>
  <c r="J200"/>
  <c r="BK179"/>
  <c r="BK148"/>
  <c r="BK133"/>
  <c r="J189"/>
  <c r="BK162"/>
  <c r="BK135"/>
  <c r="J198"/>
  <c r="BK154"/>
  <c r="BK139"/>
  <c r="J145"/>
  <c r="BK132"/>
  <c i="5" r="BK270"/>
  <c r="BK265"/>
  <c r="J255"/>
  <c r="J250"/>
  <c r="BK237"/>
  <c r="BK226"/>
  <c r="BK212"/>
  <c r="BK197"/>
  <c r="J183"/>
  <c r="BK171"/>
  <c r="J157"/>
  <c r="BK127"/>
  <c r="BK239"/>
  <c r="BK224"/>
  <c r="BK216"/>
  <c r="BK207"/>
  <c r="J194"/>
  <c r="J175"/>
  <c r="BK165"/>
  <c r="J147"/>
  <c r="J132"/>
  <c r="J162"/>
  <c r="BK155"/>
  <c r="J144"/>
  <c r="BK268"/>
  <c r="BK252"/>
  <c r="BK238"/>
  <c r="BK215"/>
  <c r="BK204"/>
  <c r="J223"/>
  <c r="J201"/>
  <c r="J186"/>
  <c r="BK161"/>
  <c r="J151"/>
  <c r="J270"/>
  <c r="BK259"/>
  <c r="BK254"/>
  <c r="J243"/>
  <c r="BK235"/>
  <c r="BK228"/>
  <c r="J211"/>
  <c r="BK200"/>
  <c r="J178"/>
  <c r="J166"/>
  <c r="BK151"/>
  <c i="6" r="BK154"/>
  <c r="J144"/>
  <c r="J132"/>
  <c r="BK144"/>
  <c r="J137"/>
  <c r="BK128"/>
  <c r="J159"/>
  <c r="BK145"/>
  <c r="BK134"/>
  <c r="J148"/>
  <c r="J126"/>
  <c i="7" r="BK207"/>
  <c r="J176"/>
  <c r="BK143"/>
  <c r="BK197"/>
  <c r="BK148"/>
  <c r="J224"/>
  <c r="J186"/>
  <c r="BK172"/>
  <c r="BK218"/>
  <c r="J180"/>
  <c r="J220"/>
  <c r="J189"/>
  <c r="J160"/>
  <c r="BK227"/>
  <c r="BK206"/>
  <c r="J181"/>
  <c i="8" r="BK129"/>
  <c r="BK153"/>
  <c r="BK131"/>
  <c r="BK162"/>
  <c r="BK137"/>
  <c r="J166"/>
  <c r="BK147"/>
  <c r="J134"/>
  <c r="J148"/>
  <c i="9" r="BK140"/>
  <c r="J128"/>
  <c r="J160"/>
  <c r="BK153"/>
  <c r="J140"/>
  <c r="BK151"/>
  <c i="10" r="BK218"/>
  <c r="J191"/>
  <c r="J182"/>
  <c r="J159"/>
  <c r="BK147"/>
  <c r="J138"/>
  <c r="J215"/>
  <c r="BK209"/>
  <c r="J184"/>
  <c r="J164"/>
  <c r="BK155"/>
  <c r="BK140"/>
  <c r="J214"/>
  <c r="J180"/>
  <c r="J162"/>
  <c r="BK143"/>
  <c r="J207"/>
  <c r="J192"/>
  <c r="J178"/>
  <c r="J145"/>
  <c r="BK129"/>
  <c r="J194"/>
  <c r="BK167"/>
  <c r="BK149"/>
  <c r="J181"/>
  <c r="J170"/>
  <c r="J155"/>
  <c r="BK130"/>
  <c i="11" r="J186"/>
  <c r="BK172"/>
  <c r="J166"/>
  <c r="J189"/>
  <c r="J179"/>
  <c r="BK164"/>
  <c r="BK142"/>
  <c r="J136"/>
  <c r="J195"/>
  <c r="BK179"/>
  <c r="J167"/>
  <c r="BK150"/>
  <c r="J135"/>
  <c r="BK190"/>
  <c r="BK166"/>
  <c r="J153"/>
  <c r="BK138"/>
  <c r="BK128"/>
  <c r="BK165"/>
  <c r="BK159"/>
  <c r="J138"/>
  <c r="J194"/>
  <c r="BK184"/>
  <c r="BK147"/>
  <c r="J128"/>
  <c i="12" r="J209"/>
  <c r="J188"/>
  <c r="BK159"/>
  <c r="BK228"/>
  <c r="J202"/>
  <c r="J166"/>
  <c r="J141"/>
  <c r="BK206"/>
  <c r="J159"/>
  <c r="J213"/>
  <c r="J170"/>
  <c r="BK223"/>
  <c r="BK189"/>
  <c r="J145"/>
  <c r="J222"/>
  <c r="J194"/>
  <c r="J178"/>
  <c r="J137"/>
  <c i="13" r="BK149"/>
  <c r="J135"/>
  <c r="BK154"/>
  <c r="BK148"/>
  <c r="J137"/>
  <c r="J167"/>
  <c r="BK144"/>
  <c r="BK130"/>
  <c r="J150"/>
  <c r="J136"/>
  <c r="BK156"/>
  <c r="J139"/>
  <c i="14" r="J136"/>
  <c r="BK138"/>
  <c r="J151"/>
  <c r="J161"/>
  <c r="BK132"/>
  <c r="BK153"/>
  <c r="BK151"/>
  <c i="15" r="BK202"/>
  <c r="J186"/>
  <c r="BK159"/>
  <c r="J207"/>
  <c r="BK190"/>
  <c r="BK151"/>
  <c r="BK207"/>
  <c r="BK193"/>
  <c r="BK183"/>
  <c r="BK165"/>
  <c r="J156"/>
  <c r="J145"/>
  <c r="BK206"/>
  <c r="J195"/>
  <c r="J188"/>
  <c r="J168"/>
  <c r="BK148"/>
  <c r="J200"/>
  <c r="BK180"/>
  <c r="J165"/>
  <c r="J154"/>
  <c r="BK144"/>
  <c r="J179"/>
  <c r="J146"/>
  <c r="J126"/>
  <c i="16" r="BK183"/>
  <c r="BK153"/>
  <c r="BK130"/>
  <c r="BK192"/>
  <c r="J164"/>
  <c r="BK146"/>
  <c r="J131"/>
  <c r="J182"/>
  <c r="BK158"/>
  <c r="J152"/>
  <c r="J132"/>
  <c r="J203"/>
  <c r="J188"/>
  <c r="J172"/>
  <c r="J157"/>
  <c r="J134"/>
  <c r="BK188"/>
  <c r="BK162"/>
  <c r="J154"/>
  <c r="J128"/>
  <c r="J196"/>
  <c r="J180"/>
  <c r="BK167"/>
  <c r="BK148"/>
  <c r="BK139"/>
  <c i="17" r="J220"/>
  <c r="BK193"/>
  <c r="J157"/>
  <c r="BK185"/>
  <c r="BK141"/>
  <c r="J199"/>
  <c r="J177"/>
  <c r="J187"/>
  <c r="J165"/>
  <c r="J217"/>
  <c r="J193"/>
  <c r="J201"/>
  <c r="BK167"/>
  <c r="J141"/>
  <c i="18" r="BK150"/>
  <c r="J166"/>
  <c r="J150"/>
  <c r="BK135"/>
  <c r="BK174"/>
  <c r="BK144"/>
  <c r="J174"/>
  <c r="J156"/>
  <c r="J143"/>
  <c r="J129"/>
  <c r="J155"/>
  <c r="J141"/>
  <c r="BK155"/>
  <c r="BK139"/>
  <c i="19" r="BK139"/>
  <c r="BK158"/>
  <c r="J160"/>
  <c r="BK134"/>
  <c r="J146"/>
  <c r="BK160"/>
  <c i="20" r="J201"/>
  <c r="J176"/>
  <c r="J161"/>
  <c r="J143"/>
  <c r="BK200"/>
  <c r="BK184"/>
  <c r="BK160"/>
  <c r="BK142"/>
  <c r="BK203"/>
  <c r="BK179"/>
  <c r="J159"/>
  <c r="BK143"/>
  <c r="J206"/>
  <c r="J174"/>
  <c r="J146"/>
  <c r="BK131"/>
  <c r="BK196"/>
  <c r="J185"/>
  <c r="J157"/>
  <c r="BK135"/>
  <c r="J200"/>
  <c r="BK190"/>
  <c r="J169"/>
  <c r="BK144"/>
  <c i="21" r="BK202"/>
  <c r="J184"/>
  <c r="BK170"/>
  <c r="J157"/>
  <c r="BK151"/>
  <c r="J143"/>
  <c r="BK133"/>
  <c r="J190"/>
  <c r="J159"/>
  <c r="J142"/>
  <c r="J201"/>
  <c r="BK185"/>
  <c r="J155"/>
  <c r="J191"/>
  <c r="J166"/>
  <c r="BK152"/>
  <c r="J137"/>
  <c r="J195"/>
  <c r="BK187"/>
  <c r="J168"/>
  <c r="BK184"/>
  <c r="J161"/>
  <c r="J141"/>
  <c i="22" r="J223"/>
  <c r="BK204"/>
  <c r="J161"/>
  <c r="BK202"/>
  <c r="BK164"/>
  <c r="BK213"/>
  <c r="BK206"/>
  <c r="BK186"/>
  <c r="BK208"/>
  <c r="J189"/>
  <c r="J141"/>
  <c r="BK221"/>
  <c r="J182"/>
  <c r="BK145"/>
  <c r="J155"/>
  <c i="23" r="BK158"/>
  <c r="J149"/>
  <c r="BK139"/>
  <c r="BK162"/>
  <c r="BK136"/>
  <c r="J167"/>
  <c r="BK143"/>
  <c r="J133"/>
  <c r="BK156"/>
  <c r="BK141"/>
  <c i="24" r="J149"/>
  <c r="J128"/>
  <c r="J146"/>
  <c r="J161"/>
  <c r="BK153"/>
  <c r="BK142"/>
  <c r="BK144"/>
  <c i="25" r="J183"/>
  <c r="J145"/>
  <c r="BK204"/>
  <c r="J191"/>
  <c r="BK173"/>
  <c r="BK161"/>
  <c r="J139"/>
  <c r="BK195"/>
  <c r="J180"/>
  <c r="BK167"/>
  <c r="J156"/>
  <c r="J130"/>
  <c r="BK194"/>
  <c r="BK183"/>
  <c r="BK155"/>
  <c r="BK144"/>
  <c r="J203"/>
  <c r="BK178"/>
  <c r="BK160"/>
  <c r="J146"/>
  <c r="J127"/>
  <c r="J174"/>
  <c r="BK156"/>
  <c r="BK143"/>
  <c r="J137"/>
  <c i="26" r="BK184"/>
  <c r="BK147"/>
  <c r="BK130"/>
  <c r="BK180"/>
  <c r="BK172"/>
  <c r="J157"/>
  <c r="BK137"/>
  <c r="J181"/>
  <c r="J170"/>
  <c r="J139"/>
  <c r="BK132"/>
  <c r="J191"/>
  <c r="J140"/>
  <c r="J132"/>
  <c r="BK193"/>
  <c r="J176"/>
  <c r="BK161"/>
  <c r="J130"/>
  <c r="BK187"/>
  <c r="BK157"/>
  <c r="BK131"/>
  <c i="27" r="BK218"/>
  <c r="J195"/>
  <c r="J167"/>
  <c r="J226"/>
  <c r="J197"/>
  <c r="J177"/>
  <c r="BK187"/>
  <c r="BK230"/>
  <c r="BK201"/>
  <c r="BK142"/>
  <c r="J198"/>
  <c r="BK138"/>
  <c r="J192"/>
  <c r="BK164"/>
  <c i="28" r="BK159"/>
  <c r="BK173"/>
  <c r="BK147"/>
  <c r="J162"/>
  <c r="J142"/>
  <c r="J174"/>
  <c r="BK155"/>
  <c r="J141"/>
  <c r="BK158"/>
  <c r="J147"/>
  <c r="J140"/>
  <c i="29" r="J160"/>
  <c r="J128"/>
  <c r="J151"/>
  <c r="BK160"/>
  <c r="BK151"/>
  <c r="BK161"/>
  <c r="J138"/>
  <c i="30" r="J199"/>
  <c r="BK170"/>
  <c r="J160"/>
  <c r="BK145"/>
  <c r="J129"/>
  <c r="BK198"/>
  <c r="J175"/>
  <c r="BK127"/>
  <c r="J196"/>
  <c r="BK185"/>
  <c r="BK171"/>
  <c r="BK139"/>
  <c r="BK210"/>
  <c r="J189"/>
  <c r="BK177"/>
  <c r="J155"/>
  <c r="BK148"/>
  <c r="BK130"/>
  <c r="BK203"/>
  <c r="J182"/>
  <c r="BK162"/>
  <c r="BK141"/>
  <c r="J193"/>
  <c r="BK173"/>
  <c r="J151"/>
  <c i="31" r="J207"/>
  <c r="J182"/>
  <c r="J149"/>
  <c r="J203"/>
  <c r="J179"/>
  <c r="J161"/>
  <c r="BK154"/>
  <c r="J138"/>
  <c r="J210"/>
  <c r="J201"/>
  <c r="J190"/>
  <c r="J177"/>
  <c r="BK156"/>
  <c r="BK210"/>
  <c r="BK187"/>
  <c r="J169"/>
  <c r="J156"/>
  <c r="BK141"/>
  <c r="BK207"/>
  <c r="J192"/>
  <c r="J181"/>
  <c r="BK159"/>
  <c r="J143"/>
  <c r="BK193"/>
  <c r="J168"/>
  <c r="J150"/>
  <c r="BK131"/>
  <c i="32" r="BK203"/>
  <c r="BK173"/>
  <c r="BK232"/>
  <c r="J197"/>
  <c r="BK167"/>
  <c r="J199"/>
  <c r="J167"/>
  <c r="J233"/>
  <c r="BK195"/>
  <c r="J149"/>
  <c r="BK233"/>
  <c r="BK209"/>
  <c r="BK185"/>
  <c r="J142"/>
  <c r="BK197"/>
  <c r="BK139"/>
  <c i="33" r="J161"/>
  <c r="J152"/>
  <c r="BK143"/>
  <c r="BK161"/>
  <c r="J148"/>
  <c r="BK131"/>
  <c r="J170"/>
  <c r="J145"/>
  <c r="BK136"/>
  <c r="J159"/>
  <c r="BK130"/>
  <c i="34" r="BK139"/>
  <c r="J149"/>
  <c r="J151"/>
  <c r="J134"/>
  <c r="J148"/>
  <c r="BK132"/>
  <c i="35" r="J195"/>
  <c r="J181"/>
  <c r="BK153"/>
  <c r="BK197"/>
  <c r="J187"/>
  <c r="BK170"/>
  <c r="BK150"/>
  <c r="J127"/>
  <c r="BK181"/>
  <c r="BK157"/>
  <c r="J146"/>
  <c r="J126"/>
  <c r="J186"/>
  <c r="BK164"/>
  <c r="BK146"/>
  <c r="BK138"/>
  <c r="BK198"/>
  <c r="BK188"/>
  <c r="J170"/>
  <c r="BK159"/>
  <c r="BK144"/>
  <c r="BK208"/>
  <c r="BK189"/>
  <c r="BK171"/>
  <c r="J154"/>
  <c r="BK133"/>
  <c i="36" r="BK192"/>
  <c r="J164"/>
  <c r="J153"/>
  <c r="J132"/>
  <c r="J170"/>
  <c r="BK161"/>
  <c r="BK147"/>
  <c r="J138"/>
  <c r="BK199"/>
  <c r="J188"/>
  <c r="J168"/>
  <c r="J157"/>
  <c r="J133"/>
  <c r="BK148"/>
  <c r="J135"/>
  <c r="J130"/>
  <c r="BK175"/>
  <c r="BK165"/>
  <c r="J150"/>
  <c r="J137"/>
  <c r="J189"/>
  <c r="BK179"/>
  <c r="BK171"/>
  <c r="BK154"/>
  <c r="J134"/>
  <c i="37" r="BK233"/>
  <c r="J219"/>
  <c r="J195"/>
  <c r="BK159"/>
  <c r="J139"/>
  <c r="J217"/>
  <c r="BK207"/>
  <c r="J173"/>
  <c r="BK142"/>
  <c r="BK222"/>
  <c r="BK211"/>
  <c r="J187"/>
  <c r="BK164"/>
  <c r="J236"/>
  <c r="J237"/>
  <c r="J198"/>
  <c r="J181"/>
  <c r="J158"/>
  <c r="BK219"/>
  <c r="BK162"/>
  <c i="38" r="BK162"/>
  <c r="BK148"/>
  <c r="J142"/>
  <c r="J132"/>
  <c r="BK161"/>
  <c r="BK144"/>
  <c r="J167"/>
  <c r="BK139"/>
  <c r="J172"/>
  <c r="BK159"/>
  <c r="J130"/>
  <c r="J147"/>
  <c r="J157"/>
  <c r="J139"/>
  <c i="39" r="BK151"/>
  <c r="J139"/>
  <c r="J155"/>
  <c r="BK134"/>
  <c r="BK132"/>
  <c r="BK139"/>
  <c r="J140"/>
  <c i="40" r="J205"/>
  <c r="BK180"/>
  <c r="J153"/>
  <c r="BK139"/>
  <c r="J201"/>
  <c r="J190"/>
  <c r="J175"/>
  <c r="BK159"/>
  <c r="J144"/>
  <c r="J198"/>
  <c r="J184"/>
  <c r="J167"/>
  <c r="J151"/>
  <c r="BK141"/>
  <c r="J200"/>
  <c r="J176"/>
  <c r="BK163"/>
  <c r="BK145"/>
  <c r="J142"/>
  <c r="J193"/>
  <c r="J178"/>
  <c r="J140"/>
  <c r="J196"/>
  <c r="BK168"/>
  <c r="J157"/>
  <c r="J131"/>
  <c i="41" r="BK188"/>
  <c r="BK167"/>
  <c r="J146"/>
  <c r="BK190"/>
  <c r="BK178"/>
  <c r="BK156"/>
  <c r="J149"/>
  <c r="J197"/>
  <c r="BK184"/>
  <c r="J181"/>
  <c r="BK166"/>
  <c r="J157"/>
  <c r="J135"/>
  <c i="42" r="BK229"/>
  <c r="J173"/>
  <c r="J137"/>
  <c r="J211"/>
  <c r="BK187"/>
  <c r="J144"/>
  <c r="BK203"/>
  <c r="J186"/>
  <c r="J159"/>
  <c r="BK224"/>
  <c r="BK196"/>
  <c r="J214"/>
  <c r="J187"/>
  <c r="J135"/>
  <c r="J216"/>
  <c r="BK192"/>
  <c r="J181"/>
  <c r="J164"/>
  <c r="BK137"/>
  <c i="43" r="BK154"/>
  <c r="J140"/>
  <c r="BK167"/>
  <c r="J149"/>
  <c r="BK141"/>
  <c r="J131"/>
  <c r="BK157"/>
  <c r="J130"/>
  <c r="BK174"/>
  <c r="J165"/>
  <c r="BK144"/>
  <c r="BK166"/>
  <c r="BK148"/>
  <c r="BK129"/>
  <c i="44" r="J138"/>
  <c r="BK132"/>
  <c r="J136"/>
  <c r="BK151"/>
  <c r="J130"/>
  <c r="BK148"/>
  <c r="BK140"/>
  <c i="45" r="J216"/>
  <c r="BK205"/>
  <c r="J179"/>
  <c r="J161"/>
  <c r="J150"/>
  <c r="BK128"/>
  <c r="BK217"/>
  <c r="BK206"/>
  <c r="BK197"/>
  <c r="J177"/>
  <c r="BK130"/>
  <c r="BK212"/>
  <c r="BK195"/>
  <c r="J176"/>
  <c r="BK162"/>
  <c r="BK146"/>
  <c r="BK220"/>
  <c r="J197"/>
  <c r="BK171"/>
  <c r="J153"/>
  <c r="J133"/>
  <c r="J210"/>
  <c r="J194"/>
  <c r="BK170"/>
  <c r="J136"/>
  <c r="BK194"/>
  <c r="J182"/>
  <c r="BK163"/>
  <c r="J145"/>
  <c r="BK136"/>
  <c i="46" r="BK185"/>
  <c r="BK175"/>
  <c r="BK146"/>
  <c r="J128"/>
  <c r="J181"/>
  <c r="BK159"/>
  <c r="BK141"/>
  <c r="J129"/>
  <c r="BK182"/>
  <c r="J162"/>
  <c r="J141"/>
  <c r="BK189"/>
  <c r="J180"/>
  <c r="J168"/>
  <c r="J142"/>
  <c r="J178"/>
  <c r="BK162"/>
  <c r="J152"/>
  <c r="J140"/>
  <c r="BK131"/>
  <c r="BK163"/>
  <c r="J148"/>
  <c r="J131"/>
  <c i="47" r="BK136"/>
  <c r="J136"/>
  <c r="J129"/>
  <c i="48" r="J157"/>
  <c r="BK145"/>
  <c r="J135"/>
  <c r="BK142"/>
  <c r="BK133"/>
  <c r="J123"/>
  <c r="J150"/>
  <c r="BK125"/>
  <c r="J131"/>
  <c r="J145"/>
  <c r="J130"/>
  <c r="J149"/>
  <c r="J138"/>
  <c r="J129"/>
  <c i="49" r="J139"/>
  <c r="BK164"/>
  <c r="BK147"/>
  <c r="BK155"/>
  <c r="BK142"/>
  <c r="J149"/>
  <c r="BK136"/>
  <c r="BK156"/>
  <c r="BK131"/>
  <c r="J154"/>
  <c r="BK146"/>
  <c r="J129"/>
  <c i="50" r="J134"/>
  <c r="J133"/>
  <c r="J135"/>
  <c r="J154"/>
  <c r="J137"/>
  <c r="J147"/>
  <c r="BK145"/>
  <c r="BK137"/>
  <c i="51" r="J143"/>
  <c r="BK132"/>
  <c r="BK135"/>
  <c i="2" r="BK200"/>
  <c r="BK191"/>
  <c r="J185"/>
  <c r="J173"/>
  <c i="1" r="AS101"/>
  <c i="2" r="J153"/>
  <c r="J215"/>
  <c r="J211"/>
  <c r="J191"/>
  <c r="BK175"/>
  <c r="BK149"/>
  <c i="1" r="AS143"/>
  <c i="2" r="J149"/>
  <c r="J209"/>
  <c r="J199"/>
  <c r="J188"/>
  <c r="BK161"/>
  <c r="BK136"/>
  <c i="3" r="J157"/>
  <c r="BK173"/>
  <c r="BK154"/>
  <c r="BK143"/>
  <c r="BK129"/>
  <c r="J163"/>
  <c r="J144"/>
  <c r="BK125"/>
  <c r="J155"/>
  <c r="BK135"/>
  <c r="J126"/>
  <c r="BK158"/>
  <c r="J142"/>
  <c r="BK144"/>
  <c i="4" r="BK190"/>
  <c r="BK164"/>
  <c r="J140"/>
  <c r="J205"/>
  <c r="J173"/>
  <c r="BK143"/>
  <c r="J192"/>
  <c r="BK170"/>
  <c r="J144"/>
  <c r="BK194"/>
  <c r="J168"/>
  <c r="BK136"/>
  <c r="J203"/>
  <c r="J158"/>
  <c r="J143"/>
  <c r="BK171"/>
  <c r="BK141"/>
  <c i="5" r="BK263"/>
  <c r="J254"/>
  <c r="BK249"/>
  <c r="J233"/>
  <c r="BK205"/>
  <c r="J190"/>
  <c r="BK178"/>
  <c r="BK168"/>
  <c r="J148"/>
  <c r="J139"/>
  <c r="BK240"/>
  <c r="J222"/>
  <c r="BK210"/>
  <c r="J200"/>
  <c r="J182"/>
  <c r="J168"/>
  <c r="J152"/>
  <c r="BK145"/>
  <c r="J127"/>
  <c r="J161"/>
  <c r="J149"/>
  <c r="BK132"/>
  <c r="J264"/>
  <c r="J251"/>
  <c r="BK241"/>
  <c r="J221"/>
  <c r="J195"/>
  <c r="BK180"/>
  <c r="BK217"/>
  <c r="J185"/>
  <c r="J163"/>
  <c r="J145"/>
  <c r="BK131"/>
  <c r="BK264"/>
  <c r="J258"/>
  <c r="J245"/>
  <c r="J229"/>
  <c r="J212"/>
  <c r="J199"/>
  <c r="BK188"/>
  <c r="J172"/>
  <c r="J154"/>
  <c i="6" r="BK157"/>
  <c r="BK137"/>
  <c r="J154"/>
  <c r="J146"/>
  <c r="J129"/>
  <c r="BK130"/>
  <c r="J156"/>
  <c r="BK140"/>
  <c r="BK133"/>
  <c r="BK129"/>
  <c i="7" r="J223"/>
  <c r="J205"/>
  <c r="BK174"/>
  <c r="BK140"/>
  <c r="J167"/>
  <c r="J138"/>
  <c r="BK205"/>
  <c r="J183"/>
  <c r="J143"/>
  <c r="BK171"/>
  <c r="BK201"/>
  <c r="BK181"/>
  <c r="J150"/>
  <c r="J216"/>
  <c r="J164"/>
  <c i="8" r="BK167"/>
  <c r="J145"/>
  <c r="J172"/>
  <c r="J152"/>
  <c r="BK174"/>
  <c r="BK165"/>
  <c r="BK158"/>
  <c r="BK156"/>
  <c r="BK152"/>
  <c r="BK145"/>
  <c r="BK132"/>
  <c r="J156"/>
  <c r="BK154"/>
  <c r="J136"/>
  <c i="9" r="J142"/>
  <c r="J136"/>
  <c r="J130"/>
  <c r="BK158"/>
  <c r="BK136"/>
  <c r="J148"/>
  <c i="10" r="BK214"/>
  <c r="BK188"/>
  <c r="BK173"/>
  <c r="BK145"/>
  <c r="BK212"/>
  <c r="J198"/>
  <c r="J172"/>
  <c r="J156"/>
  <c r="BK136"/>
  <c r="J196"/>
  <c r="J169"/>
  <c r="J152"/>
  <c r="BK133"/>
  <c r="BK206"/>
  <c r="BK191"/>
  <c r="J168"/>
  <c r="J141"/>
  <c r="BK217"/>
  <c r="BK198"/>
  <c r="BK181"/>
  <c r="J160"/>
  <c r="J126"/>
  <c r="BK172"/>
  <c r="BK156"/>
  <c r="BK144"/>
  <c i="11" r="BK193"/>
  <c r="J176"/>
  <c r="BK167"/>
  <c r="BK143"/>
  <c r="J184"/>
  <c r="BK171"/>
  <c r="J157"/>
  <c r="J141"/>
  <c r="J129"/>
  <c r="BK191"/>
  <c r="J172"/>
  <c r="J159"/>
  <c r="J144"/>
  <c r="BK194"/>
  <c r="J165"/>
  <c i="12" r="BK192"/>
  <c r="J157"/>
  <c r="J226"/>
  <c r="BK194"/>
  <c r="J161"/>
  <c r="BK226"/>
  <c r="J148"/>
  <c r="BK198"/>
  <c r="BK186"/>
  <c r="BK137"/>
  <c r="J189"/>
  <c r="J174"/>
  <c i="13" r="J159"/>
  <c r="J145"/>
  <c r="BK129"/>
  <c r="J147"/>
  <c r="J133"/>
  <c r="BK165"/>
  <c r="J149"/>
  <c r="J129"/>
  <c r="J154"/>
  <c r="BK133"/>
  <c i="14" r="BK148"/>
  <c r="J144"/>
  <c r="BK160"/>
  <c r="BK149"/>
  <c i="15" r="BK196"/>
  <c r="BK184"/>
  <c r="J167"/>
  <c r="BK199"/>
  <c r="BK169"/>
  <c r="J149"/>
  <c r="J131"/>
  <c r="J202"/>
  <c r="J189"/>
  <c r="J181"/>
  <c r="J161"/>
  <c r="J147"/>
  <c r="J130"/>
  <c r="J193"/>
  <c r="BK174"/>
  <c r="J166"/>
  <c r="J141"/>
  <c r="J194"/>
  <c r="BK175"/>
  <c r="BK161"/>
  <c r="J137"/>
  <c r="J175"/>
  <c r="BK155"/>
  <c r="J133"/>
  <c i="16" r="BK191"/>
  <c r="J159"/>
  <c r="J202"/>
  <c r="J193"/>
  <c r="J179"/>
  <c r="BK133"/>
  <c r="BK196"/>
  <c r="J167"/>
  <c r="BK137"/>
  <c r="BK128"/>
  <c r="J205"/>
  <c r="J194"/>
  <c r="BK175"/>
  <c r="J168"/>
  <c r="J144"/>
  <c r="J129"/>
  <c r="BK201"/>
  <c r="BK164"/>
  <c r="J158"/>
  <c r="BK141"/>
  <c r="BK202"/>
  <c r="J186"/>
  <c r="J173"/>
  <c r="J150"/>
  <c r="J130"/>
  <c i="17" r="BK195"/>
  <c r="J158"/>
  <c r="BK224"/>
  <c r="J183"/>
  <c r="BK208"/>
  <c r="J190"/>
  <c r="J148"/>
  <c r="BK184"/>
  <c r="BK160"/>
  <c r="BK221"/>
  <c r="J203"/>
  <c r="J184"/>
  <c r="BK143"/>
  <c r="J194"/>
  <c r="J143"/>
  <c i="18" r="BK173"/>
  <c r="J144"/>
  <c r="BK161"/>
  <c r="J146"/>
  <c r="J130"/>
  <c r="BK162"/>
  <c r="BK134"/>
  <c r="BK146"/>
  <c r="J131"/>
  <c r="J140"/>
  <c r="J165"/>
  <c r="BK145"/>
  <c i="19" r="BK142"/>
  <c r="J140"/>
  <c r="BK130"/>
  <c r="BK161"/>
  <c r="J144"/>
  <c r="BK138"/>
  <c i="20" r="BK192"/>
  <c r="BK173"/>
  <c r="BK157"/>
  <c r="J141"/>
  <c r="J199"/>
  <c r="BK183"/>
  <c r="J170"/>
  <c r="BK154"/>
  <c r="BK145"/>
  <c r="J192"/>
  <c r="BK165"/>
  <c r="BK141"/>
  <c r="J184"/>
  <c r="J166"/>
  <c r="J145"/>
  <c r="J127"/>
  <c r="J190"/>
  <c r="BK172"/>
  <c r="BK153"/>
  <c r="J131"/>
  <c r="BK199"/>
  <c r="BK182"/>
  <c r="J149"/>
  <c r="BK138"/>
  <c r="BK127"/>
  <c i="21" r="BK192"/>
  <c r="BK186"/>
  <c r="J167"/>
  <c r="J152"/>
  <c r="BK139"/>
  <c r="BK128"/>
  <c r="J186"/>
  <c r="BK155"/>
  <c r="BK136"/>
  <c r="BK198"/>
  <c r="BK166"/>
  <c r="J148"/>
  <c r="BK131"/>
  <c r="J193"/>
  <c r="BK171"/>
  <c r="J160"/>
  <c r="J144"/>
  <c r="BK135"/>
  <c r="BK200"/>
  <c r="J188"/>
  <c r="BK167"/>
  <c r="J179"/>
  <c r="BK160"/>
  <c r="BK145"/>
  <c i="22" r="J227"/>
  <c r="J200"/>
  <c r="BK182"/>
  <c r="J230"/>
  <c r="J192"/>
  <c r="J148"/>
  <c r="J208"/>
  <c r="J184"/>
  <c r="BK230"/>
  <c r="J202"/>
  <c r="J190"/>
  <c r="BK170"/>
  <c r="J138"/>
  <c r="BK183"/>
  <c r="BK141"/>
  <c r="J176"/>
  <c r="BK137"/>
  <c i="23" r="J161"/>
  <c r="J130"/>
  <c r="BK157"/>
  <c r="BK145"/>
  <c r="J165"/>
  <c r="BK147"/>
  <c r="J135"/>
  <c r="BK170"/>
  <c r="J148"/>
  <c r="J136"/>
  <c r="BK159"/>
  <c r="BK133"/>
  <c r="BK150"/>
  <c i="24" r="BK158"/>
  <c r="BK151"/>
  <c r="BK140"/>
  <c r="BK157"/>
  <c r="J139"/>
  <c r="BK155"/>
  <c i="25" r="J199"/>
  <c r="J185"/>
  <c r="BK158"/>
  <c r="J138"/>
  <c r="J193"/>
  <c r="BK179"/>
  <c r="J166"/>
  <c r="BK137"/>
  <c r="BK192"/>
  <c r="J170"/>
  <c r="J159"/>
  <c r="J147"/>
  <c r="BK196"/>
  <c r="BK187"/>
  <c r="J148"/>
  <c r="BK133"/>
  <c r="J196"/>
  <c r="J179"/>
  <c r="BK164"/>
  <c r="BK140"/>
  <c r="BK188"/>
  <c r="BK171"/>
  <c r="J158"/>
  <c r="J142"/>
  <c i="26" r="BK188"/>
  <c r="BK155"/>
  <c r="BK140"/>
  <c r="J187"/>
  <c r="BK178"/>
  <c r="J161"/>
  <c r="J143"/>
  <c r="BK186"/>
  <c r="BK179"/>
  <c r="BK163"/>
  <c r="BK144"/>
  <c r="J126"/>
  <c r="J179"/>
  <c r="BK152"/>
  <c r="J197"/>
  <c r="J183"/>
  <c r="J166"/>
  <c r="BK156"/>
  <c r="J142"/>
  <c r="BK126"/>
  <c r="J192"/>
  <c r="BK171"/>
  <c r="BK160"/>
  <c r="J141"/>
  <c i="27" r="J232"/>
  <c r="BK202"/>
  <c r="BK189"/>
  <c r="J144"/>
  <c r="J215"/>
  <c r="BK199"/>
  <c r="BK183"/>
  <c r="J237"/>
  <c r="BK211"/>
  <c r="BK149"/>
  <c r="BK216"/>
  <c r="BK160"/>
  <c r="J218"/>
  <c r="J185"/>
  <c r="J162"/>
  <c r="BK173"/>
  <c r="J158"/>
  <c i="28" r="BK154"/>
  <c r="J166"/>
  <c r="BK144"/>
  <c r="BK174"/>
  <c r="J158"/>
  <c r="BK172"/>
  <c r="BK139"/>
  <c r="J172"/>
  <c r="BK150"/>
  <c r="J132"/>
  <c r="BK153"/>
  <c r="J131"/>
  <c i="29" r="BK140"/>
  <c r="J149"/>
  <c r="BK149"/>
  <c r="J146"/>
  <c r="J142"/>
  <c r="BK148"/>
  <c i="30" r="J204"/>
  <c r="BK191"/>
  <c r="BK166"/>
  <c r="BK157"/>
  <c r="BK146"/>
  <c r="BK135"/>
  <c r="J191"/>
  <c r="J167"/>
  <c r="BK136"/>
  <c r="J198"/>
  <c r="J190"/>
  <c r="J184"/>
  <c r="J177"/>
  <c r="J147"/>
  <c r="J130"/>
  <c r="J207"/>
  <c r="J185"/>
  <c r="BK169"/>
  <c r="BK154"/>
  <c r="BK129"/>
  <c r="J205"/>
  <c r="BK193"/>
  <c r="J174"/>
  <c r="BK153"/>
  <c r="J139"/>
  <c r="BK183"/>
  <c r="BK160"/>
  <c i="31" r="J199"/>
  <c r="BK192"/>
  <c r="BK172"/>
  <c r="J140"/>
  <c r="J193"/>
  <c r="BK178"/>
  <c r="BK168"/>
  <c r="BK147"/>
  <c r="J134"/>
  <c r="BK206"/>
  <c r="BK198"/>
  <c r="BK182"/>
  <c r="J165"/>
  <c r="J131"/>
  <c r="BK200"/>
  <c r="J180"/>
  <c r="J157"/>
  <c r="BK149"/>
  <c r="BK132"/>
  <c r="J200"/>
  <c r="J184"/>
  <c r="J154"/>
  <c r="J142"/>
  <c r="BK188"/>
  <c r="BK165"/>
  <c r="BK142"/>
  <c i="32" r="BK229"/>
  <c r="J198"/>
  <c r="BK136"/>
  <c r="BK202"/>
  <c r="J160"/>
  <c r="J229"/>
  <c r="J192"/>
  <c r="BK144"/>
  <c r="BK214"/>
  <c r="J189"/>
  <c r="J164"/>
  <c r="J138"/>
  <c r="J214"/>
  <c r="BK199"/>
  <c r="BK169"/>
  <c i="33" r="J172"/>
  <c r="J153"/>
  <c r="BK146"/>
  <c r="BK132"/>
  <c r="J156"/>
  <c r="J174"/>
  <c r="BK155"/>
  <c r="J166"/>
  <c r="J154"/>
  <c r="J140"/>
  <c r="BK174"/>
  <c r="BK162"/>
  <c r="J134"/>
  <c r="J144"/>
  <c i="34" r="BK146"/>
  <c r="J140"/>
  <c r="BK130"/>
  <c r="J146"/>
  <c i="35" r="J189"/>
  <c r="BK184"/>
  <c r="BK163"/>
  <c r="BK142"/>
  <c r="J194"/>
  <c r="BK175"/>
  <c r="BK162"/>
  <c r="J139"/>
  <c r="J193"/>
  <c r="BK173"/>
  <c r="BK154"/>
  <c r="J144"/>
  <c r="BK130"/>
  <c r="BK199"/>
  <c r="J169"/>
  <c r="BK151"/>
  <c r="J133"/>
  <c r="BK195"/>
  <c r="J179"/>
  <c r="J164"/>
  <c r="J153"/>
  <c r="BK207"/>
  <c r="BK182"/>
  <c r="J165"/>
  <c r="BK143"/>
  <c i="36" r="J195"/>
  <c r="J172"/>
  <c r="BK133"/>
  <c r="BK185"/>
  <c r="BK169"/>
  <c r="BK152"/>
  <c r="J139"/>
  <c r="BK198"/>
  <c r="J171"/>
  <c r="BK155"/>
  <c r="J128"/>
  <c r="J154"/>
  <c r="BK144"/>
  <c r="BK131"/>
  <c r="J187"/>
  <c r="BK162"/>
  <c r="J148"/>
  <c r="J127"/>
  <c r="J192"/>
  <c i="37" r="BK195"/>
  <c r="BK185"/>
  <c r="BK160"/>
  <c r="BK230"/>
  <c r="J197"/>
  <c r="J185"/>
  <c r="BK138"/>
  <c r="BK198"/>
  <c i="38" r="BK172"/>
  <c r="BK157"/>
  <c r="J143"/>
  <c r="J166"/>
  <c r="BK150"/>
  <c r="BK137"/>
  <c r="J165"/>
  <c r="BK136"/>
  <c r="J153"/>
  <c r="J159"/>
  <c r="BK174"/>
  <c r="J140"/>
  <c r="BK132"/>
  <c i="39" r="J142"/>
  <c r="J130"/>
  <c r="J153"/>
  <c r="BK157"/>
  <c r="BK136"/>
  <c r="J138"/>
  <c i="40" r="J199"/>
  <c r="BK174"/>
  <c r="J148"/>
  <c r="BK130"/>
  <c r="BK200"/>
  <c r="J191"/>
  <c r="BK172"/>
  <c r="J154"/>
  <c r="BK208"/>
  <c r="BK189"/>
  <c r="BK173"/>
  <c r="BK153"/>
  <c r="J146"/>
  <c r="BK131"/>
  <c r="BK203"/>
  <c r="BK197"/>
  <c r="BK164"/>
  <c r="J158"/>
  <c r="J143"/>
  <c r="J187"/>
  <c r="J179"/>
  <c r="BK162"/>
  <c r="BK135"/>
  <c r="BK188"/>
  <c r="BK170"/>
  <c r="J149"/>
  <c r="BK126"/>
  <c i="41" r="J185"/>
  <c r="J171"/>
  <c r="J160"/>
  <c r="J133"/>
  <c r="J188"/>
  <c r="BK160"/>
  <c r="BK127"/>
  <c r="J191"/>
  <c r="BK171"/>
  <c r="BK161"/>
  <c r="J129"/>
  <c r="J199"/>
  <c r="J174"/>
  <c r="J151"/>
  <c r="J139"/>
  <c r="J131"/>
  <c r="BK196"/>
  <c r="J190"/>
  <c r="J153"/>
  <c r="BK146"/>
  <c r="BK138"/>
  <c r="BK129"/>
  <c r="J167"/>
  <c r="BK153"/>
  <c r="J132"/>
  <c i="42" r="BK205"/>
  <c r="BK140"/>
  <c r="BK214"/>
  <c r="BK177"/>
  <c r="BK226"/>
  <c r="J191"/>
  <c r="BK148"/>
  <c r="J201"/>
  <c r="J138"/>
  <c r="J162"/>
  <c r="J229"/>
  <c r="BK186"/>
  <c r="J151"/>
  <c i="43" r="BK132"/>
  <c r="BK146"/>
  <c r="BK135"/>
  <c r="BK155"/>
  <c r="J136"/>
  <c r="J158"/>
  <c r="J135"/>
  <c i="44" r="BK160"/>
  <c r="BK130"/>
  <c r="BK153"/>
  <c r="J149"/>
  <c r="J132"/>
  <c r="BK146"/>
  <c r="BK134"/>
  <c i="45" r="BK213"/>
  <c r="BK202"/>
  <c r="BK174"/>
  <c r="J156"/>
  <c r="J140"/>
  <c r="J223"/>
  <c r="J215"/>
  <c r="J205"/>
  <c r="BK186"/>
  <c r="BK147"/>
  <c r="J220"/>
  <c r="J198"/>
  <c r="J184"/>
  <c r="J163"/>
  <c r="J141"/>
  <c r="BK224"/>
  <c r="BK204"/>
  <c r="BK185"/>
  <c r="J173"/>
  <c r="BK156"/>
  <c r="BK134"/>
  <c r="BK196"/>
  <c r="BK181"/>
  <c r="J159"/>
  <c r="J204"/>
  <c r="J191"/>
  <c r="BK177"/>
  <c r="BK168"/>
  <c r="BK144"/>
  <c r="BK133"/>
  <c i="46" r="J184"/>
  <c r="J167"/>
  <c r="BK142"/>
  <c r="J192"/>
  <c r="J176"/>
  <c r="J155"/>
  <c r="J130"/>
  <c r="BK183"/>
  <c r="J164"/>
  <c r="J149"/>
  <c r="BK128"/>
  <c r="J186"/>
  <c r="J170"/>
  <c r="J151"/>
  <c r="BK181"/>
  <c r="BK164"/>
  <c r="J150"/>
  <c r="BK139"/>
  <c r="BK126"/>
  <c r="J161"/>
  <c r="BK135"/>
  <c r="BK129"/>
  <c i="47" r="BK133"/>
  <c r="BK137"/>
  <c i="48" r="J146"/>
  <c r="BK127"/>
  <c r="BK144"/>
  <c r="J126"/>
  <c r="J141"/>
  <c r="J154"/>
  <c r="J142"/>
  <c r="J125"/>
  <c r="J147"/>
  <c r="BK134"/>
  <c i="49" r="J146"/>
  <c r="BK162"/>
  <c r="J162"/>
  <c r="J168"/>
  <c r="BK154"/>
  <c r="J142"/>
  <c r="J159"/>
  <c r="BK138"/>
  <c r="J150"/>
  <c i="50" r="BK152"/>
  <c r="J145"/>
  <c r="J130"/>
  <c r="J151"/>
  <c r="BK135"/>
  <c r="J141"/>
  <c r="J132"/>
  <c i="51" r="BK141"/>
  <c r="J130"/>
  <c i="2" l="1" r="BK137"/>
  <c r="J137"/>
  <c r="J101"/>
  <c r="R137"/>
  <c r="R134"/>
  <c r="P160"/>
  <c r="P176"/>
  <c r="T186"/>
  <c r="BK212"/>
  <c r="J212"/>
  <c r="J110"/>
  <c i="3" r="T124"/>
  <c r="P174"/>
  <c i="4" r="BK142"/>
  <c r="J142"/>
  <c r="J101"/>
  <c r="R142"/>
  <c r="BK176"/>
  <c r="J176"/>
  <c r="J103"/>
  <c r="R191"/>
  <c i="5" r="T133"/>
  <c r="P267"/>
  <c i="6" r="R125"/>
  <c r="BK150"/>
  <c r="J150"/>
  <c r="J101"/>
  <c i="7" r="R135"/>
  <c r="BK157"/>
  <c r="J157"/>
  <c r="J102"/>
  <c r="R166"/>
  <c r="T173"/>
  <c r="P188"/>
  <c r="T204"/>
  <c i="8" r="P128"/>
  <c r="P151"/>
  <c r="R164"/>
  <c r="BK171"/>
  <c r="J171"/>
  <c r="J105"/>
  <c i="9" r="P127"/>
  <c r="T141"/>
  <c r="R159"/>
  <c i="10" r="BK125"/>
  <c r="J125"/>
  <c r="J99"/>
  <c r="R125"/>
  <c r="BK128"/>
  <c r="J128"/>
  <c r="J100"/>
  <c r="R128"/>
  <c r="BK216"/>
  <c r="J216"/>
  <c r="J102"/>
  <c i="11" r="BK125"/>
  <c r="T175"/>
  <c i="12" r="BK136"/>
  <c r="J136"/>
  <c r="J101"/>
  <c r="R154"/>
  <c r="R181"/>
  <c r="R191"/>
  <c r="P225"/>
  <c i="13" r="T128"/>
  <c r="BK151"/>
  <c r="J151"/>
  <c r="J101"/>
  <c r="BK164"/>
  <c r="J164"/>
  <c r="J102"/>
  <c r="BK171"/>
  <c r="J171"/>
  <c r="J105"/>
  <c i="14" r="T127"/>
  <c r="R150"/>
  <c i="15" r="P132"/>
  <c r="T204"/>
  <c i="16" r="R126"/>
  <c r="R184"/>
  <c i="17" r="BK136"/>
  <c r="J136"/>
  <c r="J101"/>
  <c r="P155"/>
  <c r="T164"/>
  <c r="P192"/>
  <c r="T204"/>
  <c i="18" r="P138"/>
  <c r="R151"/>
  <c r="BK171"/>
  <c r="J171"/>
  <c r="J105"/>
  <c i="19" r="BK141"/>
  <c r="J141"/>
  <c r="J101"/>
  <c r="P150"/>
  <c r="T159"/>
  <c i="20" r="P125"/>
  <c r="T125"/>
  <c r="P128"/>
  <c r="T128"/>
  <c r="R202"/>
  <c i="21" r="BK126"/>
  <c r="J126"/>
  <c r="J99"/>
  <c r="R156"/>
  <c r="BK172"/>
  <c r="J172"/>
  <c r="J101"/>
  <c r="R172"/>
  <c i="22" r="R136"/>
  <c r="BK163"/>
  <c r="J163"/>
  <c r="J105"/>
  <c r="R181"/>
  <c r="BK207"/>
  <c r="J207"/>
  <c r="J108"/>
  <c r="BK224"/>
  <c r="J224"/>
  <c r="J109"/>
  <c i="23" r="R128"/>
  <c r="P151"/>
  <c r="T164"/>
  <c i="24" r="BK141"/>
  <c r="J141"/>
  <c r="J101"/>
  <c r="R150"/>
  <c i="25" r="T132"/>
  <c i="26" r="R125"/>
  <c r="T175"/>
  <c i="27" r="P157"/>
  <c r="R166"/>
  <c r="BK190"/>
  <c r="J190"/>
  <c r="J107"/>
  <c r="T200"/>
  <c r="BK231"/>
  <c r="J231"/>
  <c r="J110"/>
  <c i="28" r="T128"/>
  <c r="T138"/>
  <c r="P164"/>
  <c r="P171"/>
  <c i="29" r="P127"/>
  <c r="T141"/>
  <c r="P159"/>
  <c i="30" r="R132"/>
  <c i="31" r="BK158"/>
  <c r="J158"/>
  <c r="J100"/>
  <c r="P175"/>
  <c r="BK183"/>
  <c r="J183"/>
  <c r="J102"/>
  <c r="R183"/>
  <c i="32" r="R137"/>
  <c r="R134"/>
  <c r="BK166"/>
  <c r="J166"/>
  <c r="J105"/>
  <c r="T184"/>
  <c r="R190"/>
  <c r="T212"/>
  <c i="33" r="T128"/>
  <c r="P151"/>
  <c r="T164"/>
  <c r="BK171"/>
  <c r="J171"/>
  <c r="J105"/>
  <c i="34" r="BK127"/>
  <c r="J127"/>
  <c r="J100"/>
  <c r="R141"/>
  <c r="R159"/>
  <c i="35" r="T132"/>
  <c i="36" r="P158"/>
  <c r="R181"/>
  <c i="37" r="P137"/>
  <c r="P134"/>
  <c r="T157"/>
  <c r="BK184"/>
  <c r="J184"/>
  <c r="J106"/>
  <c r="P190"/>
  <c r="BK216"/>
  <c r="J216"/>
  <c r="J109"/>
  <c r="T235"/>
  <c i="38" r="R128"/>
  <c r="P151"/>
  <c r="P164"/>
  <c r="BK171"/>
  <c r="J171"/>
  <c r="J105"/>
  <c i="39" r="BK141"/>
  <c r="J141"/>
  <c r="J101"/>
  <c r="P150"/>
  <c r="T159"/>
  <c i="40" r="R132"/>
  <c r="R204"/>
  <c i="41" r="T126"/>
  <c r="P172"/>
  <c r="BK180"/>
  <c r="J180"/>
  <c r="J102"/>
  <c i="42" r="P134"/>
  <c r="BK139"/>
  <c r="J139"/>
  <c r="J101"/>
  <c r="P157"/>
  <c r="BK184"/>
  <c r="J184"/>
  <c r="J106"/>
  <c r="BK194"/>
  <c r="J194"/>
  <c r="J107"/>
  <c r="P210"/>
  <c r="T227"/>
  <c i="43" r="P128"/>
  <c r="BK151"/>
  <c r="J151"/>
  <c r="J101"/>
  <c r="BK164"/>
  <c r="J164"/>
  <c r="J102"/>
  <c r="BK171"/>
  <c r="J171"/>
  <c r="J105"/>
  <c i="44" r="BK141"/>
  <c r="J141"/>
  <c r="J101"/>
  <c r="T150"/>
  <c i="45" r="BK126"/>
  <c r="J126"/>
  <c r="J99"/>
  <c r="R126"/>
  <c r="P131"/>
  <c r="T131"/>
  <c r="R221"/>
  <c i="46" r="P125"/>
  <c r="R169"/>
  <c i="49" r="P128"/>
  <c r="P157"/>
  <c i="2" r="BK141"/>
  <c r="J141"/>
  <c r="J102"/>
  <c r="T160"/>
  <c r="P169"/>
  <c r="T176"/>
  <c r="R196"/>
  <c i="3" r="T148"/>
  <c i="4" r="P129"/>
  <c r="T149"/>
  <c r="BK191"/>
  <c r="J191"/>
  <c r="J104"/>
  <c r="BK204"/>
  <c r="J204"/>
  <c r="J105"/>
  <c i="5" r="BK126"/>
  <c r="J126"/>
  <c r="J99"/>
  <c r="R126"/>
  <c r="BK129"/>
  <c r="J129"/>
  <c r="J100"/>
  <c r="R129"/>
  <c r="BK246"/>
  <c r="J246"/>
  <c r="J102"/>
  <c r="T267"/>
  <c i="6" r="P136"/>
  <c r="R150"/>
  <c i="7" r="P141"/>
  <c r="T157"/>
  <c r="BK173"/>
  <c r="J173"/>
  <c r="J106"/>
  <c r="BK178"/>
  <c r="J178"/>
  <c r="J107"/>
  <c r="BK204"/>
  <c r="J204"/>
  <c r="J109"/>
  <c r="R221"/>
  <c i="8" r="BK128"/>
  <c r="J128"/>
  <c r="J99"/>
  <c r="BK151"/>
  <c r="J151"/>
  <c r="J101"/>
  <c r="T164"/>
  <c r="R171"/>
  <c i="9" r="P141"/>
  <c r="BK159"/>
  <c r="J159"/>
  <c r="J103"/>
  <c i="10" r="T132"/>
  <c i="11" r="P125"/>
  <c r="BK175"/>
  <c r="J175"/>
  <c r="J101"/>
  <c i="12" r="BK154"/>
  <c r="J154"/>
  <c r="J102"/>
  <c r="BK163"/>
  <c r="P191"/>
  <c r="T207"/>
  <c i="13" r="BK138"/>
  <c r="J138"/>
  <c r="J100"/>
  <c r="R151"/>
  <c i="14" r="BK141"/>
  <c r="J141"/>
  <c r="J101"/>
  <c r="P150"/>
  <c r="R159"/>
  <c i="15" r="BK125"/>
  <c r="J125"/>
  <c r="J99"/>
  <c r="P125"/>
  <c r="R125"/>
  <c r="BK128"/>
  <c r="J128"/>
  <c r="J100"/>
  <c r="R128"/>
  <c r="BK204"/>
  <c r="J204"/>
  <c r="J102"/>
  <c i="16" r="T126"/>
  <c r="T184"/>
  <c i="17" r="R155"/>
  <c r="BK182"/>
  <c r="J182"/>
  <c r="J106"/>
  <c r="P204"/>
  <c r="T222"/>
  <c i="18" r="BK128"/>
  <c r="R138"/>
  <c r="BK164"/>
  <c r="J164"/>
  <c r="J102"/>
  <c i="19" r="P141"/>
  <c r="R150"/>
  <c r="R159"/>
  <c i="20" r="P132"/>
  <c r="T202"/>
  <c i="21" r="T126"/>
  <c r="BK180"/>
  <c r="J180"/>
  <c r="J102"/>
  <c i="22" r="BK136"/>
  <c r="J136"/>
  <c r="J101"/>
  <c r="R154"/>
  <c r="BK191"/>
  <c r="J191"/>
  <c r="J107"/>
  <c r="T207"/>
  <c i="23" r="P138"/>
  <c r="T151"/>
  <c r="T171"/>
  <c i="24" r="BK127"/>
  <c r="J127"/>
  <c r="J100"/>
  <c r="R141"/>
  <c r="T150"/>
  <c i="25" r="R132"/>
  <c i="26" r="BK159"/>
  <c r="J159"/>
  <c r="J100"/>
  <c r="R159"/>
  <c i="27" r="P137"/>
  <c r="P134"/>
  <c r="BK166"/>
  <c r="J166"/>
  <c r="J105"/>
  <c r="R184"/>
  <c r="P200"/>
  <c r="R212"/>
  <c i="28" r="BK138"/>
  <c r="J138"/>
  <c r="J100"/>
  <c r="T151"/>
  <c i="29" r="BK141"/>
  <c r="J141"/>
  <c r="J101"/>
  <c r="R150"/>
  <c i="30" r="P125"/>
  <c r="T125"/>
  <c r="BK128"/>
  <c r="J128"/>
  <c r="J100"/>
  <c r="R128"/>
  <c r="BK206"/>
  <c r="J206"/>
  <c r="J102"/>
  <c i="31" r="R127"/>
  <c r="BK175"/>
  <c r="J175"/>
  <c r="J101"/>
  <c r="R191"/>
  <c i="32" r="BK157"/>
  <c r="J157"/>
  <c r="J102"/>
  <c r="P166"/>
  <c r="R184"/>
  <c r="T190"/>
  <c r="BK212"/>
  <c r="J212"/>
  <c r="J109"/>
  <c r="R231"/>
  <c i="33" r="BK128"/>
  <c r="J128"/>
  <c r="J99"/>
  <c r="BK151"/>
  <c r="J151"/>
  <c r="J101"/>
  <c r="R164"/>
  <c r="P171"/>
  <c i="34" r="BK141"/>
  <c r="J141"/>
  <c r="J101"/>
  <c r="T150"/>
  <c i="35" r="P125"/>
  <c r="T125"/>
  <c r="P128"/>
  <c r="T128"/>
  <c r="T204"/>
  <c i="36" r="BK126"/>
  <c r="R158"/>
  <c r="P181"/>
  <c i="37" r="T137"/>
  <c r="T134"/>
  <c r="P166"/>
  <c r="T184"/>
  <c r="T190"/>
  <c r="T200"/>
  <c r="P235"/>
  <c i="38" r="P138"/>
  <c r="T151"/>
  <c r="T171"/>
  <c i="39" r="T127"/>
  <c r="BK150"/>
  <c r="J150"/>
  <c r="J102"/>
  <c r="R159"/>
  <c i="40" r="T132"/>
  <c i="41" r="R126"/>
  <c i="42" r="BK134"/>
  <c r="P139"/>
  <c r="R157"/>
  <c r="R166"/>
  <c r="T184"/>
  <c r="T194"/>
  <c r="BK227"/>
  <c r="J227"/>
  <c r="J109"/>
  <c i="43" r="P138"/>
  <c r="T151"/>
  <c r="R171"/>
  <c i="44" r="T127"/>
  <c r="P150"/>
  <c r="T159"/>
  <c i="45" r="P126"/>
  <c r="T126"/>
  <c r="BK131"/>
  <c r="J131"/>
  <c r="J101"/>
  <c r="R131"/>
  <c r="BK221"/>
  <c r="J221"/>
  <c r="J103"/>
  <c i="46" r="T125"/>
  <c r="R156"/>
  <c i="47" r="BK128"/>
  <c r="J128"/>
  <c r="J100"/>
  <c i="49" r="BK128"/>
  <c r="J128"/>
  <c r="J99"/>
  <c r="R145"/>
  <c r="T153"/>
  <c r="P163"/>
  <c i="50" r="BK140"/>
  <c r="J140"/>
  <c r="J100"/>
  <c r="T143"/>
  <c i="2" r="P137"/>
  <c r="P134"/>
  <c r="T137"/>
  <c r="T134"/>
  <c r="BK160"/>
  <c r="J160"/>
  <c r="J103"/>
  <c r="R176"/>
  <c r="P196"/>
  <c r="R212"/>
  <c i="3" r="R124"/>
  <c r="BK174"/>
  <c r="J174"/>
  <c r="J101"/>
  <c i="4" r="R129"/>
  <c r="P149"/>
  <c r="R176"/>
  <c r="T204"/>
  <c i="5" r="P126"/>
  <c r="T126"/>
  <c r="P129"/>
  <c r="T129"/>
  <c r="R246"/>
  <c i="6" r="P125"/>
  <c r="T136"/>
  <c i="7" r="BK135"/>
  <c r="J135"/>
  <c r="J100"/>
  <c r="T141"/>
  <c r="BK166"/>
  <c r="R173"/>
  <c r="T178"/>
  <c r="P204"/>
  <c r="P221"/>
  <c i="8" r="P138"/>
  <c r="R151"/>
  <c i="9" r="R127"/>
  <c r="BK150"/>
  <c r="J150"/>
  <c r="J102"/>
  <c r="P159"/>
  <c i="10" r="P132"/>
  <c r="T216"/>
  <c i="11" r="BK155"/>
  <c r="J155"/>
  <c r="J100"/>
  <c r="R155"/>
  <c i="12" r="T136"/>
  <c r="T133"/>
  <c r="T163"/>
  <c r="P181"/>
  <c r="T191"/>
  <c r="BK225"/>
  <c r="J225"/>
  <c r="J109"/>
  <c i="13" r="BK128"/>
  <c r="J128"/>
  <c r="J99"/>
  <c r="R138"/>
  <c r="R164"/>
  <c r="T171"/>
  <c i="14" r="P127"/>
  <c r="T141"/>
  <c r="P159"/>
  <c i="15" r="R132"/>
  <c i="16" r="P160"/>
  <c r="BK184"/>
  <c r="J184"/>
  <c r="J102"/>
  <c i="17" r="P136"/>
  <c r="P133"/>
  <c r="T155"/>
  <c r="BK192"/>
  <c r="J192"/>
  <c r="J107"/>
  <c r="R204"/>
  <c i="18" r="R128"/>
  <c r="R127"/>
  <c r="P151"/>
  <c r="R164"/>
  <c r="R171"/>
  <c i="19" r="T127"/>
  <c r="BK159"/>
  <c r="J159"/>
  <c r="J103"/>
  <c i="20" r="BK132"/>
  <c r="J132"/>
  <c r="J101"/>
  <c r="P202"/>
  <c i="21" r="R126"/>
  <c r="R125"/>
  <c r="R180"/>
  <c i="22" r="P136"/>
  <c r="P133"/>
  <c r="T154"/>
  <c r="BK181"/>
  <c r="J181"/>
  <c r="J106"/>
  <c r="T191"/>
  <c r="R224"/>
  <c i="23" r="BK138"/>
  <c r="J138"/>
  <c r="J100"/>
  <c r="R151"/>
  <c r="P171"/>
  <c i="24" r="P127"/>
  <c r="BK150"/>
  <c r="J150"/>
  <c r="J102"/>
  <c r="BK159"/>
  <c r="J159"/>
  <c r="J103"/>
  <c i="25" r="P125"/>
  <c r="T125"/>
  <c r="P128"/>
  <c r="R128"/>
  <c r="BK202"/>
  <c r="J202"/>
  <c r="J102"/>
  <c i="26" r="BK125"/>
  <c r="R175"/>
  <c i="27" r="R137"/>
  <c r="T157"/>
  <c r="P184"/>
  <c r="P190"/>
  <c r="R200"/>
  <c r="P231"/>
  <c i="28" r="P128"/>
  <c r="R138"/>
  <c r="BK164"/>
  <c r="J164"/>
  <c r="J102"/>
  <c i="29" r="R127"/>
  <c r="P150"/>
  <c r="R159"/>
  <c i="30" r="P132"/>
  <c r="T206"/>
  <c i="31" r="P127"/>
  <c r="R158"/>
  <c r="P191"/>
  <c i="32" r="BK137"/>
  <c r="J137"/>
  <c r="J101"/>
  <c r="R157"/>
  <c r="BK184"/>
  <c r="J184"/>
  <c r="J106"/>
  <c r="P200"/>
  <c r="R212"/>
  <c i="33" r="P138"/>
  <c r="T138"/>
  <c r="BK164"/>
  <c r="J164"/>
  <c r="J102"/>
  <c r="R171"/>
  <c i="34" r="P141"/>
  <c r="R150"/>
  <c i="35" r="BK125"/>
  <c r="J125"/>
  <c r="J99"/>
  <c r="R125"/>
  <c r="BK128"/>
  <c r="J128"/>
  <c r="J100"/>
  <c r="R128"/>
  <c r="BK204"/>
  <c r="J204"/>
  <c r="J102"/>
  <c i="36" r="P126"/>
  <c r="P125"/>
  <c i="1" r="AU136"/>
  <c i="36" r="T158"/>
  <c r="P173"/>
  <c r="R173"/>
  <c i="37" r="BK137"/>
  <c r="J137"/>
  <c r="J101"/>
  <c r="R157"/>
  <c r="P184"/>
  <c r="R190"/>
  <c r="R200"/>
  <c r="BK235"/>
  <c r="J235"/>
  <c r="J110"/>
  <c i="38" r="P128"/>
  <c r="P127"/>
  <c i="1" r="AU139"/>
  <c i="38" r="T138"/>
  <c r="T164"/>
  <c r="P171"/>
  <c i="39" r="P141"/>
  <c r="P159"/>
  <c i="41" r="BK126"/>
  <c r="P158"/>
  <c r="R180"/>
  <c i="43" r="R128"/>
  <c r="P151"/>
  <c r="T164"/>
  <c i="44" r="BK127"/>
  <c r="J127"/>
  <c r="J100"/>
  <c r="T141"/>
  <c r="R159"/>
  <c i="45" r="R135"/>
  <c r="R125"/>
  <c i="46" r="BK125"/>
  <c r="J125"/>
  <c r="J99"/>
  <c r="T169"/>
  <c i="47" r="T128"/>
  <c r="T127"/>
  <c r="R134"/>
  <c r="R131"/>
  <c i="48" r="R122"/>
  <c r="R121"/>
  <c i="49" r="P145"/>
  <c r="R153"/>
  <c r="BK163"/>
  <c r="J163"/>
  <c r="J104"/>
  <c i="50" r="R126"/>
  <c r="BK143"/>
  <c r="J143"/>
  <c r="J101"/>
  <c r="P149"/>
  <c i="51" r="P129"/>
  <c i="2" r="P141"/>
  <c r="R160"/>
  <c r="BK169"/>
  <c r="J169"/>
  <c r="J106"/>
  <c r="T169"/>
  <c r="P186"/>
  <c r="T196"/>
  <c i="3" r="BK124"/>
  <c r="R148"/>
  <c i="4" r="P142"/>
  <c r="T142"/>
  <c r="P176"/>
  <c r="T191"/>
  <c i="5" r="R133"/>
  <c r="BK267"/>
  <c r="J267"/>
  <c r="J103"/>
  <c i="6" r="T125"/>
  <c r="P150"/>
  <c i="7" r="BK141"/>
  <c r="J141"/>
  <c r="J101"/>
  <c r="R157"/>
  <c r="P173"/>
  <c r="P178"/>
  <c r="R188"/>
  <c r="T221"/>
  <c i="8" r="R128"/>
  <c r="R127"/>
  <c r="R138"/>
  <c r="P164"/>
  <c i="9" r="T127"/>
  <c r="P150"/>
  <c r="T159"/>
  <c i="10" r="P125"/>
  <c r="T125"/>
  <c r="P128"/>
  <c r="T128"/>
  <c r="P216"/>
  <c i="11" r="T125"/>
  <c r="R175"/>
  <c i="12" r="R136"/>
  <c r="R133"/>
  <c r="R163"/>
  <c r="T181"/>
  <c r="P207"/>
  <c r="T225"/>
  <c i="13" r="P128"/>
  <c r="T138"/>
  <c r="P164"/>
  <c i="14" r="BK127"/>
  <c r="J127"/>
  <c r="J100"/>
  <c r="R141"/>
  <c r="BK159"/>
  <c r="J159"/>
  <c r="J103"/>
  <c i="15" r="T132"/>
  <c i="16" r="BK160"/>
  <c r="J160"/>
  <c r="J100"/>
  <c r="P184"/>
  <c i="17" r="BK155"/>
  <c r="J155"/>
  <c r="J102"/>
  <c r="R164"/>
  <c r="T182"/>
  <c r="BK204"/>
  <c r="J204"/>
  <c r="J108"/>
  <c r="R222"/>
  <c i="18" r="BK138"/>
  <c r="J138"/>
  <c r="J100"/>
  <c r="T151"/>
  <c r="P171"/>
  <c i="19" r="R127"/>
  <c r="T141"/>
  <c r="T150"/>
  <c i="20" r="BK125"/>
  <c r="J125"/>
  <c r="J99"/>
  <c r="R125"/>
  <c r="BK128"/>
  <c r="J128"/>
  <c r="J100"/>
  <c r="R128"/>
  <c r="BK202"/>
  <c r="J202"/>
  <c r="J102"/>
  <c i="21" r="P156"/>
  <c r="T180"/>
  <c i="22" r="BK154"/>
  <c r="J154"/>
  <c r="J102"/>
  <c r="P163"/>
  <c r="P181"/>
  <c r="R191"/>
  <c r="P224"/>
  <c i="23" r="T128"/>
  <c r="T127"/>
  <c r="T138"/>
  <c r="BK164"/>
  <c r="J164"/>
  <c r="J102"/>
  <c r="BK171"/>
  <c r="J171"/>
  <c r="J105"/>
  <c i="24" r="T127"/>
  <c r="P150"/>
  <c r="R159"/>
  <c i="25" r="BK132"/>
  <c r="J132"/>
  <c r="J101"/>
  <c r="P202"/>
  <c i="26" r="T125"/>
  <c r="BK175"/>
  <c r="J175"/>
  <c r="J101"/>
  <c i="27" r="T137"/>
  <c r="T134"/>
  <c r="P166"/>
  <c r="T184"/>
  <c r="R190"/>
  <c r="BK212"/>
  <c r="J212"/>
  <c r="J109"/>
  <c r="R231"/>
  <c i="28" r="BK128"/>
  <c r="BK151"/>
  <c r="J151"/>
  <c r="J101"/>
  <c r="R164"/>
  <c r="R171"/>
  <c i="29" r="T127"/>
  <c r="BK150"/>
  <c r="J150"/>
  <c r="J102"/>
  <c r="T159"/>
  <c i="30" r="BK132"/>
  <c r="J132"/>
  <c r="J101"/>
  <c r="R206"/>
  <c i="31" r="BK127"/>
  <c r="T158"/>
  <c r="BK191"/>
  <c r="J191"/>
  <c r="J103"/>
  <c i="32" r="P157"/>
  <c r="R166"/>
  <c r="BK200"/>
  <c r="J200"/>
  <c r="J108"/>
  <c r="P212"/>
  <c r="T231"/>
  <c i="33" r="P128"/>
  <c r="R151"/>
  <c r="T171"/>
  <c i="34" r="P127"/>
  <c r="T141"/>
  <c r="BK159"/>
  <c r="J159"/>
  <c r="J103"/>
  <c i="35" r="R132"/>
  <c i="36" r="R126"/>
  <c r="R125"/>
  <c r="BK173"/>
  <c r="J173"/>
  <c r="J101"/>
  <c r="T173"/>
  <c i="37" r="P157"/>
  <c r="T166"/>
  <c r="T165"/>
  <c r="BK200"/>
  <c r="J200"/>
  <c r="J108"/>
  <c r="T216"/>
  <c i="38" r="T128"/>
  <c r="T127"/>
  <c r="R138"/>
  <c r="BK164"/>
  <c r="J164"/>
  <c r="J102"/>
  <c r="R171"/>
  <c i="39" r="P127"/>
  <c r="P126"/>
  <c r="P125"/>
  <c i="1" r="AU140"/>
  <c i="39" r="T141"/>
  <c r="BK159"/>
  <c r="J159"/>
  <c r="J103"/>
  <c i="40" r="BK132"/>
  <c r="J132"/>
  <c r="J101"/>
  <c r="BK204"/>
  <c r="J204"/>
  <c r="J102"/>
  <c i="41" r="BK158"/>
  <c r="J158"/>
  <c r="J100"/>
  <c r="BK172"/>
  <c r="J172"/>
  <c r="J101"/>
  <c r="R172"/>
  <c r="T172"/>
  <c i="42" r="T139"/>
  <c r="T157"/>
  <c r="P166"/>
  <c r="R184"/>
  <c r="BK210"/>
  <c r="J210"/>
  <c r="J108"/>
  <c r="P227"/>
  <c i="43" r="BK128"/>
  <c r="J128"/>
  <c r="J99"/>
  <c r="R138"/>
  <c r="R164"/>
  <c r="T171"/>
  <c i="44" r="P141"/>
  <c r="R150"/>
  <c i="45" r="P135"/>
  <c r="T221"/>
  <c i="46" r="P156"/>
  <c r="T156"/>
  <c i="47" r="R128"/>
  <c r="R127"/>
  <c r="P134"/>
  <c r="P131"/>
  <c i="48" r="T122"/>
  <c r="T121"/>
  <c i="49" r="BK145"/>
  <c r="J145"/>
  <c r="J100"/>
  <c r="P153"/>
  <c r="R157"/>
  <c r="R163"/>
  <c i="50" r="T126"/>
  <c r="T140"/>
  <c r="R149"/>
  <c i="51" r="BK129"/>
  <c r="J129"/>
  <c r="J99"/>
  <c i="2" r="T141"/>
  <c r="BK176"/>
  <c r="J176"/>
  <c r="J107"/>
  <c r="BK196"/>
  <c r="J196"/>
  <c r="J109"/>
  <c r="P212"/>
  <c i="3" r="P124"/>
  <c r="P123"/>
  <c i="1" r="AU97"/>
  <c i="3" r="P148"/>
  <c r="R174"/>
  <c i="4" r="BK129"/>
  <c r="J129"/>
  <c r="J100"/>
  <c r="BK149"/>
  <c r="J149"/>
  <c r="J102"/>
  <c r="T176"/>
  <c r="P204"/>
  <c i="5" r="BK133"/>
  <c r="J133"/>
  <c r="J101"/>
  <c r="T246"/>
  <c i="6" r="BK125"/>
  <c r="R136"/>
  <c i="7" r="P135"/>
  <c r="R141"/>
  <c r="T166"/>
  <c r="R178"/>
  <c r="T188"/>
  <c r="BK221"/>
  <c r="J221"/>
  <c r="J110"/>
  <c i="8" r="BK138"/>
  <c r="J138"/>
  <c r="J100"/>
  <c r="T151"/>
  <c r="T171"/>
  <c i="9" r="BK141"/>
  <c r="J141"/>
  <c r="J101"/>
  <c r="R150"/>
  <c i="10" r="R132"/>
  <c i="11" r="P155"/>
  <c r="T155"/>
  <c i="12" r="P154"/>
  <c r="P163"/>
  <c r="P162"/>
  <c r="BK181"/>
  <c r="J181"/>
  <c r="J106"/>
  <c r="BK207"/>
  <c r="J207"/>
  <c r="J108"/>
  <c r="R225"/>
  <c i="13" r="R128"/>
  <c r="P151"/>
  <c r="T164"/>
  <c r="P171"/>
  <c i="14" r="R127"/>
  <c r="R126"/>
  <c r="R125"/>
  <c r="BK150"/>
  <c r="J150"/>
  <c r="J102"/>
  <c r="T159"/>
  <c i="15" r="BK132"/>
  <c r="J132"/>
  <c r="J101"/>
  <c r="P204"/>
  <c i="16" r="BK126"/>
  <c r="J126"/>
  <c r="J99"/>
  <c r="R160"/>
  <c r="BK176"/>
  <c r="J176"/>
  <c r="J101"/>
  <c r="T176"/>
  <c i="17" r="T136"/>
  <c r="T133"/>
  <c r="P164"/>
  <c r="P182"/>
  <c r="R192"/>
  <c r="BK222"/>
  <c r="J222"/>
  <c r="J109"/>
  <c i="18" r="T128"/>
  <c r="BK151"/>
  <c r="J151"/>
  <c r="J101"/>
  <c r="P164"/>
  <c r="T171"/>
  <c i="19" r="P127"/>
  <c r="BK150"/>
  <c r="J150"/>
  <c r="J102"/>
  <c i="20" r="R132"/>
  <c i="21" r="P126"/>
  <c r="T156"/>
  <c r="P172"/>
  <c r="T172"/>
  <c i="22" r="P154"/>
  <c r="T163"/>
  <c r="T181"/>
  <c r="R207"/>
  <c i="23" r="BK128"/>
  <c r="BK151"/>
  <c r="J151"/>
  <c r="J101"/>
  <c r="R164"/>
  <c i="24" r="P141"/>
  <c r="T159"/>
  <c i="25" r="BK125"/>
  <c r="J125"/>
  <c r="J99"/>
  <c r="R125"/>
  <c r="BK128"/>
  <c r="J128"/>
  <c r="J100"/>
  <c r="T128"/>
  <c r="R202"/>
  <c i="26" r="P159"/>
  <c r="T159"/>
  <c i="27" r="BK157"/>
  <c r="J157"/>
  <c r="J102"/>
  <c r="T166"/>
  <c r="BK200"/>
  <c r="J200"/>
  <c r="J108"/>
  <c r="T212"/>
  <c i="28" r="R128"/>
  <c r="P151"/>
  <c r="T164"/>
  <c r="BK171"/>
  <c r="J171"/>
  <c r="J105"/>
  <c i="29" r="P141"/>
  <c r="T150"/>
  <c i="30" r="BK125"/>
  <c r="J125"/>
  <c r="J99"/>
  <c r="R125"/>
  <c r="P128"/>
  <c r="T128"/>
  <c r="P206"/>
  <c i="31" r="P158"/>
  <c r="T175"/>
  <c r="P183"/>
  <c r="T183"/>
  <c i="32" r="T137"/>
  <c r="T134"/>
  <c r="T166"/>
  <c r="BK190"/>
  <c r="J190"/>
  <c r="J107"/>
  <c r="R200"/>
  <c r="BK231"/>
  <c r="J231"/>
  <c r="J110"/>
  <c i="33" r="BK138"/>
  <c r="J138"/>
  <c r="J100"/>
  <c r="T151"/>
  <c i="34" r="R127"/>
  <c r="R126"/>
  <c r="R125"/>
  <c r="BK150"/>
  <c r="J150"/>
  <c r="J102"/>
  <c r="T159"/>
  <c i="35" r="BK132"/>
  <c r="J132"/>
  <c r="J101"/>
  <c r="P204"/>
  <c i="36" r="BK158"/>
  <c r="J158"/>
  <c r="J100"/>
  <c r="BK181"/>
  <c r="J181"/>
  <c r="J102"/>
  <c i="37" r="R137"/>
  <c r="R134"/>
  <c r="BK166"/>
  <c r="J166"/>
  <c r="J105"/>
  <c r="R184"/>
  <c r="P200"/>
  <c r="R216"/>
  <c i="38" r="BK128"/>
  <c r="BK151"/>
  <c r="J151"/>
  <c r="J101"/>
  <c r="R164"/>
  <c i="39" r="BK127"/>
  <c r="J127"/>
  <c r="J100"/>
  <c r="R141"/>
  <c r="T150"/>
  <c i="40" r="BK125"/>
  <c r="J125"/>
  <c r="J99"/>
  <c r="P125"/>
  <c r="R125"/>
  <c r="T125"/>
  <c r="BK128"/>
  <c r="J128"/>
  <c r="J100"/>
  <c r="P128"/>
  <c r="R128"/>
  <c r="T128"/>
  <c r="T204"/>
  <c i="41" r="T158"/>
  <c r="T180"/>
  <c i="42" r="R139"/>
  <c r="BK166"/>
  <c r="J166"/>
  <c r="J105"/>
  <c r="P184"/>
  <c r="R194"/>
  <c r="T210"/>
  <c r="R227"/>
  <c i="43" r="T128"/>
  <c r="T127"/>
  <c r="T138"/>
  <c r="P164"/>
  <c i="44" r="P127"/>
  <c r="R141"/>
  <c r="BK159"/>
  <c r="J159"/>
  <c r="J103"/>
  <c i="45" r="BK135"/>
  <c r="J135"/>
  <c r="J102"/>
  <c r="P221"/>
  <c i="46" r="BK156"/>
  <c r="J156"/>
  <c r="J100"/>
  <c r="P169"/>
  <c i="47" r="P128"/>
  <c r="P127"/>
  <c r="T134"/>
  <c r="T131"/>
  <c i="48" r="BK122"/>
  <c r="BK121"/>
  <c r="J121"/>
  <c i="49" r="T128"/>
  <c r="BK153"/>
  <c r="J153"/>
  <c r="J101"/>
  <c r="T157"/>
  <c i="50" r="P126"/>
  <c r="R140"/>
  <c r="R143"/>
  <c r="T149"/>
  <c i="51" r="P124"/>
  <c r="R129"/>
  <c r="BK140"/>
  <c r="J140"/>
  <c r="J102"/>
  <c i="2" r="R141"/>
  <c r="R169"/>
  <c r="BK186"/>
  <c r="J186"/>
  <c r="J108"/>
  <c r="R186"/>
  <c r="T212"/>
  <c i="3" r="BK148"/>
  <c r="J148"/>
  <c r="J100"/>
  <c r="T174"/>
  <c i="4" r="T129"/>
  <c r="T128"/>
  <c r="T127"/>
  <c r="R149"/>
  <c r="P191"/>
  <c r="R204"/>
  <c i="5" r="P133"/>
  <c r="P125"/>
  <c i="1" r="AU99"/>
  <c i="5" r="P246"/>
  <c r="R267"/>
  <c i="6" r="BK136"/>
  <c r="J136"/>
  <c r="J100"/>
  <c r="T150"/>
  <c i="7" r="T135"/>
  <c r="T134"/>
  <c r="P157"/>
  <c r="P166"/>
  <c r="P165"/>
  <c r="BK188"/>
  <c r="J188"/>
  <c r="J108"/>
  <c r="R204"/>
  <c i="8" r="T128"/>
  <c r="T127"/>
  <c r="T138"/>
  <c r="BK164"/>
  <c r="J164"/>
  <c r="J102"/>
  <c r="P171"/>
  <c i="9" r="BK127"/>
  <c r="J127"/>
  <c r="J100"/>
  <c r="R141"/>
  <c r="T150"/>
  <c i="10" r="BK132"/>
  <c r="J132"/>
  <c r="J101"/>
  <c r="R216"/>
  <c i="11" r="R125"/>
  <c r="R124"/>
  <c r="P175"/>
  <c i="12" r="P136"/>
  <c r="P133"/>
  <c r="P132"/>
  <c i="1" r="AU108"/>
  <c i="12" r="T154"/>
  <c r="BK191"/>
  <c r="J191"/>
  <c r="J107"/>
  <c r="R207"/>
  <c i="13" r="P138"/>
  <c r="T151"/>
  <c r="R171"/>
  <c i="14" r="P141"/>
  <c r="T150"/>
  <c i="15" r="T125"/>
  <c r="P128"/>
  <c r="T128"/>
  <c r="R204"/>
  <c i="16" r="P126"/>
  <c r="P125"/>
  <c i="1" r="AU112"/>
  <c i="16" r="T160"/>
  <c r="P176"/>
  <c r="R176"/>
  <c i="17" r="R136"/>
  <c r="R133"/>
  <c r="BK164"/>
  <c r="J164"/>
  <c r="J105"/>
  <c r="R182"/>
  <c r="T192"/>
  <c r="P222"/>
  <c i="18" r="P128"/>
  <c r="P127"/>
  <c i="1" r="AU115"/>
  <c i="18" r="T138"/>
  <c r="T164"/>
  <c i="19" r="BK127"/>
  <c r="BK126"/>
  <c r="J126"/>
  <c r="J99"/>
  <c r="R141"/>
  <c r="P159"/>
  <c i="20" r="T132"/>
  <c r="T124"/>
  <c i="21" r="BK156"/>
  <c r="J156"/>
  <c r="J100"/>
  <c r="P180"/>
  <c i="22" r="T136"/>
  <c r="T133"/>
  <c r="R163"/>
  <c r="R162"/>
  <c r="P191"/>
  <c r="P207"/>
  <c r="T224"/>
  <c i="23" r="P128"/>
  <c r="P127"/>
  <c i="1" r="AU121"/>
  <c i="23" r="R138"/>
  <c r="P164"/>
  <c r="R171"/>
  <c i="24" r="R127"/>
  <c r="R126"/>
  <c r="R125"/>
  <c r="T141"/>
  <c r="P159"/>
  <c i="25" r="P132"/>
  <c r="P124"/>
  <c i="1" r="AU123"/>
  <c i="25" r="T202"/>
  <c i="26" r="P125"/>
  <c r="P124"/>
  <c i="1" r="AU124"/>
  <c i="26" r="P175"/>
  <c i="27" r="BK137"/>
  <c r="J137"/>
  <c r="J101"/>
  <c r="R157"/>
  <c r="BK184"/>
  <c r="J184"/>
  <c r="J106"/>
  <c r="T190"/>
  <c r="P212"/>
  <c r="T231"/>
  <c i="28" r="P138"/>
  <c r="R151"/>
  <c r="T171"/>
  <c i="29" r="BK127"/>
  <c r="J127"/>
  <c r="J100"/>
  <c r="R141"/>
  <c r="BK159"/>
  <c r="J159"/>
  <c r="J103"/>
  <c i="30" r="T132"/>
  <c r="T124"/>
  <c i="31" r="T127"/>
  <c r="T126"/>
  <c r="R175"/>
  <c r="T191"/>
  <c i="32" r="P137"/>
  <c r="P134"/>
  <c r="T157"/>
  <c r="P184"/>
  <c r="P190"/>
  <c r="T200"/>
  <c r="P231"/>
  <c i="33" r="R128"/>
  <c r="R127"/>
  <c r="R138"/>
  <c r="P164"/>
  <c i="34" r="T127"/>
  <c r="T126"/>
  <c r="T125"/>
  <c r="P150"/>
  <c r="P159"/>
  <c i="35" r="P132"/>
  <c r="P124"/>
  <c i="1" r="AU135"/>
  <c i="35" r="R204"/>
  <c i="36" r="T126"/>
  <c r="T125"/>
  <c r="T181"/>
  <c i="37" r="BK157"/>
  <c r="J157"/>
  <c r="J102"/>
  <c r="R166"/>
  <c r="BK190"/>
  <c r="J190"/>
  <c r="J107"/>
  <c r="P216"/>
  <c r="R235"/>
  <c i="38" r="BK138"/>
  <c r="J138"/>
  <c r="J100"/>
  <c r="R151"/>
  <c i="39" r="R127"/>
  <c r="R126"/>
  <c r="R125"/>
  <c r="R150"/>
  <c i="40" r="P132"/>
  <c r="P124"/>
  <c i="1" r="AU141"/>
  <c i="40" r="P204"/>
  <c i="41" r="P126"/>
  <c r="P125"/>
  <c i="1" r="AU142"/>
  <c i="41" r="R158"/>
  <c r="P180"/>
  <c i="42" r="R134"/>
  <c r="R133"/>
  <c r="T134"/>
  <c r="T133"/>
  <c r="BK157"/>
  <c r="J157"/>
  <c r="J102"/>
  <c r="T166"/>
  <c r="T165"/>
  <c r="T132"/>
  <c r="P194"/>
  <c r="R210"/>
  <c i="43" r="BK138"/>
  <c r="J138"/>
  <c r="J100"/>
  <c r="R151"/>
  <c r="P171"/>
  <c i="44" r="R127"/>
  <c r="R126"/>
  <c r="R125"/>
  <c r="BK150"/>
  <c r="J150"/>
  <c r="J102"/>
  <c r="P159"/>
  <c i="45" r="T135"/>
  <c r="T125"/>
  <c i="46" r="R125"/>
  <c r="R124"/>
  <c r="BK169"/>
  <c r="J169"/>
  <c r="J101"/>
  <c i="47" r="BK134"/>
  <c r="J134"/>
  <c r="J103"/>
  <c i="48" r="P122"/>
  <c r="P121"/>
  <c i="1" r="AU151"/>
  <c i="49" r="R128"/>
  <c r="R127"/>
  <c r="T145"/>
  <c r="BK157"/>
  <c r="J157"/>
  <c r="J102"/>
  <c r="T163"/>
  <c i="50" r="BK126"/>
  <c r="P140"/>
  <c r="P143"/>
  <c r="BK149"/>
  <c r="J149"/>
  <c r="J102"/>
  <c i="51" r="BK124"/>
  <c r="J124"/>
  <c r="J98"/>
  <c r="R124"/>
  <c r="T124"/>
  <c r="T129"/>
  <c r="P140"/>
  <c r="R140"/>
  <c r="T140"/>
  <c i="12" r="BK160"/>
  <c r="J160"/>
  <c r="J103"/>
  <c i="23" r="BK169"/>
  <c r="J169"/>
  <c r="J104"/>
  <c i="27" r="BK135"/>
  <c r="J135"/>
  <c r="J100"/>
  <c i="41" r="BK201"/>
  <c r="J201"/>
  <c r="J103"/>
  <c i="42" r="BK163"/>
  <c r="J163"/>
  <c r="J103"/>
  <c i="45" r="BK129"/>
  <c r="J129"/>
  <c r="J100"/>
  <c i="47" r="BK138"/>
  <c r="J138"/>
  <c r="J104"/>
  <c i="49" r="BK161"/>
  <c r="J161"/>
  <c r="J103"/>
  <c i="2" r="BK220"/>
  <c r="J220"/>
  <c r="J111"/>
  <c i="12" r="BK134"/>
  <c r="J134"/>
  <c r="J100"/>
  <c i="22" r="BK160"/>
  <c r="J160"/>
  <c r="J103"/>
  <c i="26" r="BK196"/>
  <c r="J196"/>
  <c r="J102"/>
  <c i="27" r="BK236"/>
  <c r="J236"/>
  <c r="J111"/>
  <c i="28" r="BK169"/>
  <c r="J169"/>
  <c r="J104"/>
  <c i="42" r="BK234"/>
  <c r="J234"/>
  <c r="J110"/>
  <c i="50" r="BK153"/>
  <c r="J153"/>
  <c r="J103"/>
  <c i="7" r="BK163"/>
  <c r="J163"/>
  <c r="J103"/>
  <c i="8" r="BK169"/>
  <c r="J169"/>
  <c r="J104"/>
  <c i="11" r="BK196"/>
  <c r="J196"/>
  <c r="J102"/>
  <c i="16" r="BK207"/>
  <c r="J207"/>
  <c r="J103"/>
  <c i="17" r="BK161"/>
  <c r="J161"/>
  <c r="J103"/>
  <c r="BK227"/>
  <c r="J227"/>
  <c r="J110"/>
  <c i="21" r="BK203"/>
  <c r="J203"/>
  <c r="J103"/>
  <c i="27" r="BK163"/>
  <c r="J163"/>
  <c r="J103"/>
  <c i="32" r="BK163"/>
  <c r="J163"/>
  <c r="J103"/>
  <c r="BK236"/>
  <c r="J236"/>
  <c r="J111"/>
  <c i="36" r="BK201"/>
  <c r="J201"/>
  <c r="J103"/>
  <c i="37" r="BK163"/>
  <c r="J163"/>
  <c r="J103"/>
  <c i="47" r="BK132"/>
  <c r="J132"/>
  <c r="J102"/>
  <c i="17" r="BK134"/>
  <c r="J134"/>
  <c r="J100"/>
  <c i="31" r="BK209"/>
  <c r="J209"/>
  <c r="J104"/>
  <c i="32" r="BK135"/>
  <c r="J135"/>
  <c r="J100"/>
  <c i="33" r="BK169"/>
  <c r="J169"/>
  <c r="J104"/>
  <c i="37" r="BK135"/>
  <c r="J135"/>
  <c r="J100"/>
  <c i="2" r="BK135"/>
  <c r="J135"/>
  <c r="J100"/>
  <c i="6" r="BK158"/>
  <c r="J158"/>
  <c r="J102"/>
  <c i="13" r="BK169"/>
  <c r="J169"/>
  <c r="J104"/>
  <c i="22" r="BK134"/>
  <c r="J134"/>
  <c r="J100"/>
  <c r="BK229"/>
  <c r="J229"/>
  <c r="J110"/>
  <c i="37" r="BK240"/>
  <c r="J240"/>
  <c r="J111"/>
  <c i="38" r="BK169"/>
  <c r="J169"/>
  <c r="J104"/>
  <c i="43" r="BK169"/>
  <c r="J169"/>
  <c r="J104"/>
  <c i="49" r="BK167"/>
  <c r="J167"/>
  <c r="J105"/>
  <c i="51" r="BK134"/>
  <c r="J134"/>
  <c r="J100"/>
  <c i="2" r="BK166"/>
  <c r="J166"/>
  <c r="J104"/>
  <c i="7" r="BK226"/>
  <c r="J226"/>
  <c r="J111"/>
  <c i="12" r="BK230"/>
  <c r="J230"/>
  <c r="J110"/>
  <c i="18" r="BK169"/>
  <c r="J169"/>
  <c r="J104"/>
  <c i="46" r="BK191"/>
  <c r="J191"/>
  <c r="J102"/>
  <c i="51" r="BK137"/>
  <c r="J137"/>
  <c r="J101"/>
  <c r="J89"/>
  <c r="J92"/>
  <c r="BE135"/>
  <c r="E112"/>
  <c r="BE125"/>
  <c r="BE138"/>
  <c r="BE141"/>
  <c i="50" r="J126"/>
  <c r="J99"/>
  <c i="51" r="F119"/>
  <c r="BE132"/>
  <c r="BE143"/>
  <c r="BE127"/>
  <c r="BE130"/>
  <c i="50" r="J91"/>
  <c r="J94"/>
  <c r="BE131"/>
  <c r="BE148"/>
  <c r="F94"/>
  <c r="BE128"/>
  <c r="BE132"/>
  <c r="BE137"/>
  <c r="BE145"/>
  <c r="BE146"/>
  <c r="BE150"/>
  <c r="BE130"/>
  <c r="BE133"/>
  <c r="BE134"/>
  <c r="BE138"/>
  <c r="J93"/>
  <c r="BE129"/>
  <c r="BE136"/>
  <c r="BE142"/>
  <c r="BE144"/>
  <c r="BE154"/>
  <c r="BE139"/>
  <c r="BE141"/>
  <c r="E85"/>
  <c r="BE127"/>
  <c r="BE135"/>
  <c r="BE147"/>
  <c r="BE151"/>
  <c r="BE152"/>
  <c i="49" r="F94"/>
  <c r="BE133"/>
  <c r="BE138"/>
  <c r="BE144"/>
  <c i="48" r="J98"/>
  <c r="J122"/>
  <c r="J99"/>
  <c i="49" r="E85"/>
  <c r="J93"/>
  <c r="BE135"/>
  <c r="BE136"/>
  <c r="BE137"/>
  <c r="BE139"/>
  <c r="BE142"/>
  <c r="BE143"/>
  <c r="BE147"/>
  <c r="BE155"/>
  <c r="BE160"/>
  <c r="BE162"/>
  <c r="BE165"/>
  <c r="BE168"/>
  <c r="BE131"/>
  <c r="BE134"/>
  <c r="BE152"/>
  <c r="BE156"/>
  <c r="BE158"/>
  <c r="BE140"/>
  <c r="BE150"/>
  <c r="BE159"/>
  <c r="BE166"/>
  <c r="J94"/>
  <c r="J121"/>
  <c r="BE141"/>
  <c r="BE146"/>
  <c r="BE151"/>
  <c r="BE129"/>
  <c r="BE132"/>
  <c r="BE148"/>
  <c r="BE149"/>
  <c r="BE154"/>
  <c r="BE164"/>
  <c i="48" r="J94"/>
  <c r="F118"/>
  <c r="BE123"/>
  <c r="BE133"/>
  <c r="BE137"/>
  <c r="BE143"/>
  <c r="BE148"/>
  <c r="BE152"/>
  <c r="E85"/>
  <c r="BE126"/>
  <c r="BE140"/>
  <c r="BE141"/>
  <c r="BE151"/>
  <c r="BE157"/>
  <c r="BE124"/>
  <c r="BE129"/>
  <c r="BE156"/>
  <c r="J93"/>
  <c r="J115"/>
  <c r="BE127"/>
  <c r="BE131"/>
  <c r="BE146"/>
  <c r="BE153"/>
  <c r="BE154"/>
  <c r="BE155"/>
  <c r="BE125"/>
  <c r="BE128"/>
  <c r="BE130"/>
  <c r="BE132"/>
  <c r="BE135"/>
  <c r="BE136"/>
  <c r="BE138"/>
  <c r="BE145"/>
  <c r="BE149"/>
  <c r="BE134"/>
  <c r="BE139"/>
  <c r="BE142"/>
  <c r="BE144"/>
  <c r="BE147"/>
  <c r="BE150"/>
  <c i="46" r="BK124"/>
  <c r="J124"/>
  <c i="47" r="F94"/>
  <c r="J123"/>
  <c r="BE135"/>
  <c r="J91"/>
  <c r="E85"/>
  <c r="BE133"/>
  <c r="BE137"/>
  <c r="BE130"/>
  <c r="BE136"/>
  <c r="BE139"/>
  <c r="BE129"/>
  <c i="46" r="J91"/>
  <c r="J120"/>
  <c r="BE126"/>
  <c r="BE151"/>
  <c r="BE153"/>
  <c r="BE160"/>
  <c r="BE165"/>
  <c r="J94"/>
  <c r="BE130"/>
  <c r="BE134"/>
  <c r="BE141"/>
  <c r="BE142"/>
  <c r="BE148"/>
  <c r="BE157"/>
  <c r="BE168"/>
  <c r="BE183"/>
  <c r="BE187"/>
  <c i="45" r="BK125"/>
  <c r="J125"/>
  <c i="46" r="BE133"/>
  <c r="BE135"/>
  <c r="BE138"/>
  <c r="BE140"/>
  <c r="BE146"/>
  <c r="BE147"/>
  <c r="BE150"/>
  <c r="BE154"/>
  <c r="BE162"/>
  <c r="BE171"/>
  <c r="BE172"/>
  <c r="BE175"/>
  <c r="BE177"/>
  <c r="BE182"/>
  <c r="BE189"/>
  <c r="BE192"/>
  <c r="F94"/>
  <c r="BE132"/>
  <c r="BE139"/>
  <c r="BE143"/>
  <c r="BE144"/>
  <c r="BE155"/>
  <c r="BE159"/>
  <c r="BE163"/>
  <c r="BE167"/>
  <c r="BE170"/>
  <c r="BE173"/>
  <c r="BE180"/>
  <c r="BE184"/>
  <c r="BE190"/>
  <c r="BE128"/>
  <c r="BE137"/>
  <c r="BE158"/>
  <c r="BE174"/>
  <c r="BE176"/>
  <c r="BE178"/>
  <c r="BE179"/>
  <c r="BE185"/>
  <c r="E85"/>
  <c r="BE127"/>
  <c r="BE129"/>
  <c r="BE131"/>
  <c r="BE136"/>
  <c r="BE145"/>
  <c r="BE149"/>
  <c r="BE152"/>
  <c r="BE161"/>
  <c r="BE164"/>
  <c r="BE166"/>
  <c r="BE181"/>
  <c r="BE186"/>
  <c r="BE188"/>
  <c i="44" r="BK126"/>
  <c r="J126"/>
  <c r="J99"/>
  <c i="45" r="F94"/>
  <c r="BE134"/>
  <c r="BE140"/>
  <c r="BE142"/>
  <c r="BE147"/>
  <c r="BE156"/>
  <c r="BE159"/>
  <c r="BE161"/>
  <c r="BE162"/>
  <c r="BE164"/>
  <c r="BE169"/>
  <c r="BE173"/>
  <c r="BE175"/>
  <c r="BE193"/>
  <c r="BE195"/>
  <c r="BE205"/>
  <c r="BE206"/>
  <c r="BE207"/>
  <c r="J93"/>
  <c r="J122"/>
  <c r="BE132"/>
  <c r="BE133"/>
  <c r="BE138"/>
  <c r="BE143"/>
  <c r="BE144"/>
  <c r="BE160"/>
  <c r="BE163"/>
  <c r="BE174"/>
  <c r="BE185"/>
  <c r="BE189"/>
  <c r="BE197"/>
  <c r="BE211"/>
  <c r="BE213"/>
  <c r="BE215"/>
  <c r="BE223"/>
  <c r="BE151"/>
  <c r="BE154"/>
  <c r="BE157"/>
  <c r="BE166"/>
  <c r="BE170"/>
  <c r="BE177"/>
  <c r="BE182"/>
  <c r="BE184"/>
  <c r="BE192"/>
  <c r="BE198"/>
  <c r="BE200"/>
  <c r="BE203"/>
  <c r="BE214"/>
  <c r="BE216"/>
  <c r="BE222"/>
  <c r="BE128"/>
  <c r="BE137"/>
  <c r="BE145"/>
  <c r="BE148"/>
  <c r="BE149"/>
  <c r="BE150"/>
  <c r="BE155"/>
  <c r="BE165"/>
  <c r="BE167"/>
  <c r="BE178"/>
  <c r="BE186"/>
  <c r="BE188"/>
  <c r="BE194"/>
  <c r="BE199"/>
  <c r="BE202"/>
  <c r="BE208"/>
  <c r="BE210"/>
  <c r="BE218"/>
  <c r="BE219"/>
  <c r="J91"/>
  <c r="E113"/>
  <c r="BE136"/>
  <c r="BE146"/>
  <c r="BE176"/>
  <c r="BE179"/>
  <c r="BE181"/>
  <c r="BE187"/>
  <c r="BE191"/>
  <c r="BE196"/>
  <c r="BE209"/>
  <c r="BE212"/>
  <c r="BE224"/>
  <c r="BE225"/>
  <c r="BE127"/>
  <c r="BE130"/>
  <c r="BE141"/>
  <c r="BE152"/>
  <c r="BE153"/>
  <c r="BE168"/>
  <c r="BE171"/>
  <c r="BE180"/>
  <c r="BE190"/>
  <c r="BE201"/>
  <c r="BE204"/>
  <c r="BE217"/>
  <c r="BE220"/>
  <c i="44" r="BE132"/>
  <c r="BE139"/>
  <c r="BE153"/>
  <c r="E85"/>
  <c r="BE142"/>
  <c r="BE146"/>
  <c r="BE160"/>
  <c r="BE148"/>
  <c r="J91"/>
  <c r="F122"/>
  <c r="BE128"/>
  <c r="BE138"/>
  <c r="BE149"/>
  <c r="BE130"/>
  <c r="BE134"/>
  <c r="BE140"/>
  <c r="BE151"/>
  <c r="BE158"/>
  <c r="BE136"/>
  <c r="BE144"/>
  <c r="BE155"/>
  <c r="BE157"/>
  <c r="BE161"/>
  <c i="43" r="E115"/>
  <c r="BE130"/>
  <c r="BE136"/>
  <c r="BE137"/>
  <c r="BE144"/>
  <c r="BE150"/>
  <c r="BE157"/>
  <c r="BE159"/>
  <c r="BE167"/>
  <c r="BE170"/>
  <c r="BE173"/>
  <c r="BE174"/>
  <c r="BE132"/>
  <c r="BE141"/>
  <c r="BE145"/>
  <c r="BE152"/>
  <c r="BE156"/>
  <c r="BE158"/>
  <c r="BE161"/>
  <c i="42" r="BK165"/>
  <c r="J165"/>
  <c r="J104"/>
  <c i="43" r="BE134"/>
  <c r="BE139"/>
  <c r="BE143"/>
  <c r="BE154"/>
  <c i="42" r="J134"/>
  <c r="J100"/>
  <c i="43" r="F94"/>
  <c r="BE129"/>
  <c r="BE142"/>
  <c r="BE147"/>
  <c r="BE153"/>
  <c r="BE165"/>
  <c r="BE140"/>
  <c r="BE146"/>
  <c r="BE148"/>
  <c r="BE172"/>
  <c r="J91"/>
  <c r="BE131"/>
  <c r="BE133"/>
  <c r="BE135"/>
  <c r="BE149"/>
  <c r="BE155"/>
  <c r="BE162"/>
  <c r="BE166"/>
  <c i="42" r="J91"/>
  <c r="E120"/>
  <c r="BE135"/>
  <c r="BE140"/>
  <c r="BE162"/>
  <c r="BE195"/>
  <c r="BE197"/>
  <c r="BE211"/>
  <c r="BE226"/>
  <c i="41" r="J126"/>
  <c r="J99"/>
  <c i="42" r="J94"/>
  <c r="BE160"/>
  <c r="BE164"/>
  <c r="BE177"/>
  <c r="BE192"/>
  <c r="BE201"/>
  <c r="BE207"/>
  <c r="F94"/>
  <c r="BE137"/>
  <c r="BE144"/>
  <c r="BE148"/>
  <c r="BE159"/>
  <c r="BE167"/>
  <c r="BE189"/>
  <c r="BE205"/>
  <c r="BE222"/>
  <c r="BE228"/>
  <c r="BE141"/>
  <c r="BE158"/>
  <c r="BE169"/>
  <c r="BE183"/>
  <c r="BE187"/>
  <c r="BE196"/>
  <c r="BE213"/>
  <c r="BE230"/>
  <c r="BE235"/>
  <c r="BE146"/>
  <c r="BE173"/>
  <c r="BE181"/>
  <c r="BE185"/>
  <c r="BE191"/>
  <c r="BE193"/>
  <c r="BE209"/>
  <c r="BE216"/>
  <c r="BE229"/>
  <c r="BE138"/>
  <c r="BE151"/>
  <c r="BE179"/>
  <c r="BE186"/>
  <c r="BE203"/>
  <c r="BE212"/>
  <c r="BE214"/>
  <c r="BE224"/>
  <c r="BE225"/>
  <c i="41" r="J91"/>
  <c r="F122"/>
  <c r="BE135"/>
  <c r="BE140"/>
  <c r="BE144"/>
  <c r="BE152"/>
  <c r="BE175"/>
  <c r="BE185"/>
  <c r="E113"/>
  <c r="J122"/>
  <c r="BE128"/>
  <c r="BE132"/>
  <c r="BE134"/>
  <c r="BE142"/>
  <c r="BE145"/>
  <c r="BE157"/>
  <c r="BE159"/>
  <c r="BE162"/>
  <c r="BE166"/>
  <c r="BE169"/>
  <c r="BE176"/>
  <c r="BE178"/>
  <c r="BE181"/>
  <c r="BE183"/>
  <c r="BE192"/>
  <c r="BE195"/>
  <c r="J121"/>
  <c r="BE127"/>
  <c r="BE130"/>
  <c r="BE133"/>
  <c r="BE136"/>
  <c r="BE146"/>
  <c r="BE147"/>
  <c r="BE148"/>
  <c r="BE150"/>
  <c r="BE154"/>
  <c r="BE156"/>
  <c r="BE163"/>
  <c r="BE171"/>
  <c r="BE179"/>
  <c r="BE189"/>
  <c r="BE200"/>
  <c r="BE202"/>
  <c r="BE153"/>
  <c r="BE155"/>
  <c r="BE160"/>
  <c r="BE164"/>
  <c r="BE167"/>
  <c r="BE190"/>
  <c r="BE193"/>
  <c r="BE196"/>
  <c r="BE197"/>
  <c i="40" r="BK124"/>
  <c r="J124"/>
  <c r="J98"/>
  <c i="41" r="BE141"/>
  <c r="BE143"/>
  <c r="BE165"/>
  <c r="BE170"/>
  <c r="BE173"/>
  <c r="BE177"/>
  <c r="BE187"/>
  <c r="BE188"/>
  <c r="BE191"/>
  <c r="BE129"/>
  <c r="BE131"/>
  <c r="BE137"/>
  <c r="BE138"/>
  <c r="BE139"/>
  <c r="BE149"/>
  <c r="BE151"/>
  <c r="BE161"/>
  <c r="BE168"/>
  <c r="BE174"/>
  <c r="BE182"/>
  <c r="BE184"/>
  <c r="BE186"/>
  <c r="BE194"/>
  <c r="BE198"/>
  <c r="BE199"/>
  <c i="40" r="J91"/>
  <c r="J94"/>
  <c r="J120"/>
  <c r="BE141"/>
  <c r="BE148"/>
  <c r="BE156"/>
  <c r="BE169"/>
  <c r="BE175"/>
  <c r="BE181"/>
  <c r="BE186"/>
  <c r="BE187"/>
  <c r="BE191"/>
  <c r="BE194"/>
  <c i="39" r="BK126"/>
  <c r="J126"/>
  <c r="J99"/>
  <c i="40" r="F94"/>
  <c r="BE126"/>
  <c r="BE127"/>
  <c r="BE129"/>
  <c r="BE138"/>
  <c r="BE139"/>
  <c r="BE145"/>
  <c r="BE147"/>
  <c r="BE157"/>
  <c r="BE160"/>
  <c r="BE161"/>
  <c r="BE163"/>
  <c r="BE168"/>
  <c r="BE172"/>
  <c r="BE174"/>
  <c r="BE176"/>
  <c r="BE184"/>
  <c r="BE185"/>
  <c r="BE131"/>
  <c r="BE140"/>
  <c r="BE144"/>
  <c r="BE149"/>
  <c r="BE153"/>
  <c r="BE154"/>
  <c r="BE173"/>
  <c r="BE178"/>
  <c r="BE192"/>
  <c r="BE196"/>
  <c r="BE198"/>
  <c r="BE208"/>
  <c r="E85"/>
  <c r="BE130"/>
  <c r="BE166"/>
  <c r="BE170"/>
  <c r="BE171"/>
  <c r="BE180"/>
  <c r="BE183"/>
  <c r="BE188"/>
  <c r="BE190"/>
  <c r="BE197"/>
  <c r="BE200"/>
  <c r="BE202"/>
  <c r="BE207"/>
  <c r="BE133"/>
  <c r="BE135"/>
  <c r="BE137"/>
  <c r="BE143"/>
  <c r="BE146"/>
  <c r="BE155"/>
  <c r="BE158"/>
  <c r="BE162"/>
  <c r="BE164"/>
  <c r="BE165"/>
  <c r="BE189"/>
  <c r="BE199"/>
  <c r="BE203"/>
  <c r="BE205"/>
  <c r="BE136"/>
  <c r="BE142"/>
  <c r="BE150"/>
  <c r="BE151"/>
  <c r="BE159"/>
  <c r="BE167"/>
  <c r="BE179"/>
  <c r="BE182"/>
  <c r="BE193"/>
  <c r="BE195"/>
  <c r="BE201"/>
  <c r="BE206"/>
  <c i="39" r="BE136"/>
  <c r="BE142"/>
  <c r="BE144"/>
  <c r="BE155"/>
  <c r="BE158"/>
  <c r="BE161"/>
  <c r="BE128"/>
  <c r="BE153"/>
  <c r="J91"/>
  <c r="BE151"/>
  <c r="BE157"/>
  <c r="E85"/>
  <c r="F94"/>
  <c r="BE132"/>
  <c r="BE140"/>
  <c r="BE146"/>
  <c r="BE160"/>
  <c i="38" r="J128"/>
  <c r="J99"/>
  <c i="39" r="BE139"/>
  <c r="BE149"/>
  <c r="BE130"/>
  <c r="BE134"/>
  <c r="BE138"/>
  <c r="BE148"/>
  <c i="38" r="J91"/>
  <c r="F94"/>
  <c r="BE129"/>
  <c r="BE135"/>
  <c r="BE141"/>
  <c r="BE142"/>
  <c r="BE144"/>
  <c r="BE145"/>
  <c r="BE162"/>
  <c r="BE172"/>
  <c r="BE173"/>
  <c r="BE174"/>
  <c i="37" r="BK165"/>
  <c i="38" r="E115"/>
  <c r="BE148"/>
  <c r="BE150"/>
  <c r="BE153"/>
  <c r="BE156"/>
  <c r="BE165"/>
  <c r="BE167"/>
  <c r="BE170"/>
  <c r="BE131"/>
  <c r="BE132"/>
  <c r="BE140"/>
  <c r="BE157"/>
  <c r="BE166"/>
  <c r="BE130"/>
  <c r="BE154"/>
  <c r="BE158"/>
  <c r="BE134"/>
  <c r="BE139"/>
  <c r="BE146"/>
  <c r="BE149"/>
  <c r="BE152"/>
  <c r="BE159"/>
  <c r="BE133"/>
  <c r="BE136"/>
  <c r="BE137"/>
  <c r="BE143"/>
  <c r="BE147"/>
  <c r="BE155"/>
  <c r="BE161"/>
  <c i="36" r="J126"/>
  <c r="J99"/>
  <c i="37" r="F94"/>
  <c r="J130"/>
  <c r="BE138"/>
  <c r="BE146"/>
  <c r="BE158"/>
  <c r="BE160"/>
  <c r="BE164"/>
  <c r="BE167"/>
  <c r="BE169"/>
  <c r="BE181"/>
  <c r="BE185"/>
  <c r="BE197"/>
  <c r="BE202"/>
  <c r="BE217"/>
  <c r="E121"/>
  <c r="BE162"/>
  <c r="BE177"/>
  <c r="BE179"/>
  <c r="BE195"/>
  <c r="BE199"/>
  <c r="BE203"/>
  <c r="BE215"/>
  <c r="BE220"/>
  <c r="BE230"/>
  <c r="BE233"/>
  <c r="BE232"/>
  <c r="J91"/>
  <c r="BE139"/>
  <c r="BE173"/>
  <c r="BE191"/>
  <c r="BE192"/>
  <c r="BE198"/>
  <c r="BE207"/>
  <c r="BE218"/>
  <c r="BE219"/>
  <c r="BE222"/>
  <c r="BE144"/>
  <c r="BE149"/>
  <c r="BE159"/>
  <c r="BE187"/>
  <c r="BE201"/>
  <c r="BE211"/>
  <c r="BE234"/>
  <c r="BE238"/>
  <c r="BE241"/>
  <c r="BE136"/>
  <c r="BE142"/>
  <c r="BE183"/>
  <c r="BE189"/>
  <c r="BE193"/>
  <c r="BE209"/>
  <c r="BE213"/>
  <c r="BE236"/>
  <c r="BE237"/>
  <c i="36" r="J93"/>
  <c r="BE129"/>
  <c r="BE139"/>
  <c r="BE140"/>
  <c r="BE141"/>
  <c r="BE145"/>
  <c r="BE148"/>
  <c r="BE157"/>
  <c r="BE164"/>
  <c r="BE166"/>
  <c r="BE169"/>
  <c r="BE174"/>
  <c r="F94"/>
  <c r="BE131"/>
  <c r="BE134"/>
  <c r="BE136"/>
  <c r="BE160"/>
  <c r="BE163"/>
  <c r="BE172"/>
  <c r="BE188"/>
  <c r="BE128"/>
  <c r="BE133"/>
  <c r="BE149"/>
  <c r="BE150"/>
  <c r="BE151"/>
  <c r="BE156"/>
  <c r="BE185"/>
  <c r="BE186"/>
  <c r="BE199"/>
  <c r="BE200"/>
  <c i="35" r="BK124"/>
  <c r="J124"/>
  <c r="J98"/>
  <c i="36" r="E85"/>
  <c r="J94"/>
  <c r="J119"/>
  <c r="BE132"/>
  <c r="BE137"/>
  <c r="BE138"/>
  <c r="BE142"/>
  <c r="BE143"/>
  <c r="BE146"/>
  <c r="BE147"/>
  <c r="BE159"/>
  <c r="BE161"/>
  <c r="BE162"/>
  <c r="BE167"/>
  <c r="BE170"/>
  <c r="BE177"/>
  <c r="BE182"/>
  <c r="BE187"/>
  <c r="BE189"/>
  <c r="BE192"/>
  <c r="BE197"/>
  <c r="BE135"/>
  <c r="BE144"/>
  <c r="BE153"/>
  <c r="BE154"/>
  <c r="BE165"/>
  <c r="BE175"/>
  <c r="BE179"/>
  <c r="BE180"/>
  <c r="BE183"/>
  <c r="BE184"/>
  <c r="BE193"/>
  <c r="BE195"/>
  <c r="BE196"/>
  <c r="BE127"/>
  <c r="BE130"/>
  <c r="BE152"/>
  <c r="BE155"/>
  <c r="BE168"/>
  <c r="BE171"/>
  <c r="BE176"/>
  <c r="BE178"/>
  <c r="BE190"/>
  <c r="BE191"/>
  <c r="BE194"/>
  <c r="BE198"/>
  <c r="BE202"/>
  <c i="35" r="J118"/>
  <c r="J121"/>
  <c r="BE126"/>
  <c r="BE127"/>
  <c r="BE135"/>
  <c r="BE141"/>
  <c r="BE142"/>
  <c r="BE148"/>
  <c r="BE155"/>
  <c r="BE160"/>
  <c r="BE178"/>
  <c r="BE179"/>
  <c r="BE181"/>
  <c r="BE183"/>
  <c r="BE188"/>
  <c r="BE191"/>
  <c r="BE199"/>
  <c r="BE205"/>
  <c r="BE206"/>
  <c r="J93"/>
  <c r="E112"/>
  <c r="BE130"/>
  <c r="BE138"/>
  <c r="BE139"/>
  <c r="BE151"/>
  <c r="BE163"/>
  <c r="BE169"/>
  <c r="BE173"/>
  <c r="BE184"/>
  <c r="BE186"/>
  <c r="BE187"/>
  <c r="BE189"/>
  <c i="34" r="BK126"/>
  <c r="J126"/>
  <c r="J99"/>
  <c i="35" r="BE144"/>
  <c r="BE154"/>
  <c r="BE157"/>
  <c r="BE158"/>
  <c r="BE170"/>
  <c r="BE198"/>
  <c r="BE202"/>
  <c r="BE207"/>
  <c r="F94"/>
  <c r="BE129"/>
  <c r="BE133"/>
  <c r="BE137"/>
  <c r="BE143"/>
  <c r="BE145"/>
  <c r="BE147"/>
  <c r="BE150"/>
  <c r="BE172"/>
  <c r="BE174"/>
  <c r="BE175"/>
  <c r="BE180"/>
  <c r="BE185"/>
  <c r="BE190"/>
  <c r="BE192"/>
  <c r="BE200"/>
  <c r="BE203"/>
  <c r="BE136"/>
  <c r="BE140"/>
  <c r="BE146"/>
  <c r="BE153"/>
  <c r="BE159"/>
  <c r="BE164"/>
  <c r="BE165"/>
  <c r="BE167"/>
  <c r="BE193"/>
  <c r="BE195"/>
  <c r="BE131"/>
  <c r="BE149"/>
  <c r="BE156"/>
  <c r="BE161"/>
  <c r="BE162"/>
  <c r="BE166"/>
  <c r="BE168"/>
  <c r="BE171"/>
  <c r="BE176"/>
  <c r="BE182"/>
  <c r="BE194"/>
  <c r="BE196"/>
  <c r="BE197"/>
  <c r="BE201"/>
  <c r="BE208"/>
  <c i="34" r="F94"/>
  <c r="BE144"/>
  <c r="BE155"/>
  <c r="BE157"/>
  <c r="BE128"/>
  <c r="BE136"/>
  <c r="BE142"/>
  <c r="BE161"/>
  <c r="E85"/>
  <c r="J91"/>
  <c r="BE138"/>
  <c r="BE132"/>
  <c r="BE134"/>
  <c r="BE140"/>
  <c r="BE148"/>
  <c r="BE149"/>
  <c r="BE158"/>
  <c r="BE160"/>
  <c r="BE139"/>
  <c r="BE146"/>
  <c r="BE151"/>
  <c r="BE153"/>
  <c r="BE130"/>
  <c i="33" r="F124"/>
  <c r="BE129"/>
  <c r="BE132"/>
  <c r="BE152"/>
  <c r="BE155"/>
  <c r="BE161"/>
  <c r="BE165"/>
  <c r="BE166"/>
  <c r="BE167"/>
  <c r="BE140"/>
  <c r="BE146"/>
  <c r="BE148"/>
  <c r="BE153"/>
  <c r="J91"/>
  <c r="BE136"/>
  <c r="BE139"/>
  <c r="BE141"/>
  <c r="BE144"/>
  <c r="BE149"/>
  <c r="BE157"/>
  <c r="BE159"/>
  <c r="BE170"/>
  <c i="32" r="BK165"/>
  <c r="J165"/>
  <c r="J104"/>
  <c i="33" r="E115"/>
  <c r="BE133"/>
  <c r="BE135"/>
  <c r="BE154"/>
  <c r="BE134"/>
  <c r="BE142"/>
  <c r="BE143"/>
  <c r="BE162"/>
  <c r="BE172"/>
  <c r="BE130"/>
  <c r="BE131"/>
  <c r="BE137"/>
  <c r="BE145"/>
  <c r="BE147"/>
  <c r="BE150"/>
  <c r="BE156"/>
  <c r="BE158"/>
  <c r="BE173"/>
  <c r="BE174"/>
  <c i="31" r="J127"/>
  <c r="J99"/>
  <c i="32" r="J130"/>
  <c r="BE158"/>
  <c r="BE164"/>
  <c r="BE189"/>
  <c r="F130"/>
  <c r="BE138"/>
  <c r="BE144"/>
  <c r="BE160"/>
  <c r="BE162"/>
  <c r="BE167"/>
  <c r="BE192"/>
  <c r="BE197"/>
  <c r="BE198"/>
  <c r="BE213"/>
  <c r="BE216"/>
  <c r="BE229"/>
  <c r="BE146"/>
  <c r="BE169"/>
  <c r="BE173"/>
  <c r="BE187"/>
  <c r="BE191"/>
  <c r="BE193"/>
  <c r="BE201"/>
  <c r="BE202"/>
  <c r="BE207"/>
  <c r="BE209"/>
  <c r="BE218"/>
  <c r="BE232"/>
  <c r="J127"/>
  <c r="BE136"/>
  <c r="BE142"/>
  <c r="BE149"/>
  <c r="BE177"/>
  <c r="BE179"/>
  <c r="BE183"/>
  <c r="BE203"/>
  <c r="BE228"/>
  <c r="BE233"/>
  <c r="BE237"/>
  <c r="E85"/>
  <c r="BE159"/>
  <c r="BE181"/>
  <c r="BE195"/>
  <c r="BE226"/>
  <c r="BE230"/>
  <c r="BE234"/>
  <c r="BE139"/>
  <c r="BE185"/>
  <c r="BE199"/>
  <c r="BE211"/>
  <c r="BE214"/>
  <c r="BE215"/>
  <c i="31" r="J122"/>
  <c r="BE128"/>
  <c r="BE130"/>
  <c r="BE143"/>
  <c r="BE149"/>
  <c r="BE157"/>
  <c r="BE159"/>
  <c r="BE169"/>
  <c r="BE174"/>
  <c r="BE180"/>
  <c r="BE134"/>
  <c r="BE137"/>
  <c r="BE138"/>
  <c r="BE144"/>
  <c r="BE165"/>
  <c r="BE170"/>
  <c r="BE186"/>
  <c r="BE190"/>
  <c r="BE197"/>
  <c r="BE199"/>
  <c i="30" r="BK124"/>
  <c r="J124"/>
  <c i="31" r="J91"/>
  <c r="E114"/>
  <c r="J123"/>
  <c r="BE131"/>
  <c r="BE140"/>
  <c r="BE152"/>
  <c r="BE161"/>
  <c r="BE173"/>
  <c r="BE179"/>
  <c r="BE182"/>
  <c r="BE185"/>
  <c r="BE189"/>
  <c r="BE193"/>
  <c r="BE194"/>
  <c r="BE208"/>
  <c r="BE210"/>
  <c r="F94"/>
  <c r="BE133"/>
  <c r="BE145"/>
  <c r="BE147"/>
  <c r="BE151"/>
  <c r="BE155"/>
  <c r="BE163"/>
  <c r="BE168"/>
  <c r="BE181"/>
  <c r="BE184"/>
  <c r="BE188"/>
  <c r="BE192"/>
  <c r="BE196"/>
  <c r="BE203"/>
  <c r="BE207"/>
  <c r="BE132"/>
  <c r="BE135"/>
  <c r="BE139"/>
  <c r="BE142"/>
  <c r="BE146"/>
  <c r="BE148"/>
  <c r="BE150"/>
  <c r="BE153"/>
  <c r="BE156"/>
  <c r="BE164"/>
  <c r="BE167"/>
  <c r="BE171"/>
  <c r="BE172"/>
  <c r="BE176"/>
  <c r="BE200"/>
  <c r="BE202"/>
  <c r="BE204"/>
  <c r="BE206"/>
  <c r="BE129"/>
  <c r="BE136"/>
  <c r="BE141"/>
  <c r="BE154"/>
  <c r="BE160"/>
  <c r="BE162"/>
  <c r="BE166"/>
  <c r="BE177"/>
  <c r="BE178"/>
  <c r="BE187"/>
  <c r="BE195"/>
  <c r="BE198"/>
  <c r="BE201"/>
  <c r="BE205"/>
  <c i="30" r="J93"/>
  <c r="J118"/>
  <c r="J121"/>
  <c r="BE127"/>
  <c r="BE146"/>
  <c r="BE158"/>
  <c r="BE170"/>
  <c r="BE175"/>
  <c r="BE177"/>
  <c r="BE182"/>
  <c r="E112"/>
  <c r="BE129"/>
  <c r="BE138"/>
  <c r="BE145"/>
  <c r="BE148"/>
  <c r="BE150"/>
  <c r="BE151"/>
  <c r="BE157"/>
  <c r="BE160"/>
  <c r="BE169"/>
  <c r="BE173"/>
  <c r="BE180"/>
  <c r="BE185"/>
  <c r="BE188"/>
  <c r="BE207"/>
  <c r="BE137"/>
  <c r="BE143"/>
  <c r="BE144"/>
  <c r="BE147"/>
  <c r="BE149"/>
  <c r="BE153"/>
  <c r="BE162"/>
  <c r="BE163"/>
  <c r="BE168"/>
  <c r="BE176"/>
  <c r="BE184"/>
  <c r="BE186"/>
  <c r="BE191"/>
  <c r="BE196"/>
  <c r="BE201"/>
  <c r="BE203"/>
  <c i="29" r="BK126"/>
  <c r="J126"/>
  <c r="J99"/>
  <c i="30" r="BE136"/>
  <c r="BE155"/>
  <c r="BE161"/>
  <c r="BE164"/>
  <c r="BE172"/>
  <c r="BE174"/>
  <c r="BE189"/>
  <c r="BE194"/>
  <c r="BE197"/>
  <c r="BE209"/>
  <c r="BE210"/>
  <c r="BE126"/>
  <c r="BE131"/>
  <c r="BE135"/>
  <c r="BE139"/>
  <c r="BE140"/>
  <c r="BE141"/>
  <c r="BE142"/>
  <c r="BE156"/>
  <c r="BE165"/>
  <c r="BE166"/>
  <c r="BE181"/>
  <c r="BE183"/>
  <c r="BE187"/>
  <c r="BE199"/>
  <c r="BE200"/>
  <c r="BE202"/>
  <c r="BE204"/>
  <c r="BE208"/>
  <c r="F94"/>
  <c r="BE130"/>
  <c r="BE133"/>
  <c r="BE154"/>
  <c r="BE159"/>
  <c r="BE167"/>
  <c r="BE171"/>
  <c r="BE179"/>
  <c r="BE190"/>
  <c r="BE192"/>
  <c r="BE193"/>
  <c r="BE195"/>
  <c r="BE198"/>
  <c r="BE205"/>
  <c i="29" r="J119"/>
  <c r="BE134"/>
  <c i="28" r="J128"/>
  <c r="J99"/>
  <c i="29" r="F94"/>
  <c r="BE132"/>
  <c r="BE138"/>
  <c r="BE140"/>
  <c r="BE149"/>
  <c r="BE130"/>
  <c r="BE144"/>
  <c r="BE155"/>
  <c r="E85"/>
  <c r="BE128"/>
  <c r="BE139"/>
  <c r="BE142"/>
  <c r="BE151"/>
  <c r="BE160"/>
  <c r="BE136"/>
  <c r="BE153"/>
  <c r="BE158"/>
  <c r="BE161"/>
  <c r="BE146"/>
  <c r="BE148"/>
  <c r="BE157"/>
  <c i="28" r="F94"/>
  <c r="BE132"/>
  <c r="BE134"/>
  <c r="BE135"/>
  <c r="BE139"/>
  <c r="BE142"/>
  <c r="BE152"/>
  <c r="BE155"/>
  <c r="BE157"/>
  <c r="BE159"/>
  <c r="BE161"/>
  <c r="BE172"/>
  <c i="27" r="BK165"/>
  <c r="J165"/>
  <c r="J104"/>
  <c i="28" r="BE129"/>
  <c r="BE140"/>
  <c r="BE148"/>
  <c r="BE149"/>
  <c r="BE153"/>
  <c r="BE162"/>
  <c r="J91"/>
  <c r="E115"/>
  <c r="BE136"/>
  <c r="BE141"/>
  <c r="BE143"/>
  <c r="BE154"/>
  <c r="BE167"/>
  <c r="BE173"/>
  <c r="BE130"/>
  <c r="BE131"/>
  <c r="BE144"/>
  <c r="BE146"/>
  <c r="BE165"/>
  <c r="BE166"/>
  <c r="BE170"/>
  <c i="27" r="BK134"/>
  <c r="BK133"/>
  <c r="J133"/>
  <c i="28" r="BE137"/>
  <c r="BE147"/>
  <c r="BE150"/>
  <c r="BE158"/>
  <c r="BE174"/>
  <c r="BE133"/>
  <c r="BE145"/>
  <c r="BE156"/>
  <c i="27" r="J127"/>
  <c r="J130"/>
  <c r="BE144"/>
  <c r="BE149"/>
  <c r="BE160"/>
  <c r="BE189"/>
  <c r="BE198"/>
  <c r="E121"/>
  <c r="BE146"/>
  <c r="BE159"/>
  <c r="BE164"/>
  <c r="BE167"/>
  <c r="BE169"/>
  <c r="BE192"/>
  <c r="BE197"/>
  <c r="BE199"/>
  <c r="BE201"/>
  <c r="BE203"/>
  <c r="BE230"/>
  <c r="BE139"/>
  <c r="BE177"/>
  <c r="BE179"/>
  <c r="BE195"/>
  <c r="BE207"/>
  <c r="BE209"/>
  <c r="BE213"/>
  <c r="BE214"/>
  <c r="BE228"/>
  <c i="26" r="J125"/>
  <c r="J99"/>
  <c i="27" r="BE158"/>
  <c r="BE162"/>
  <c r="BE202"/>
  <c r="BE215"/>
  <c r="BE218"/>
  <c r="BE229"/>
  <c r="BE232"/>
  <c r="BE237"/>
  <c r="F94"/>
  <c r="BE138"/>
  <c r="BE173"/>
  <c r="BE181"/>
  <c r="BE185"/>
  <c r="BE191"/>
  <c r="BE233"/>
  <c r="BE234"/>
  <c r="BE136"/>
  <c r="BE142"/>
  <c r="BE183"/>
  <c r="BE187"/>
  <c r="BE193"/>
  <c r="BE211"/>
  <c r="BE216"/>
  <c r="BE226"/>
  <c i="26" r="E112"/>
  <c r="F121"/>
  <c r="BE143"/>
  <c r="BE144"/>
  <c r="BE146"/>
  <c r="BE153"/>
  <c r="BE156"/>
  <c r="BE170"/>
  <c r="J94"/>
  <c r="J120"/>
  <c r="BE127"/>
  <c r="BE129"/>
  <c r="BE133"/>
  <c r="BE138"/>
  <c r="BE141"/>
  <c r="BE145"/>
  <c r="BE152"/>
  <c r="BE169"/>
  <c r="BE182"/>
  <c r="BE184"/>
  <c r="BE191"/>
  <c r="BE192"/>
  <c r="J91"/>
  <c r="BE126"/>
  <c r="BE130"/>
  <c r="BE131"/>
  <c r="BE139"/>
  <c r="BE168"/>
  <c r="BE173"/>
  <c r="BE177"/>
  <c r="BE180"/>
  <c r="BE197"/>
  <c i="25" r="BK124"/>
  <c r="J124"/>
  <c i="26" r="BE137"/>
  <c r="BE142"/>
  <c r="BE150"/>
  <c r="BE151"/>
  <c r="BE154"/>
  <c r="BE155"/>
  <c r="BE157"/>
  <c r="BE158"/>
  <c r="BE161"/>
  <c r="BE162"/>
  <c r="BE185"/>
  <c r="BE190"/>
  <c r="BE128"/>
  <c r="BE132"/>
  <c r="BE134"/>
  <c r="BE136"/>
  <c r="BE140"/>
  <c r="BE147"/>
  <c r="BE149"/>
  <c r="BE160"/>
  <c r="BE166"/>
  <c r="BE167"/>
  <c r="BE171"/>
  <c r="BE179"/>
  <c r="BE186"/>
  <c r="BE188"/>
  <c r="BE193"/>
  <c r="BE194"/>
  <c r="BE195"/>
  <c r="BE135"/>
  <c r="BE148"/>
  <c r="BE163"/>
  <c r="BE164"/>
  <c r="BE165"/>
  <c r="BE172"/>
  <c r="BE174"/>
  <c r="BE176"/>
  <c r="BE178"/>
  <c r="BE181"/>
  <c r="BE183"/>
  <c r="BE187"/>
  <c r="BE189"/>
  <c i="25" r="J93"/>
  <c r="E112"/>
  <c r="F121"/>
  <c r="BE126"/>
  <c r="BE138"/>
  <c r="BE153"/>
  <c r="BE157"/>
  <c r="BE160"/>
  <c r="BE173"/>
  <c r="BE177"/>
  <c r="BE183"/>
  <c r="BE186"/>
  <c r="BE131"/>
  <c r="BE137"/>
  <c r="BE139"/>
  <c r="BE142"/>
  <c r="BE148"/>
  <c r="BE150"/>
  <c r="BE154"/>
  <c r="BE161"/>
  <c r="BE167"/>
  <c r="BE180"/>
  <c r="BE195"/>
  <c r="BE198"/>
  <c r="J94"/>
  <c r="BE129"/>
  <c r="BE130"/>
  <c r="BE147"/>
  <c r="BE158"/>
  <c r="BE179"/>
  <c r="BE182"/>
  <c r="BE184"/>
  <c r="BE189"/>
  <c r="BE192"/>
  <c r="BE199"/>
  <c r="BE205"/>
  <c i="24" r="BK126"/>
  <c r="BK125"/>
  <c r="J125"/>
  <c i="25" r="BE145"/>
  <c r="BE146"/>
  <c r="BE155"/>
  <c r="BE162"/>
  <c r="BE166"/>
  <c r="BE171"/>
  <c r="BE176"/>
  <c r="BE178"/>
  <c r="BE185"/>
  <c r="BE187"/>
  <c r="BE193"/>
  <c r="BE200"/>
  <c r="BE201"/>
  <c r="BE203"/>
  <c r="BE204"/>
  <c r="BE206"/>
  <c r="J118"/>
  <c r="BE133"/>
  <c r="BE135"/>
  <c r="BE141"/>
  <c r="BE151"/>
  <c r="BE165"/>
  <c r="BE168"/>
  <c r="BE172"/>
  <c r="BE174"/>
  <c r="BE190"/>
  <c r="BE191"/>
  <c r="BE194"/>
  <c r="BE196"/>
  <c r="BE197"/>
  <c r="BE127"/>
  <c r="BE136"/>
  <c r="BE140"/>
  <c r="BE143"/>
  <c r="BE144"/>
  <c r="BE149"/>
  <c r="BE156"/>
  <c r="BE159"/>
  <c r="BE163"/>
  <c r="BE164"/>
  <c r="BE169"/>
  <c r="BE170"/>
  <c r="BE181"/>
  <c r="BE188"/>
  <c i="24" r="F122"/>
  <c r="BE134"/>
  <c r="BE136"/>
  <c r="E85"/>
  <c r="BE128"/>
  <c r="BE148"/>
  <c r="BE158"/>
  <c r="BE161"/>
  <c r="J119"/>
  <c r="BE142"/>
  <c r="BE144"/>
  <c r="BE149"/>
  <c r="BE151"/>
  <c i="23" r="J128"/>
  <c r="J99"/>
  <c i="24" r="BE138"/>
  <c r="BE139"/>
  <c r="BE153"/>
  <c r="BE155"/>
  <c r="BE160"/>
  <c r="BE132"/>
  <c r="BE140"/>
  <c r="BE157"/>
  <c r="BE130"/>
  <c r="BE146"/>
  <c i="23" r="E115"/>
  <c r="BE129"/>
  <c r="BE140"/>
  <c r="BE147"/>
  <c r="BE149"/>
  <c r="BE162"/>
  <c r="BE170"/>
  <c r="BE165"/>
  <c r="BE173"/>
  <c i="22" r="BK162"/>
  <c r="J162"/>
  <c r="J104"/>
  <c i="23" r="F94"/>
  <c r="BE131"/>
  <c r="BE132"/>
  <c r="BE141"/>
  <c r="BE146"/>
  <c r="BE152"/>
  <c r="BE154"/>
  <c r="BE155"/>
  <c r="BE166"/>
  <c r="BE130"/>
  <c r="BE137"/>
  <c r="BE139"/>
  <c r="BE142"/>
  <c r="BE153"/>
  <c r="BE157"/>
  <c r="BE158"/>
  <c r="BE161"/>
  <c r="BE134"/>
  <c r="BE135"/>
  <c r="BE136"/>
  <c r="BE143"/>
  <c r="BE148"/>
  <c r="BE159"/>
  <c r="BE172"/>
  <c r="J91"/>
  <c r="BE133"/>
  <c r="BE144"/>
  <c r="BE145"/>
  <c r="BE150"/>
  <c r="BE156"/>
  <c r="BE167"/>
  <c r="BE174"/>
  <c i="22" r="F94"/>
  <c r="BE145"/>
  <c r="BE148"/>
  <c r="BE157"/>
  <c r="BE190"/>
  <c r="E120"/>
  <c r="BE143"/>
  <c r="BE180"/>
  <c r="BE184"/>
  <c r="BE189"/>
  <c r="BE194"/>
  <c r="BE202"/>
  <c r="BE208"/>
  <c r="BE211"/>
  <c r="BE137"/>
  <c r="BE156"/>
  <c r="BE178"/>
  <c r="BE188"/>
  <c r="BE198"/>
  <c r="BE206"/>
  <c r="BE210"/>
  <c r="BE223"/>
  <c r="BE227"/>
  <c r="BE230"/>
  <c i="21" r="BK125"/>
  <c r="J125"/>
  <c r="J98"/>
  <c i="22" r="BE135"/>
  <c r="BE138"/>
  <c r="BE155"/>
  <c r="BE164"/>
  <c r="BE193"/>
  <c r="BE226"/>
  <c r="J91"/>
  <c r="J129"/>
  <c r="BE141"/>
  <c r="BE161"/>
  <c r="BE174"/>
  <c r="BE182"/>
  <c r="BE183"/>
  <c r="BE200"/>
  <c r="BE204"/>
  <c r="BE213"/>
  <c r="BE221"/>
  <c r="BE222"/>
  <c r="BE225"/>
  <c r="BE159"/>
  <c r="BE166"/>
  <c r="BE170"/>
  <c r="BE176"/>
  <c r="BE186"/>
  <c r="BE192"/>
  <c r="BE209"/>
  <c r="BE219"/>
  <c i="21" r="J91"/>
  <c r="E113"/>
  <c r="J121"/>
  <c r="BE128"/>
  <c r="BE133"/>
  <c r="BE135"/>
  <c r="BE138"/>
  <c r="BE140"/>
  <c r="BE149"/>
  <c r="BE155"/>
  <c r="BE174"/>
  <c r="BE178"/>
  <c r="BE181"/>
  <c r="BE162"/>
  <c r="BE202"/>
  <c r="F122"/>
  <c r="BE132"/>
  <c r="BE136"/>
  <c r="BE143"/>
  <c r="BE145"/>
  <c r="BE151"/>
  <c r="BE157"/>
  <c r="BE159"/>
  <c r="BE161"/>
  <c r="BE163"/>
  <c r="BE167"/>
  <c r="BE170"/>
  <c r="BE175"/>
  <c r="BE179"/>
  <c r="BE186"/>
  <c r="BE190"/>
  <c r="BE191"/>
  <c r="BE192"/>
  <c r="BE197"/>
  <c r="BE198"/>
  <c r="BE200"/>
  <c r="BE127"/>
  <c r="BE142"/>
  <c r="BE147"/>
  <c r="BE154"/>
  <c r="BE160"/>
  <c r="BE164"/>
  <c r="BE165"/>
  <c r="BE171"/>
  <c r="BE173"/>
  <c r="BE177"/>
  <c r="BE184"/>
  <c r="BE187"/>
  <c r="BE204"/>
  <c r="J94"/>
  <c r="BE131"/>
  <c r="BE134"/>
  <c r="BE137"/>
  <c r="BE139"/>
  <c r="BE141"/>
  <c r="BE144"/>
  <c r="BE146"/>
  <c r="BE150"/>
  <c r="BE153"/>
  <c r="BE158"/>
  <c r="BE166"/>
  <c r="BE169"/>
  <c r="BE182"/>
  <c r="BE188"/>
  <c r="BE189"/>
  <c r="BE193"/>
  <c r="BE195"/>
  <c r="BE129"/>
  <c r="BE130"/>
  <c r="BE148"/>
  <c r="BE152"/>
  <c r="BE168"/>
  <c r="BE176"/>
  <c r="BE183"/>
  <c r="BE185"/>
  <c r="BE194"/>
  <c r="BE196"/>
  <c r="BE199"/>
  <c r="BE201"/>
  <c i="20" r="F121"/>
  <c r="BE126"/>
  <c r="BE133"/>
  <c r="BE136"/>
  <c r="BE164"/>
  <c r="BE167"/>
  <c r="BE168"/>
  <c r="BE176"/>
  <c r="BE181"/>
  <c r="BE187"/>
  <c r="BE194"/>
  <c r="BE196"/>
  <c r="E112"/>
  <c r="BE129"/>
  <c r="BE143"/>
  <c r="BE144"/>
  <c r="BE145"/>
  <c r="BE149"/>
  <c r="BE161"/>
  <c r="BE183"/>
  <c r="BE189"/>
  <c r="BE192"/>
  <c r="BE197"/>
  <c r="BE199"/>
  <c r="BE200"/>
  <c i="19" r="BK125"/>
  <c r="J125"/>
  <c i="20" r="J91"/>
  <c r="J121"/>
  <c r="BE130"/>
  <c r="BE147"/>
  <c r="BE160"/>
  <c r="BE165"/>
  <c r="BE173"/>
  <c r="BE177"/>
  <c r="BE185"/>
  <c r="BE186"/>
  <c r="BE190"/>
  <c r="BE193"/>
  <c r="BE201"/>
  <c r="BE205"/>
  <c r="BE137"/>
  <c r="BE138"/>
  <c r="BE140"/>
  <c r="BE148"/>
  <c r="BE151"/>
  <c r="BE154"/>
  <c r="BE156"/>
  <c r="BE157"/>
  <c r="BE163"/>
  <c r="BE171"/>
  <c r="BE172"/>
  <c r="BE174"/>
  <c r="BE180"/>
  <c r="BE191"/>
  <c r="BE204"/>
  <c r="BE206"/>
  <c i="19" r="J127"/>
  <c r="J100"/>
  <c i="20" r="J93"/>
  <c r="BE127"/>
  <c r="BE141"/>
  <c r="BE150"/>
  <c r="BE153"/>
  <c r="BE155"/>
  <c r="BE159"/>
  <c r="BE162"/>
  <c r="BE169"/>
  <c r="BE179"/>
  <c r="BE188"/>
  <c r="BE198"/>
  <c r="BE203"/>
  <c r="BE131"/>
  <c r="BE135"/>
  <c r="BE139"/>
  <c r="BE142"/>
  <c r="BE146"/>
  <c r="BE158"/>
  <c r="BE166"/>
  <c r="BE170"/>
  <c r="BE178"/>
  <c r="BE182"/>
  <c r="BE184"/>
  <c r="BE195"/>
  <c i="19" r="J119"/>
  <c i="18" r="J128"/>
  <c r="J99"/>
  <c i="19" r="E113"/>
  <c r="BE130"/>
  <c r="BE151"/>
  <c r="BE157"/>
  <c r="F94"/>
  <c r="BE132"/>
  <c r="BE139"/>
  <c r="BE142"/>
  <c r="BE149"/>
  <c r="BE161"/>
  <c r="BE140"/>
  <c r="BE148"/>
  <c r="BE155"/>
  <c r="BE128"/>
  <c r="BE138"/>
  <c r="BE146"/>
  <c r="BE153"/>
  <c r="BE158"/>
  <c r="BE160"/>
  <c r="BE134"/>
  <c r="BE136"/>
  <c r="BE144"/>
  <c i="18" r="E115"/>
  <c r="F124"/>
  <c r="BE131"/>
  <c r="BE146"/>
  <c r="BE154"/>
  <c r="BE157"/>
  <c r="BE130"/>
  <c r="BE133"/>
  <c r="BE134"/>
  <c r="BE135"/>
  <c r="BE137"/>
  <c r="BE144"/>
  <c r="BE147"/>
  <c r="BE153"/>
  <c r="BE158"/>
  <c r="BE173"/>
  <c r="J121"/>
  <c r="BE132"/>
  <c r="BE140"/>
  <c r="BE145"/>
  <c r="BE150"/>
  <c r="BE161"/>
  <c r="BE162"/>
  <c r="BE174"/>
  <c r="BE129"/>
  <c r="BE142"/>
  <c r="BE143"/>
  <c r="BE149"/>
  <c r="BE152"/>
  <c r="BE156"/>
  <c r="BE166"/>
  <c r="BE172"/>
  <c i="17" r="BK133"/>
  <c r="J133"/>
  <c r="J99"/>
  <c r="BK163"/>
  <c r="J163"/>
  <c r="J104"/>
  <c i="18" r="BE139"/>
  <c r="BE141"/>
  <c r="BE148"/>
  <c r="BE155"/>
  <c r="BE159"/>
  <c r="BE136"/>
  <c r="BE165"/>
  <c r="BE167"/>
  <c r="BE170"/>
  <c i="16" r="BK125"/>
  <c r="J125"/>
  <c i="17" r="F94"/>
  <c r="J129"/>
  <c r="BE138"/>
  <c r="BE160"/>
  <c r="BE181"/>
  <c r="BE185"/>
  <c r="BE199"/>
  <c r="BE207"/>
  <c r="BE223"/>
  <c r="BE224"/>
  <c r="BE135"/>
  <c r="BE137"/>
  <c r="BE187"/>
  <c r="BE195"/>
  <c r="BE201"/>
  <c r="BE219"/>
  <c r="BE220"/>
  <c r="E85"/>
  <c r="BE158"/>
  <c r="BE183"/>
  <c r="BE191"/>
  <c r="BE193"/>
  <c r="BE217"/>
  <c r="BE141"/>
  <c r="BE143"/>
  <c r="BE165"/>
  <c r="BE175"/>
  <c r="BE156"/>
  <c r="BE157"/>
  <c r="BE171"/>
  <c r="BE184"/>
  <c r="BE205"/>
  <c r="BE206"/>
  <c r="BE210"/>
  <c r="BE228"/>
  <c r="J91"/>
  <c r="BE145"/>
  <c r="BE148"/>
  <c r="BE162"/>
  <c r="BE167"/>
  <c r="BE177"/>
  <c r="BE179"/>
  <c r="BE189"/>
  <c r="BE190"/>
  <c r="BE194"/>
  <c r="BE203"/>
  <c r="BE208"/>
  <c r="BE221"/>
  <c r="BE225"/>
  <c i="16" r="J119"/>
  <c r="BE127"/>
  <c r="BE133"/>
  <c r="BE136"/>
  <c r="BE141"/>
  <c r="BE146"/>
  <c r="BE149"/>
  <c r="BE152"/>
  <c r="BE159"/>
  <c r="BE162"/>
  <c r="BE168"/>
  <c r="BE172"/>
  <c r="BE177"/>
  <c r="BE191"/>
  <c r="BE195"/>
  <c r="BE197"/>
  <c i="15" r="BK124"/>
  <c r="J124"/>
  <c r="J98"/>
  <c i="16" r="E85"/>
  <c r="J94"/>
  <c r="BE130"/>
  <c r="BE131"/>
  <c r="BE135"/>
  <c r="BE138"/>
  <c r="BE140"/>
  <c r="BE157"/>
  <c r="BE163"/>
  <c r="BE187"/>
  <c r="BE189"/>
  <c r="BE198"/>
  <c r="BE202"/>
  <c r="BE208"/>
  <c r="BE142"/>
  <c r="BE143"/>
  <c r="BE148"/>
  <c r="BE153"/>
  <c r="BE158"/>
  <c r="BE164"/>
  <c r="BE165"/>
  <c r="BE167"/>
  <c r="BE180"/>
  <c r="BE182"/>
  <c r="BE186"/>
  <c r="BE192"/>
  <c r="BE193"/>
  <c r="BE196"/>
  <c r="J93"/>
  <c r="BE134"/>
  <c r="BE145"/>
  <c r="BE150"/>
  <c r="BE154"/>
  <c r="BE166"/>
  <c r="BE171"/>
  <c r="BE178"/>
  <c r="BE181"/>
  <c r="BE183"/>
  <c r="BE201"/>
  <c r="BE204"/>
  <c r="F94"/>
  <c r="BE132"/>
  <c r="BE137"/>
  <c r="BE144"/>
  <c r="BE147"/>
  <c r="BE155"/>
  <c r="BE161"/>
  <c r="BE169"/>
  <c r="BE170"/>
  <c r="BE174"/>
  <c r="BE185"/>
  <c r="BE194"/>
  <c r="BE199"/>
  <c r="BE206"/>
  <c r="BE128"/>
  <c r="BE129"/>
  <c r="BE139"/>
  <c r="BE151"/>
  <c r="BE156"/>
  <c r="BE173"/>
  <c r="BE175"/>
  <c r="BE179"/>
  <c r="BE188"/>
  <c r="BE190"/>
  <c r="BE200"/>
  <c r="BE203"/>
  <c r="BE205"/>
  <c i="15" r="BE137"/>
  <c r="BE151"/>
  <c r="BE160"/>
  <c r="BE161"/>
  <c r="BE174"/>
  <c r="BE180"/>
  <c r="BE136"/>
  <c r="BE142"/>
  <c r="BE145"/>
  <c r="BE148"/>
  <c r="BE156"/>
  <c r="BE162"/>
  <c r="BE166"/>
  <c r="BE169"/>
  <c r="BE172"/>
  <c r="BE181"/>
  <c r="BE184"/>
  <c r="BE186"/>
  <c r="BE190"/>
  <c r="BE193"/>
  <c r="BE196"/>
  <c r="BE205"/>
  <c r="BE206"/>
  <c r="E85"/>
  <c r="J91"/>
  <c r="J93"/>
  <c r="F94"/>
  <c r="J94"/>
  <c r="BE129"/>
  <c r="BE131"/>
  <c r="BE135"/>
  <c r="BE143"/>
  <c r="BE147"/>
  <c r="BE155"/>
  <c r="BE163"/>
  <c r="BE167"/>
  <c r="BE173"/>
  <c r="BE182"/>
  <c r="BE187"/>
  <c r="BE189"/>
  <c r="BE198"/>
  <c r="BE203"/>
  <c r="BE207"/>
  <c r="BE138"/>
  <c r="BE139"/>
  <c r="BE149"/>
  <c r="BE153"/>
  <c r="BE157"/>
  <c r="BE159"/>
  <c r="BE164"/>
  <c r="BE168"/>
  <c r="BE170"/>
  <c r="BE175"/>
  <c r="BE178"/>
  <c r="BE179"/>
  <c r="BE185"/>
  <c r="BE192"/>
  <c r="BE197"/>
  <c r="BE208"/>
  <c r="BE127"/>
  <c r="BE130"/>
  <c r="BE144"/>
  <c r="BE146"/>
  <c r="BE171"/>
  <c r="BE176"/>
  <c r="BE194"/>
  <c r="BE202"/>
  <c i="14" r="BK126"/>
  <c r="BK125"/>
  <c r="J125"/>
  <c i="15" r="BE126"/>
  <c r="BE133"/>
  <c r="BE140"/>
  <c r="BE141"/>
  <c r="BE150"/>
  <c r="BE154"/>
  <c r="BE158"/>
  <c r="BE165"/>
  <c r="BE183"/>
  <c r="BE188"/>
  <c r="BE191"/>
  <c r="BE195"/>
  <c r="BE199"/>
  <c r="BE200"/>
  <c r="BE201"/>
  <c i="14" r="BE132"/>
  <c r="BE144"/>
  <c r="BE158"/>
  <c r="F94"/>
  <c r="J119"/>
  <c r="BE128"/>
  <c r="BE142"/>
  <c r="BE151"/>
  <c r="E113"/>
  <c r="BE136"/>
  <c r="BE140"/>
  <c r="BE146"/>
  <c r="BE157"/>
  <c r="BE160"/>
  <c r="BE161"/>
  <c r="BE138"/>
  <c r="BE139"/>
  <c r="BE130"/>
  <c r="BE148"/>
  <c r="BE149"/>
  <c r="BE134"/>
  <c r="BE153"/>
  <c r="BE155"/>
  <c i="13" r="E85"/>
  <c r="BE136"/>
  <c r="BE137"/>
  <c r="BE142"/>
  <c r="BE147"/>
  <c r="BE152"/>
  <c r="J91"/>
  <c r="BE131"/>
  <c r="BE135"/>
  <c r="BE141"/>
  <c r="BE143"/>
  <c r="BE154"/>
  <c r="BE155"/>
  <c r="BE159"/>
  <c r="BE162"/>
  <c r="BE173"/>
  <c r="BE174"/>
  <c i="12" r="J163"/>
  <c r="J105"/>
  <c i="13" r="F94"/>
  <c r="BE134"/>
  <c r="BE150"/>
  <c r="BE166"/>
  <c r="BE170"/>
  <c r="BE130"/>
  <c r="BE133"/>
  <c r="BE139"/>
  <c r="BE144"/>
  <c r="BE167"/>
  <c r="BE146"/>
  <c r="BE149"/>
  <c r="BE153"/>
  <c r="BE156"/>
  <c r="BE157"/>
  <c r="BE172"/>
  <c r="BE129"/>
  <c r="BE132"/>
  <c r="BE140"/>
  <c r="BE145"/>
  <c r="BE148"/>
  <c r="BE158"/>
  <c r="BE161"/>
  <c r="BE165"/>
  <c i="11" r="J125"/>
  <c r="J99"/>
  <c i="12" r="E120"/>
  <c r="F129"/>
  <c r="BE135"/>
  <c r="BE161"/>
  <c r="BE170"/>
  <c r="BE180"/>
  <c r="BE183"/>
  <c r="BE206"/>
  <c r="BE210"/>
  <c r="BE213"/>
  <c r="BE224"/>
  <c r="J126"/>
  <c r="J129"/>
  <c r="BE143"/>
  <c r="BE155"/>
  <c r="BE156"/>
  <c r="BE159"/>
  <c r="BE174"/>
  <c r="BE178"/>
  <c r="BE188"/>
  <c r="BE192"/>
  <c r="BE194"/>
  <c r="BE202"/>
  <c r="BE209"/>
  <c r="BE226"/>
  <c r="BE227"/>
  <c r="BE145"/>
  <c r="BE164"/>
  <c r="BE166"/>
  <c r="BE228"/>
  <c r="BE231"/>
  <c r="BE138"/>
  <c r="BE182"/>
  <c r="BE204"/>
  <c r="BE220"/>
  <c r="BE137"/>
  <c r="BE148"/>
  <c r="BE176"/>
  <c r="BE198"/>
  <c r="BE208"/>
  <c r="BE222"/>
  <c r="BE141"/>
  <c r="BE157"/>
  <c r="BE184"/>
  <c r="BE186"/>
  <c r="BE189"/>
  <c r="BE190"/>
  <c r="BE193"/>
  <c r="BE200"/>
  <c r="BE211"/>
  <c r="BE223"/>
  <c i="11" r="E112"/>
  <c r="BE134"/>
  <c r="BE140"/>
  <c r="BE148"/>
  <c r="BE156"/>
  <c r="BE177"/>
  <c r="BE197"/>
  <c r="J94"/>
  <c r="BE132"/>
  <c r="BE152"/>
  <c r="BE179"/>
  <c r="BE194"/>
  <c r="BE195"/>
  <c r="F94"/>
  <c r="BE127"/>
  <c r="BE129"/>
  <c r="BE136"/>
  <c r="BE137"/>
  <c r="BE143"/>
  <c r="BE144"/>
  <c r="BE149"/>
  <c r="BE159"/>
  <c r="BE162"/>
  <c r="BE164"/>
  <c r="BE173"/>
  <c r="BE174"/>
  <c r="BE178"/>
  <c r="BE182"/>
  <c r="BE183"/>
  <c r="BE186"/>
  <c r="BE191"/>
  <c r="BE192"/>
  <c r="J93"/>
  <c r="J118"/>
  <c r="BE126"/>
  <c r="BE131"/>
  <c r="BE138"/>
  <c r="BE147"/>
  <c r="BE153"/>
  <c r="BE158"/>
  <c r="BE166"/>
  <c r="BE171"/>
  <c r="BE176"/>
  <c r="BE185"/>
  <c r="BE187"/>
  <c r="BE190"/>
  <c r="BE193"/>
  <c i="10" r="BK124"/>
  <c r="J124"/>
  <c r="J98"/>
  <c i="11" r="BE130"/>
  <c r="BE135"/>
  <c r="BE139"/>
  <c r="BE145"/>
  <c r="BE150"/>
  <c r="BE151"/>
  <c r="BE154"/>
  <c r="BE161"/>
  <c r="BE163"/>
  <c r="BE167"/>
  <c r="BE169"/>
  <c r="BE172"/>
  <c r="BE180"/>
  <c r="BE181"/>
  <c r="BE128"/>
  <c r="BE133"/>
  <c r="BE141"/>
  <c r="BE142"/>
  <c r="BE146"/>
  <c r="BE157"/>
  <c r="BE160"/>
  <c r="BE165"/>
  <c r="BE168"/>
  <c r="BE170"/>
  <c r="BE184"/>
  <c r="BE188"/>
  <c r="BE189"/>
  <c i="10" r="E85"/>
  <c r="J93"/>
  <c r="J118"/>
  <c r="BE126"/>
  <c r="BE127"/>
  <c r="BE129"/>
  <c r="BE131"/>
  <c r="BE135"/>
  <c r="BE145"/>
  <c r="BE153"/>
  <c r="BE159"/>
  <c r="BE165"/>
  <c r="BE168"/>
  <c r="BE174"/>
  <c r="BE182"/>
  <c r="BE198"/>
  <c r="BE136"/>
  <c r="BE138"/>
  <c r="BE140"/>
  <c r="BE141"/>
  <c r="BE148"/>
  <c r="BE161"/>
  <c r="BE163"/>
  <c r="BE172"/>
  <c r="BE178"/>
  <c r="BE179"/>
  <c r="BE184"/>
  <c r="BE192"/>
  <c r="BE200"/>
  <c r="BE205"/>
  <c r="BE207"/>
  <c r="BE209"/>
  <c r="BE214"/>
  <c r="BE220"/>
  <c r="F121"/>
  <c r="BE146"/>
  <c r="BE149"/>
  <c r="BE150"/>
  <c r="BE164"/>
  <c r="BE167"/>
  <c r="BE170"/>
  <c r="BE173"/>
  <c r="BE175"/>
  <c r="BE177"/>
  <c r="BE183"/>
  <c r="BE194"/>
  <c r="BE204"/>
  <c r="BE206"/>
  <c r="BE208"/>
  <c r="BE210"/>
  <c r="BE212"/>
  <c r="BE215"/>
  <c r="BE219"/>
  <c i="9" r="BK126"/>
  <c r="J126"/>
  <c r="J99"/>
  <c i="10" r="J94"/>
  <c r="BE142"/>
  <c r="BE158"/>
  <c r="BE166"/>
  <c r="BE185"/>
  <c r="BE190"/>
  <c r="BE202"/>
  <c r="BE211"/>
  <c r="BE213"/>
  <c r="BE144"/>
  <c r="BE147"/>
  <c r="BE154"/>
  <c r="BE157"/>
  <c r="BE160"/>
  <c r="BE162"/>
  <c r="BE169"/>
  <c r="BE171"/>
  <c r="BE180"/>
  <c r="BE181"/>
  <c r="BE187"/>
  <c r="BE188"/>
  <c r="BE191"/>
  <c r="BE196"/>
  <c r="BE217"/>
  <c r="BE218"/>
  <c r="BE130"/>
  <c r="BE133"/>
  <c r="BE137"/>
  <c r="BE139"/>
  <c r="BE143"/>
  <c r="BE152"/>
  <c r="BE155"/>
  <c r="BE156"/>
  <c r="BE186"/>
  <c r="BE189"/>
  <c i="9" r="BE140"/>
  <c r="BE142"/>
  <c r="BE146"/>
  <c r="BE158"/>
  <c r="F94"/>
  <c r="BE130"/>
  <c r="BE134"/>
  <c r="BE138"/>
  <c r="BE157"/>
  <c r="BE161"/>
  <c r="BE128"/>
  <c r="BE148"/>
  <c r="BE151"/>
  <c r="BE155"/>
  <c r="BE160"/>
  <c r="J91"/>
  <c r="BE136"/>
  <c r="BE144"/>
  <c r="BE153"/>
  <c r="BE139"/>
  <c r="E85"/>
  <c r="BE132"/>
  <c r="BE149"/>
  <c i="8" r="F124"/>
  <c r="BE137"/>
  <c r="BE140"/>
  <c r="BE143"/>
  <c r="BE149"/>
  <c r="BE153"/>
  <c r="BE158"/>
  <c r="BE133"/>
  <c r="BE141"/>
  <c r="BE152"/>
  <c r="BE155"/>
  <c r="BE161"/>
  <c r="BE167"/>
  <c r="BE174"/>
  <c i="7" r="J166"/>
  <c r="J105"/>
  <c i="8" r="J91"/>
  <c r="BE129"/>
  <c r="BE135"/>
  <c r="BE136"/>
  <c r="BE146"/>
  <c r="BE147"/>
  <c r="E85"/>
  <c r="BE134"/>
  <c r="BE142"/>
  <c r="BE145"/>
  <c r="BE150"/>
  <c r="BE154"/>
  <c r="BE159"/>
  <c r="BE162"/>
  <c r="BE131"/>
  <c r="BE139"/>
  <c r="BE148"/>
  <c r="BE156"/>
  <c r="BE165"/>
  <c r="BE170"/>
  <c r="BE172"/>
  <c r="BE173"/>
  <c r="BE130"/>
  <c r="BE132"/>
  <c r="BE144"/>
  <c r="BE157"/>
  <c r="BE166"/>
  <c i="7" r="F94"/>
  <c r="J127"/>
  <c r="BE148"/>
  <c r="BE160"/>
  <c r="BE176"/>
  <c r="BE180"/>
  <c r="BE183"/>
  <c r="BE185"/>
  <c r="BE190"/>
  <c r="BE197"/>
  <c r="BE201"/>
  <c r="BE208"/>
  <c r="BE219"/>
  <c r="BE224"/>
  <c r="J130"/>
  <c r="BE167"/>
  <c r="BE206"/>
  <c r="BE207"/>
  <c r="BE218"/>
  <c r="BE222"/>
  <c r="BE223"/>
  <c r="BE227"/>
  <c r="BE136"/>
  <c r="BE159"/>
  <c r="BE186"/>
  <c r="BE199"/>
  <c r="BE210"/>
  <c i="6" r="J125"/>
  <c r="J99"/>
  <c i="7" r="E85"/>
  <c r="BE146"/>
  <c r="BE171"/>
  <c r="BE216"/>
  <c r="BE220"/>
  <c r="BE143"/>
  <c r="BE150"/>
  <c r="BE162"/>
  <c r="BE164"/>
  <c r="BE172"/>
  <c r="BE174"/>
  <c r="BE179"/>
  <c r="BE187"/>
  <c r="BE189"/>
  <c r="BE195"/>
  <c r="BE205"/>
  <c r="BE138"/>
  <c r="BE140"/>
  <c r="BE142"/>
  <c r="BE158"/>
  <c r="BE181"/>
  <c r="BE191"/>
  <c r="BE203"/>
  <c i="6" r="E85"/>
  <c r="BE130"/>
  <c r="BE132"/>
  <c r="BE133"/>
  <c r="BE148"/>
  <c r="BE151"/>
  <c r="BE154"/>
  <c r="BE157"/>
  <c i="5" r="BK125"/>
  <c r="J125"/>
  <c i="6" r="F121"/>
  <c r="BE147"/>
  <c r="BE153"/>
  <c r="J94"/>
  <c r="BE128"/>
  <c r="BE129"/>
  <c r="BE134"/>
  <c r="J93"/>
  <c r="J91"/>
  <c r="BE126"/>
  <c r="BE135"/>
  <c r="BE137"/>
  <c r="BE142"/>
  <c r="BE145"/>
  <c r="BE146"/>
  <c r="BE152"/>
  <c r="BE127"/>
  <c r="BE131"/>
  <c r="BE138"/>
  <c r="BE139"/>
  <c r="BE140"/>
  <c r="BE141"/>
  <c r="BE143"/>
  <c r="BE144"/>
  <c r="BE149"/>
  <c r="BE155"/>
  <c r="BE156"/>
  <c r="BE159"/>
  <c i="4" r="BK128"/>
  <c r="J128"/>
  <c r="J99"/>
  <c i="5" r="J119"/>
  <c r="F122"/>
  <c r="BE134"/>
  <c r="BE140"/>
  <c r="BE146"/>
  <c r="BE148"/>
  <c r="BE149"/>
  <c r="BE155"/>
  <c r="BE161"/>
  <c r="BE165"/>
  <c r="BE167"/>
  <c r="BE171"/>
  <c r="BE175"/>
  <c r="BE177"/>
  <c r="BE184"/>
  <c r="BE186"/>
  <c r="BE195"/>
  <c r="BE202"/>
  <c r="BE205"/>
  <c r="BE210"/>
  <c r="BE215"/>
  <c r="BE218"/>
  <c r="BE224"/>
  <c r="BE226"/>
  <c r="BE228"/>
  <c r="BE238"/>
  <c r="BE243"/>
  <c r="BE247"/>
  <c r="BE249"/>
  <c r="BE250"/>
  <c r="BE257"/>
  <c r="BE258"/>
  <c r="BE260"/>
  <c r="BE261"/>
  <c r="BE262"/>
  <c r="BE264"/>
  <c r="BE265"/>
  <c r="BE266"/>
  <c r="J121"/>
  <c r="BE136"/>
  <c r="BE139"/>
  <c r="BE150"/>
  <c r="BE157"/>
  <c r="BE164"/>
  <c r="BE166"/>
  <c r="BE168"/>
  <c r="BE172"/>
  <c r="BE176"/>
  <c r="BE179"/>
  <c r="BE181"/>
  <c r="BE190"/>
  <c r="BE200"/>
  <c r="BE203"/>
  <c r="BE206"/>
  <c r="BE216"/>
  <c r="BE178"/>
  <c r="BE183"/>
  <c r="BE191"/>
  <c r="BE193"/>
  <c r="BE198"/>
  <c r="BE207"/>
  <c r="BE209"/>
  <c r="BE212"/>
  <c r="BE219"/>
  <c r="BE220"/>
  <c r="BE222"/>
  <c r="BE229"/>
  <c r="BE234"/>
  <c r="BE239"/>
  <c r="BE242"/>
  <c r="BE244"/>
  <c r="BE248"/>
  <c r="BE251"/>
  <c r="BE253"/>
  <c r="BE255"/>
  <c r="BE256"/>
  <c r="BE263"/>
  <c r="J122"/>
  <c r="BE127"/>
  <c r="BE130"/>
  <c r="BE142"/>
  <c r="BE153"/>
  <c r="E113"/>
  <c r="BE131"/>
  <c r="BE138"/>
  <c r="BE144"/>
  <c r="BE154"/>
  <c r="BE160"/>
  <c r="BE162"/>
  <c r="BE169"/>
  <c r="BE173"/>
  <c r="BE188"/>
  <c r="BE192"/>
  <c r="BE197"/>
  <c r="BE199"/>
  <c r="BE201"/>
  <c r="BE211"/>
  <c r="BE214"/>
  <c r="BE221"/>
  <c r="BE232"/>
  <c r="BE235"/>
  <c r="BE236"/>
  <c r="BE237"/>
  <c r="BE241"/>
  <c r="BE128"/>
  <c r="BE132"/>
  <c r="BE145"/>
  <c r="BE147"/>
  <c r="BE151"/>
  <c r="BE152"/>
  <c r="BE156"/>
  <c r="BE159"/>
  <c r="BE163"/>
  <c r="BE170"/>
  <c r="BE174"/>
  <c r="BE180"/>
  <c r="BE182"/>
  <c r="BE185"/>
  <c r="BE194"/>
  <c r="BE204"/>
  <c r="BE208"/>
  <c r="BE213"/>
  <c r="BE217"/>
  <c r="BE223"/>
  <c r="BE231"/>
  <c r="BE233"/>
  <c r="BE240"/>
  <c r="BE245"/>
  <c r="BE252"/>
  <c r="BE254"/>
  <c r="BE259"/>
  <c r="BE268"/>
  <c r="BE269"/>
  <c r="BE270"/>
  <c r="BE271"/>
  <c r="BE272"/>
  <c i="4" r="BE136"/>
  <c r="BE140"/>
  <c r="BE143"/>
  <c r="BE147"/>
  <c r="BE177"/>
  <c r="BE133"/>
  <c r="BE135"/>
  <c r="BE144"/>
  <c r="BE145"/>
  <c r="BE148"/>
  <c r="BE156"/>
  <c r="BE170"/>
  <c r="BE179"/>
  <c r="BE183"/>
  <c r="E85"/>
  <c r="BE132"/>
  <c r="BE134"/>
  <c r="BE137"/>
  <c r="BE141"/>
  <c r="BE164"/>
  <c r="BE166"/>
  <c r="BE173"/>
  <c r="BE175"/>
  <c r="BE181"/>
  <c r="BE185"/>
  <c r="BE196"/>
  <c r="BE198"/>
  <c i="3" r="J124"/>
  <c r="J99"/>
  <c i="4" r="J91"/>
  <c r="F124"/>
  <c r="BE146"/>
  <c r="BE152"/>
  <c r="BE160"/>
  <c r="BE190"/>
  <c r="BE203"/>
  <c r="BE130"/>
  <c r="BE138"/>
  <c r="BE150"/>
  <c r="BE162"/>
  <c r="BE168"/>
  <c r="BE187"/>
  <c r="BE194"/>
  <c r="BE139"/>
  <c r="BE154"/>
  <c r="BE158"/>
  <c r="BE171"/>
  <c r="BE174"/>
  <c r="BE189"/>
  <c r="BE192"/>
  <c r="BE200"/>
  <c r="BE202"/>
  <c r="BE205"/>
  <c r="BE206"/>
  <c i="2" r="BK168"/>
  <c i="3" r="E111"/>
  <c r="BE132"/>
  <c r="BE143"/>
  <c r="BE147"/>
  <c r="BE158"/>
  <c r="BE161"/>
  <c r="BE163"/>
  <c r="BE168"/>
  <c r="BE175"/>
  <c r="F120"/>
  <c r="BE125"/>
  <c r="BE126"/>
  <c r="BE130"/>
  <c r="BE135"/>
  <c r="BE145"/>
  <c r="BE152"/>
  <c r="BE154"/>
  <c r="BE155"/>
  <c r="BE156"/>
  <c r="BE157"/>
  <c r="BE159"/>
  <c r="BE165"/>
  <c r="BE167"/>
  <c r="BE173"/>
  <c r="BE176"/>
  <c r="BE177"/>
  <c r="BE127"/>
  <c r="BE129"/>
  <c r="J91"/>
  <c r="BE136"/>
  <c r="BE137"/>
  <c r="BE139"/>
  <c r="BE149"/>
  <c r="BE162"/>
  <c r="BE166"/>
  <c r="BE169"/>
  <c r="BE171"/>
  <c r="BE131"/>
  <c r="BE138"/>
  <c r="BE141"/>
  <c r="BE144"/>
  <c r="BE146"/>
  <c r="BE150"/>
  <c r="BE164"/>
  <c r="BE128"/>
  <c r="BE133"/>
  <c r="BE134"/>
  <c r="BE142"/>
  <c r="BE151"/>
  <c r="BE153"/>
  <c r="BE160"/>
  <c r="BE172"/>
  <c i="2" r="E85"/>
  <c r="BE149"/>
  <c r="BE155"/>
  <c r="BE172"/>
  <c r="BE177"/>
  <c r="BE183"/>
  <c r="BE185"/>
  <c r="BE191"/>
  <c r="BE193"/>
  <c r="BE210"/>
  <c r="BE211"/>
  <c r="BE213"/>
  <c r="J91"/>
  <c r="F130"/>
  <c r="BE136"/>
  <c r="BE139"/>
  <c r="BE153"/>
  <c r="BE161"/>
  <c r="BE173"/>
  <c r="BE175"/>
  <c r="BE187"/>
  <c r="BE188"/>
  <c r="BE143"/>
  <c r="BE165"/>
  <c r="BE178"/>
  <c r="BE197"/>
  <c r="BE198"/>
  <c r="BE200"/>
  <c r="BE202"/>
  <c r="BE207"/>
  <c r="BE209"/>
  <c r="BE214"/>
  <c r="BE221"/>
  <c r="J94"/>
  <c r="BE138"/>
  <c r="BE151"/>
  <c r="BE162"/>
  <c r="BE167"/>
  <c r="BE181"/>
  <c r="BE142"/>
  <c r="BE163"/>
  <c r="BE170"/>
  <c r="BE189"/>
  <c r="BE179"/>
  <c r="BE184"/>
  <c r="BE195"/>
  <c r="BE199"/>
  <c r="BE215"/>
  <c r="F37"/>
  <c i="1" r="BB96"/>
  <c i="3" r="F38"/>
  <c i="1" r="BC97"/>
  <c i="5" r="J36"/>
  <c i="1" r="AW99"/>
  <c i="5" r="J32"/>
  <c i="7" r="F36"/>
  <c i="1" r="BA102"/>
  <c i="8" r="F39"/>
  <c i="1" r="BD103"/>
  <c i="9" r="F39"/>
  <c i="1" r="BD104"/>
  <c i="11" r="F36"/>
  <c i="1" r="BA106"/>
  <c i="11" r="F38"/>
  <c i="1" r="BC106"/>
  <c i="12" r="F38"/>
  <c i="1" r="BC108"/>
  <c i="13" r="F36"/>
  <c i="1" r="BA109"/>
  <c i="15" r="F36"/>
  <c i="1" r="BA111"/>
  <c i="16" r="J36"/>
  <c i="1" r="AW112"/>
  <c i="17" r="F38"/>
  <c i="1" r="BC114"/>
  <c i="18" r="F37"/>
  <c i="1" r="BB115"/>
  <c i="20" r="J36"/>
  <c i="1" r="AW117"/>
  <c i="21" r="F39"/>
  <c i="1" r="BD118"/>
  <c i="23" r="J36"/>
  <c i="1" r="AW121"/>
  <c i="24" r="F36"/>
  <c i="1" r="BA122"/>
  <c i="25" r="F39"/>
  <c i="1" r="BD123"/>
  <c i="26" r="F39"/>
  <c i="1" r="BD124"/>
  <c i="28" r="F36"/>
  <c i="1" r="BA127"/>
  <c i="29" r="J36"/>
  <c i="1" r="AW128"/>
  <c i="30" r="J36"/>
  <c i="1" r="AW129"/>
  <c i="30" r="J32"/>
  <c i="32" r="J36"/>
  <c i="1" r="AW132"/>
  <c i="33" r="J36"/>
  <c i="1" r="AW133"/>
  <c i="34" r="F38"/>
  <c i="1" r="BC134"/>
  <c i="35" r="F38"/>
  <c i="1" r="BC135"/>
  <c i="36" r="F37"/>
  <c i="1" r="BB136"/>
  <c i="37" r="F39"/>
  <c i="1" r="BD138"/>
  <c i="39" r="J36"/>
  <c i="1" r="AW140"/>
  <c i="41" r="F36"/>
  <c i="1" r="BA142"/>
  <c i="42" r="F37"/>
  <c i="1" r="BB144"/>
  <c i="43" r="F38"/>
  <c i="1" r="BC145"/>
  <c i="44" r="J36"/>
  <c i="1" r="AW146"/>
  <c i="45" r="F38"/>
  <c i="1" r="BC147"/>
  <c i="46" r="J36"/>
  <c i="1" r="AW148"/>
  <c i="47" r="J36"/>
  <c i="1" r="AW150"/>
  <c i="47" r="F37"/>
  <c i="1" r="BB150"/>
  <c i="48" r="F39"/>
  <c i="1" r="BD151"/>
  <c i="50" r="J36"/>
  <c i="1" r="AW153"/>
  <c i="50" r="F36"/>
  <c i="1" r="BA153"/>
  <c i="51" r="F37"/>
  <c i="1" r="BD154"/>
  <c i="2" r="F36"/>
  <c i="1" r="BA96"/>
  <c i="4" r="F37"/>
  <c i="1" r="BB98"/>
  <c i="5" r="F37"/>
  <c i="1" r="BB99"/>
  <c i="7" r="F38"/>
  <c i="1" r="BC102"/>
  <c i="9" r="F38"/>
  <c i="1" r="BC104"/>
  <c i="10" r="F38"/>
  <c i="1" r="BC105"/>
  <c i="11" r="F39"/>
  <c i="1" r="BD106"/>
  <c i="13" r="F38"/>
  <c i="1" r="BC109"/>
  <c i="14" r="F36"/>
  <c i="1" r="BA110"/>
  <c i="15" r="J36"/>
  <c i="1" r="AW111"/>
  <c i="16" r="F37"/>
  <c i="1" r="BB112"/>
  <c i="17" r="F37"/>
  <c i="1" r="BB114"/>
  <c i="19" r="F38"/>
  <c i="1" r="BC116"/>
  <c i="20" r="F37"/>
  <c i="1" r="BB117"/>
  <c i="21" r="F38"/>
  <c i="1" r="BC118"/>
  <c i="22" r="F39"/>
  <c i="1" r="BD120"/>
  <c i="24" r="F38"/>
  <c i="1" r="BC122"/>
  <c i="24" r="J32"/>
  <c i="26" r="F36"/>
  <c i="1" r="BA124"/>
  <c i="27" r="F36"/>
  <c i="1" r="BA126"/>
  <c i="27" r="J32"/>
  <c i="28" r="F39"/>
  <c i="1" r="BD127"/>
  <c i="29" r="F38"/>
  <c i="1" r="BC128"/>
  <c i="31" r="F36"/>
  <c i="1" r="BA130"/>
  <c i="32" r="F36"/>
  <c i="1" r="BA132"/>
  <c i="33" r="F37"/>
  <c i="1" r="BB133"/>
  <c i="34" r="J36"/>
  <c i="1" r="AW134"/>
  <c i="35" r="J36"/>
  <c i="1" r="AW135"/>
  <c i="37" r="J36"/>
  <c i="1" r="AW138"/>
  <c i="38" r="J36"/>
  <c i="1" r="AW139"/>
  <c i="38" r="F38"/>
  <c i="1" r="BC139"/>
  <c i="40" r="F39"/>
  <c i="1" r="BD141"/>
  <c i="41" r="F39"/>
  <c i="1" r="BD142"/>
  <c i="43" r="F37"/>
  <c i="1" r="BB145"/>
  <c i="44" r="F37"/>
  <c i="1" r="BB146"/>
  <c i="45" r="J36"/>
  <c i="1" r="AW147"/>
  <c i="46" r="F39"/>
  <c i="1" r="BD148"/>
  <c i="48" r="J36"/>
  <c i="1" r="AW151"/>
  <c i="49" r="F37"/>
  <c i="1" r="BB152"/>
  <c i="51" r="F34"/>
  <c i="1" r="BA154"/>
  <c i="2" r="F39"/>
  <c i="1" r="BD96"/>
  <c i="3" r="F37"/>
  <c i="1" r="BB97"/>
  <c i="4" r="F38"/>
  <c i="1" r="BC98"/>
  <c i="6" r="F36"/>
  <c i="1" r="BA100"/>
  <c i="6" r="F39"/>
  <c i="1" r="BD100"/>
  <c i="6" r="J36"/>
  <c i="1" r="AW100"/>
  <c i="6" r="F38"/>
  <c i="1" r="BC100"/>
  <c i="7" r="J36"/>
  <c i="1" r="AW102"/>
  <c i="8" r="F36"/>
  <c i="1" r="BA103"/>
  <c i="9" r="F37"/>
  <c i="1" r="BB104"/>
  <c i="10" r="J36"/>
  <c i="1" r="AW105"/>
  <c i="11" r="J36"/>
  <c i="1" r="AW106"/>
  <c i="12" r="F37"/>
  <c i="1" r="BB108"/>
  <c i="13" r="F39"/>
  <c i="1" r="BD109"/>
  <c i="14" r="J36"/>
  <c i="1" r="AW110"/>
  <c i="14" r="J32"/>
  <c i="15" r="F39"/>
  <c i="1" r="BD111"/>
  <c i="16" r="F39"/>
  <c i="1" r="BD112"/>
  <c i="16" r="J32"/>
  <c i="18" r="F36"/>
  <c i="1" r="BA115"/>
  <c i="19" r="J36"/>
  <c i="1" r="AW116"/>
  <c i="20" r="F36"/>
  <c i="1" r="BA117"/>
  <c i="21" r="J36"/>
  <c i="1" r="AW118"/>
  <c i="22" r="F37"/>
  <c i="1" r="BB120"/>
  <c i="23" r="F38"/>
  <c i="1" r="BC121"/>
  <c i="24" r="J36"/>
  <c i="1" r="AW122"/>
  <c i="25" r="J36"/>
  <c i="1" r="AW123"/>
  <c i="25" r="J32"/>
  <c i="27" r="F37"/>
  <c i="1" r="BB126"/>
  <c i="28" r="J36"/>
  <c i="1" r="AW127"/>
  <c i="28" r="F38"/>
  <c i="1" r="BC127"/>
  <c i="30" r="F37"/>
  <c i="1" r="BB129"/>
  <c i="31" r="F37"/>
  <c i="1" r="BB130"/>
  <c i="32" r="F39"/>
  <c i="1" r="BD132"/>
  <c i="34" r="F37"/>
  <c i="1" r="BB134"/>
  <c i="35" r="F37"/>
  <c i="1" r="BB135"/>
  <c i="36" r="F36"/>
  <c i="1" r="BA136"/>
  <c i="37" r="F37"/>
  <c i="1" r="BB138"/>
  <c i="38" r="F39"/>
  <c i="1" r="BD139"/>
  <c i="39" r="F38"/>
  <c i="1" r="BC140"/>
  <c i="40" r="F36"/>
  <c i="1" r="BA141"/>
  <c i="42" r="F38"/>
  <c i="1" r="BC144"/>
  <c i="43" r="J36"/>
  <c i="1" r="AW145"/>
  <c i="45" r="F36"/>
  <c i="1" r="BA147"/>
  <c i="45" r="J32"/>
  <c i="47" r="F39"/>
  <c i="1" r="BD150"/>
  <c i="47" r="F38"/>
  <c i="1" r="BC150"/>
  <c i="48" r="F38"/>
  <c i="1" r="BC151"/>
  <c i="49" r="J36"/>
  <c i="1" r="AW152"/>
  <c i="50" r="F39"/>
  <c i="1" r="BD153"/>
  <c i="51" r="F36"/>
  <c i="1" r="BC154"/>
  <c i="48" r="J32"/>
  <c i="2" r="F38"/>
  <c i="1" r="BC96"/>
  <c i="3" r="F36"/>
  <c i="1" r="BA97"/>
  <c i="4" r="F39"/>
  <c i="1" r="BD98"/>
  <c i="5" r="F36"/>
  <c i="1" r="BA99"/>
  <c i="6" r="F37"/>
  <c i="1" r="BB100"/>
  <c i="8" r="J36"/>
  <c i="1" r="AW103"/>
  <c i="8" r="F38"/>
  <c i="1" r="BC103"/>
  <c i="9" r="F36"/>
  <c i="1" r="BA104"/>
  <c i="10" r="F37"/>
  <c i="1" r="BB105"/>
  <c i="12" r="F36"/>
  <c i="1" r="BA108"/>
  <c i="13" r="J36"/>
  <c i="1" r="AW109"/>
  <c i="14" r="F39"/>
  <c i="1" r="BD110"/>
  <c i="15" r="F38"/>
  <c i="1" r="BC111"/>
  <c i="17" r="J36"/>
  <c i="1" r="AW114"/>
  <c i="18" r="F38"/>
  <c i="1" r="BC115"/>
  <c i="19" r="F37"/>
  <c i="1" r="BB116"/>
  <c i="20" r="F38"/>
  <c i="1" r="BC117"/>
  <c i="21" r="F37"/>
  <c i="1" r="BB118"/>
  <c i="22" r="F38"/>
  <c i="1" r="BC120"/>
  <c i="24" r="F37"/>
  <c i="1" r="BB122"/>
  <c i="25" r="F36"/>
  <c i="1" r="BA123"/>
  <c i="26" r="F37"/>
  <c i="1" r="BB124"/>
  <c i="27" r="F38"/>
  <c i="1" r="BC126"/>
  <c i="29" r="F36"/>
  <c i="1" r="BA128"/>
  <c i="30" r="F39"/>
  <c i="1" r="BD129"/>
  <c i="31" r="J36"/>
  <c i="1" r="AW130"/>
  <c i="32" r="F37"/>
  <c i="1" r="BB132"/>
  <c i="33" r="F38"/>
  <c i="1" r="BC133"/>
  <c i="34" r="F36"/>
  <c i="1" r="BA134"/>
  <c i="35" r="F36"/>
  <c i="1" r="BA135"/>
  <c i="37" r="F36"/>
  <c i="1" r="BA138"/>
  <c i="38" r="F37"/>
  <c i="1" r="BB139"/>
  <c i="39" r="F37"/>
  <c i="1" r="BB140"/>
  <c i="40" r="J36"/>
  <c i="1" r="AW141"/>
  <c i="41" r="F37"/>
  <c i="1" r="BB142"/>
  <c i="42" r="F36"/>
  <c i="1" r="BA144"/>
  <c i="43" r="F39"/>
  <c i="1" r="BD145"/>
  <c i="44" r="F39"/>
  <c i="1" r="BD146"/>
  <c i="46" r="F36"/>
  <c i="1" r="BA148"/>
  <c i="46" r="F37"/>
  <c i="1" r="BB148"/>
  <c i="46" r="J32"/>
  <c i="48" r="F36"/>
  <c i="1" r="BA151"/>
  <c i="49" r="F39"/>
  <c i="1" r="BD152"/>
  <c i="50" r="F37"/>
  <c i="1" r="BB153"/>
  <c r="AS94"/>
  <c i="3" r="J36"/>
  <c i="1" r="AW97"/>
  <c i="3" r="F39"/>
  <c i="1" r="BD97"/>
  <c i="4" r="F36"/>
  <c i="1" r="BA98"/>
  <c i="5" r="F39"/>
  <c i="1" r="BD99"/>
  <c i="7" r="F37"/>
  <c i="1" r="BB102"/>
  <c i="9" r="J36"/>
  <c i="1" r="AW104"/>
  <c i="10" r="F36"/>
  <c i="1" r="BA105"/>
  <c i="11" r="F37"/>
  <c i="1" r="BB106"/>
  <c i="12" r="F39"/>
  <c i="1" r="BD108"/>
  <c i="14" r="F37"/>
  <c i="1" r="BB110"/>
  <c i="15" r="F37"/>
  <c i="1" r="BB111"/>
  <c i="16" r="F36"/>
  <c i="1" r="BA112"/>
  <c i="17" r="F39"/>
  <c i="1" r="BD114"/>
  <c i="18" r="F39"/>
  <c i="1" r="BD115"/>
  <c i="20" r="F39"/>
  <c i="1" r="BD117"/>
  <c i="22" r="F36"/>
  <c i="1" r="BA120"/>
  <c i="23" r="F36"/>
  <c i="1" r="BA121"/>
  <c i="23" r="F39"/>
  <c i="1" r="BD121"/>
  <c i="25" r="F37"/>
  <c i="1" r="BB123"/>
  <c i="26" r="F38"/>
  <c i="1" r="BC124"/>
  <c i="27" r="F39"/>
  <c i="1" r="BD126"/>
  <c i="29" r="F37"/>
  <c i="1" r="BB128"/>
  <c i="30" r="F36"/>
  <c i="1" r="BA129"/>
  <c i="31" r="F38"/>
  <c i="1" r="BC130"/>
  <c i="32" r="F38"/>
  <c i="1" r="BC132"/>
  <c i="34" r="F39"/>
  <c i="1" r="BD134"/>
  <c i="36" r="J36"/>
  <c i="1" r="AW136"/>
  <c i="36" r="F38"/>
  <c i="1" r="BC136"/>
  <c i="37" r="F38"/>
  <c i="1" r="BC138"/>
  <c i="39" r="F39"/>
  <c i="1" r="BD140"/>
  <c i="40" r="F37"/>
  <c i="1" r="BB141"/>
  <c i="41" r="J36"/>
  <c i="1" r="AW142"/>
  <c i="42" r="J36"/>
  <c i="1" r="AW144"/>
  <c i="43" r="F36"/>
  <c i="1" r="BA145"/>
  <c i="44" r="F36"/>
  <c i="1" r="BA146"/>
  <c i="45" r="F39"/>
  <c i="1" r="BD147"/>
  <c i="47" r="F36"/>
  <c i="1" r="BA150"/>
  <c i="48" r="F37"/>
  <c i="1" r="BB151"/>
  <c i="49" r="F38"/>
  <c i="1" r="BC152"/>
  <c i="51" r="F35"/>
  <c i="1" r="BB154"/>
  <c i="2" r="J36"/>
  <c i="1" r="AW96"/>
  <c i="4" r="J36"/>
  <c i="1" r="AW98"/>
  <c i="5" r="F38"/>
  <c i="1" r="BC99"/>
  <c i="7" r="F39"/>
  <c i="1" r="BD102"/>
  <c i="8" r="F37"/>
  <c i="1" r="BB103"/>
  <c i="10" r="F39"/>
  <c i="1" r="BD105"/>
  <c i="12" r="J36"/>
  <c i="1" r="AW108"/>
  <c i="13" r="F37"/>
  <c i="1" r="BB109"/>
  <c i="14" r="F38"/>
  <c i="1" r="BC110"/>
  <c i="16" r="F38"/>
  <c i="1" r="BC112"/>
  <c i="17" r="F36"/>
  <c i="1" r="BA114"/>
  <c i="18" r="J36"/>
  <c i="1" r="AW115"/>
  <c i="19" r="F36"/>
  <c i="1" r="BA116"/>
  <c i="19" r="F39"/>
  <c i="1" r="BD116"/>
  <c i="19" r="J32"/>
  <c i="21" r="F36"/>
  <c i="1" r="BA118"/>
  <c i="22" r="J36"/>
  <c i="1" r="AW120"/>
  <c i="23" r="F37"/>
  <c i="1" r="BB121"/>
  <c i="24" r="F39"/>
  <c i="1" r="BD122"/>
  <c i="25" r="F38"/>
  <c i="1" r="BC123"/>
  <c i="26" r="J36"/>
  <c i="1" r="AW124"/>
  <c i="27" r="J36"/>
  <c i="1" r="AW126"/>
  <c i="28" r="F37"/>
  <c i="1" r="BB127"/>
  <c i="29" r="F39"/>
  <c i="1" r="BD128"/>
  <c i="30" r="F38"/>
  <c i="1" r="BC129"/>
  <c i="31" r="F39"/>
  <c i="1" r="BD130"/>
  <c i="33" r="F36"/>
  <c i="1" r="BA133"/>
  <c i="33" r="F39"/>
  <c i="1" r="BD133"/>
  <c i="35" r="F39"/>
  <c i="1" r="BD135"/>
  <c i="36" r="F39"/>
  <c i="1" r="BD136"/>
  <c i="38" r="F36"/>
  <c i="1" r="BA139"/>
  <c i="39" r="F36"/>
  <c i="1" r="BA140"/>
  <c i="40" r="F38"/>
  <c i="1" r="BC141"/>
  <c i="41" r="F38"/>
  <c i="1" r="BC142"/>
  <c i="42" r="F39"/>
  <c i="1" r="BD144"/>
  <c i="44" r="F38"/>
  <c i="1" r="BC146"/>
  <c i="45" r="F37"/>
  <c i="1" r="BB147"/>
  <c i="46" r="F38"/>
  <c i="1" r="BC148"/>
  <c i="49" r="F36"/>
  <c i="1" r="BA152"/>
  <c i="50" r="F38"/>
  <c i="1" r="BC153"/>
  <c i="51" r="J34"/>
  <c i="1" r="AW154"/>
  <c i="51" l="1" r="R123"/>
  <c r="R122"/>
  <c i="50" r="P125"/>
  <c i="1" r="AU153"/>
  <c i="7" r="T165"/>
  <c i="6" r="BK124"/>
  <c r="J124"/>
  <c r="J98"/>
  <c i="45" r="P125"/>
  <c i="1" r="AU147"/>
  <c i="33" r="P127"/>
  <c i="1" r="AU133"/>
  <c i="32" r="R165"/>
  <c r="R133"/>
  <c i="6" r="T124"/>
  <c i="31" r="P126"/>
  <c i="1" r="AU130"/>
  <c i="28" r="P127"/>
  <c i="1" r="AU127"/>
  <c i="12" r="T162"/>
  <c r="T132"/>
  <c i="9" r="R126"/>
  <c r="R125"/>
  <c i="44" r="T126"/>
  <c r="T125"/>
  <c i="42" r="R165"/>
  <c r="R132"/>
  <c r="BK133"/>
  <c r="J133"/>
  <c r="J99"/>
  <c i="16" r="T125"/>
  <c i="11" r="P124"/>
  <c i="1" r="AU106"/>
  <c i="42" r="P133"/>
  <c i="30" r="R124"/>
  <c i="22" r="R133"/>
  <c r="R132"/>
  <c i="15" r="P124"/>
  <c i="1" r="AU111"/>
  <c i="13" r="T127"/>
  <c i="8" r="P127"/>
  <c i="1" r="AU103"/>
  <c i="6" r="R124"/>
  <c i="51" r="T123"/>
  <c r="T122"/>
  <c i="19" r="P126"/>
  <c r="P125"/>
  <c i="1" r="AU116"/>
  <c i="10" r="R124"/>
  <c i="7" r="P134"/>
  <c r="P133"/>
  <c i="1" r="AU102"/>
  <c i="50" r="T125"/>
  <c i="42" r="P165"/>
  <c r="P132"/>
  <c i="1" r="AU144"/>
  <c i="35" r="R124"/>
  <c i="27" r="P165"/>
  <c r="P133"/>
  <c i="1" r="AU126"/>
  <c i="11" r="T124"/>
  <c i="9" r="T126"/>
  <c r="T125"/>
  <c i="6" r="P124"/>
  <c i="1" r="AU100"/>
  <c i="4" r="R128"/>
  <c r="R127"/>
  <c i="12" r="BK162"/>
  <c r="J162"/>
  <c r="J104"/>
  <c i="40" r="R124"/>
  <c i="38" r="R127"/>
  <c i="29" r="P126"/>
  <c r="P125"/>
  <c i="1" r="AU128"/>
  <c i="27" r="R165"/>
  <c i="23" r="R127"/>
  <c i="37" r="R165"/>
  <c r="R133"/>
  <c i="44" r="P126"/>
  <c r="P125"/>
  <c i="1" r="AU146"/>
  <c i="17" r="P163"/>
  <c r="P132"/>
  <c i="1" r="AU114"/>
  <c i="12" r="R162"/>
  <c r="R132"/>
  <c i="3" r="BK123"/>
  <c r="J123"/>
  <c i="43" r="R127"/>
  <c i="29" r="R126"/>
  <c r="R125"/>
  <c i="27" r="R134"/>
  <c r="R133"/>
  <c i="10" r="P124"/>
  <c i="1" r="AU105"/>
  <c i="7" r="BK165"/>
  <c i="39" r="T126"/>
  <c r="T125"/>
  <c i="37" r="T133"/>
  <c i="32" r="P165"/>
  <c r="P133"/>
  <c i="1" r="AU132"/>
  <c i="25" r="R124"/>
  <c i="10" r="T124"/>
  <c i="46" r="P124"/>
  <c i="1" r="AU148"/>
  <c i="20" r="P124"/>
  <c i="1" r="AU117"/>
  <c i="11" r="BK124"/>
  <c r="J124"/>
  <c r="J98"/>
  <c i="7" r="R134"/>
  <c i="51" r="P123"/>
  <c r="P122"/>
  <c i="1" r="AU154"/>
  <c i="34" r="P126"/>
  <c r="P125"/>
  <c i="1" r="AU134"/>
  <c i="20" r="R124"/>
  <c i="17" r="R163"/>
  <c r="R132"/>
  <c i="5" r="R125"/>
  <c i="2" r="T168"/>
  <c r="T133"/>
  <c i="47" r="T126"/>
  <c i="43" r="P127"/>
  <c i="1" r="AU145"/>
  <c i="41" r="R125"/>
  <c i="36" r="BK125"/>
  <c r="J125"/>
  <c r="J98"/>
  <c i="21" r="T125"/>
  <c i="41" r="T125"/>
  <c i="25" r="T124"/>
  <c i="17" r="T163"/>
  <c r="T132"/>
  <c i="14" r="T126"/>
  <c r="T125"/>
  <c i="50" r="BK125"/>
  <c r="J125"/>
  <c i="7" r="T133"/>
  <c i="47" r="P126"/>
  <c i="1" r="AU150"/>
  <c i="28" r="R127"/>
  <c i="21" r="P125"/>
  <c i="1" r="AU118"/>
  <c i="18" r="T127"/>
  <c i="47" r="R126"/>
  <c i="29" r="T126"/>
  <c r="T125"/>
  <c i="26" r="T124"/>
  <c i="22" r="P162"/>
  <c r="P132"/>
  <c i="1" r="AU120"/>
  <c i="15" r="T124"/>
  <c i="50" r="R125"/>
  <c i="41" r="BK125"/>
  <c r="J125"/>
  <c r="J98"/>
  <c i="30" r="P124"/>
  <c i="1" r="AU129"/>
  <c i="24" r="P126"/>
  <c r="P125"/>
  <c i="1" r="AU122"/>
  <c i="19" r="T126"/>
  <c r="T125"/>
  <c i="14" r="P126"/>
  <c r="P125"/>
  <c i="1" r="AU110"/>
  <c i="40" r="T124"/>
  <c i="31" r="R126"/>
  <c i="4" r="P128"/>
  <c r="P127"/>
  <c i="1" r="AU98"/>
  <c i="49" r="P127"/>
  <c i="1" r="AU152"/>
  <c i="35" r="T124"/>
  <c i="33" r="T127"/>
  <c i="26" r="R124"/>
  <c i="5" r="T125"/>
  <c i="2" r="R168"/>
  <c r="R133"/>
  <c i="49" r="T127"/>
  <c i="32" r="T165"/>
  <c r="T133"/>
  <c i="27" r="T165"/>
  <c r="T133"/>
  <c i="22" r="T162"/>
  <c r="T132"/>
  <c i="13" r="R127"/>
  <c i="31" r="BK126"/>
  <c r="J126"/>
  <c r="J98"/>
  <c i="24" r="T126"/>
  <c r="T125"/>
  <c i="19" r="R126"/>
  <c r="R125"/>
  <c i="13" r="P127"/>
  <c i="1" r="AU109"/>
  <c i="26" r="BK124"/>
  <c r="J124"/>
  <c r="J98"/>
  <c i="15" r="R124"/>
  <c i="3" r="R123"/>
  <c i="46" r="T124"/>
  <c i="37" r="P165"/>
  <c r="P133"/>
  <c i="1" r="AU138"/>
  <c i="2" r="P168"/>
  <c r="P133"/>
  <c i="1" r="AU96"/>
  <c i="28" r="T127"/>
  <c i="16" r="R125"/>
  <c i="9" r="P126"/>
  <c r="P125"/>
  <c i="1" r="AU104"/>
  <c i="7" r="R165"/>
  <c i="3" r="T123"/>
  <c i="1" r="AG151"/>
  <c i="7" r="BK134"/>
  <c r="J134"/>
  <c r="J99"/>
  <c i="20" r="BK124"/>
  <c r="J124"/>
  <c r="J98"/>
  <c i="47" r="BK131"/>
  <c r="J131"/>
  <c r="J101"/>
  <c i="13" r="BK168"/>
  <c r="J168"/>
  <c r="J103"/>
  <c i="18" r="BK168"/>
  <c r="J168"/>
  <c r="J103"/>
  <c i="23" r="BK168"/>
  <c r="J168"/>
  <c r="J103"/>
  <c i="32" r="BK134"/>
  <c r="J134"/>
  <c r="J99"/>
  <c i="43" r="BK168"/>
  <c r="J168"/>
  <c r="J103"/>
  <c i="8" r="BK168"/>
  <c r="J168"/>
  <c r="J103"/>
  <c i="47" r="BK127"/>
  <c r="J127"/>
  <c r="J99"/>
  <c i="49" r="BK127"/>
  <c r="J127"/>
  <c i="28" r="BK168"/>
  <c r="J168"/>
  <c r="J103"/>
  <c i="51" r="BK123"/>
  <c r="J123"/>
  <c r="J97"/>
  <c i="2" r="BK134"/>
  <c r="J134"/>
  <c r="J99"/>
  <c i="12" r="BK133"/>
  <c r="J133"/>
  <c r="J99"/>
  <c i="22" r="BK133"/>
  <c r="J133"/>
  <c r="J99"/>
  <c i="33" r="BK168"/>
  <c r="J168"/>
  <c r="J103"/>
  <c i="37" r="BK134"/>
  <c r="J134"/>
  <c r="J99"/>
  <c i="38" r="BK168"/>
  <c r="J168"/>
  <c r="J103"/>
  <c i="1" r="AG148"/>
  <c i="46" r="J98"/>
  <c i="1" r="AG147"/>
  <c i="45" r="J98"/>
  <c i="44" r="BK125"/>
  <c r="J125"/>
  <c i="42" r="BK132"/>
  <c r="J132"/>
  <c r="J98"/>
  <c i="39" r="BK125"/>
  <c r="J125"/>
  <c i="37" r="J165"/>
  <c r="J104"/>
  <c i="34" r="BK125"/>
  <c r="J125"/>
  <c i="32" r="BK133"/>
  <c r="J133"/>
  <c r="J98"/>
  <c i="1" r="AG129"/>
  <c i="30" r="J98"/>
  <c i="29" r="BK125"/>
  <c r="J125"/>
  <c r="J98"/>
  <c i="1" r="AG126"/>
  <c i="27" r="J98"/>
  <c r="J134"/>
  <c r="J99"/>
  <c i="1" r="AG123"/>
  <c i="25" r="J98"/>
  <c i="1" r="AG122"/>
  <c i="24" r="J126"/>
  <c r="J99"/>
  <c r="J98"/>
  <c i="22" r="BK132"/>
  <c r="J132"/>
  <c r="J98"/>
  <c i="1" r="AG116"/>
  <c i="19" r="J98"/>
  <c i="17" r="BK132"/>
  <c r="J132"/>
  <c i="1" r="AG112"/>
  <c i="16" r="J98"/>
  <c i="1" r="AG110"/>
  <c i="14" r="J98"/>
  <c r="J126"/>
  <c r="J99"/>
  <c i="9" r="BK125"/>
  <c r="J125"/>
  <c r="J98"/>
  <c i="1" r="AG99"/>
  <c i="5" r="J98"/>
  <c i="4" r="BK127"/>
  <c r="J127"/>
  <c i="2" r="J168"/>
  <c r="J105"/>
  <c i="3" r="J32"/>
  <c i="1" r="AG97"/>
  <c r="AU137"/>
  <c i="3" r="J35"/>
  <c i="1" r="AV97"/>
  <c r="AT97"/>
  <c r="AN97"/>
  <c i="4" r="J32"/>
  <c i="1" r="AG98"/>
  <c i="5" r="J35"/>
  <c i="1" r="AV99"/>
  <c r="AT99"/>
  <c r="AN99"/>
  <c i="11" r="F35"/>
  <c i="1" r="AZ106"/>
  <c i="14" r="F35"/>
  <c i="1" r="AZ110"/>
  <c i="15" r="J32"/>
  <c i="1" r="AG111"/>
  <c i="16" r="F35"/>
  <c i="1" r="AZ112"/>
  <c i="19" r="J35"/>
  <c i="1" r="AV116"/>
  <c r="AT116"/>
  <c r="AN116"/>
  <c i="21" r="F35"/>
  <c i="1" r="AZ118"/>
  <c i="24" r="F35"/>
  <c i="1" r="AZ122"/>
  <c i="26" r="F35"/>
  <c i="1" r="AZ124"/>
  <c i="28" r="F35"/>
  <c i="1" r="AZ127"/>
  <c r="BD125"/>
  <c r="BB125"/>
  <c r="AX125"/>
  <c i="32" r="F35"/>
  <c i="1" r="AZ132"/>
  <c i="35" r="J35"/>
  <c i="1" r="AV135"/>
  <c r="AT135"/>
  <c i="39" r="J35"/>
  <c i="1" r="AV140"/>
  <c r="AT140"/>
  <c i="41" r="J35"/>
  <c i="1" r="AV142"/>
  <c r="AT142"/>
  <c i="43" r="J35"/>
  <c i="1" r="AV145"/>
  <c r="AT145"/>
  <c r="BC143"/>
  <c r="AY143"/>
  <c r="BA143"/>
  <c r="AW143"/>
  <c i="47" r="J35"/>
  <c i="1" r="AV150"/>
  <c r="AT150"/>
  <c i="48" r="J35"/>
  <c i="1" r="AV151"/>
  <c r="AT151"/>
  <c r="AN151"/>
  <c r="BA149"/>
  <c r="AW149"/>
  <c r="BD149"/>
  <c i="50" r="J32"/>
  <c i="1" r="AG153"/>
  <c i="3" r="F35"/>
  <c i="1" r="AZ97"/>
  <c i="5" r="F35"/>
  <c i="1" r="AZ99"/>
  <c i="10" r="J32"/>
  <c i="1" r="AG105"/>
  <c i="11" r="J35"/>
  <c i="1" r="AV106"/>
  <c r="AT106"/>
  <c i="13" r="J35"/>
  <c i="1" r="AV109"/>
  <c r="AT109"/>
  <c r="BB107"/>
  <c r="AX107"/>
  <c r="BA107"/>
  <c r="AW107"/>
  <c i="17" r="J35"/>
  <c i="1" r="AV114"/>
  <c r="AT114"/>
  <c i="20" r="F35"/>
  <c i="1" r="AZ117"/>
  <c i="23" r="J35"/>
  <c i="1" r="AV121"/>
  <c r="AT121"/>
  <c r="BD119"/>
  <c r="BC119"/>
  <c r="AY119"/>
  <c i="27" r="F35"/>
  <c i="1" r="AZ126"/>
  <c i="30" r="F35"/>
  <c i="1" r="AZ129"/>
  <c i="33" r="F35"/>
  <c i="1" r="AZ133"/>
  <c r="BB131"/>
  <c r="AX131"/>
  <c r="BA131"/>
  <c r="AW131"/>
  <c i="37" r="J35"/>
  <c i="1" r="AV138"/>
  <c r="AT138"/>
  <c i="40" r="J35"/>
  <c i="1" r="AV141"/>
  <c r="AT141"/>
  <c i="44" r="F35"/>
  <c i="1" r="AZ146"/>
  <c i="46" r="J35"/>
  <c i="1" r="AV148"/>
  <c r="AT148"/>
  <c r="AN148"/>
  <c i="49" r="J35"/>
  <c i="1" r="AV152"/>
  <c r="AT152"/>
  <c i="49" r="J32"/>
  <c i="1" r="AG152"/>
  <c i="2" r="F35"/>
  <c i="1" r="AZ96"/>
  <c i="6" r="F35"/>
  <c i="1" r="AZ100"/>
  <c i="8" r="F35"/>
  <c i="1" r="AZ103"/>
  <c i="9" r="F35"/>
  <c i="1" r="AZ104"/>
  <c r="BA101"/>
  <c r="AW101"/>
  <c r="BB101"/>
  <c r="AX101"/>
  <c i="12" r="J35"/>
  <c i="1" r="AV108"/>
  <c r="AT108"/>
  <c i="15" r="F35"/>
  <c i="1" r="AZ111"/>
  <c i="17" r="J32"/>
  <c i="1" r="AG114"/>
  <c i="18" r="F35"/>
  <c i="1" r="AZ115"/>
  <c i="21" r="J35"/>
  <c i="1" r="AV118"/>
  <c r="AT118"/>
  <c i="24" r="J35"/>
  <c i="1" r="AV122"/>
  <c r="AT122"/>
  <c r="AN122"/>
  <c r="BA119"/>
  <c r="AW119"/>
  <c r="BB119"/>
  <c r="AX119"/>
  <c i="27" r="J35"/>
  <c i="1" r="AV126"/>
  <c r="AT126"/>
  <c r="AN126"/>
  <c i="30" r="J35"/>
  <c i="1" r="AV129"/>
  <c r="AT129"/>
  <c r="AN129"/>
  <c i="33" r="J35"/>
  <c i="1" r="AV133"/>
  <c r="AT133"/>
  <c r="BD131"/>
  <c r="BC131"/>
  <c r="AY131"/>
  <c i="37" r="F35"/>
  <c i="1" r="AZ138"/>
  <c i="39" r="J32"/>
  <c i="1" r="AG140"/>
  <c i="40" r="F35"/>
  <c i="1" r="AZ141"/>
  <c i="44" r="J35"/>
  <c i="1" r="AV146"/>
  <c r="AT146"/>
  <c r="BB143"/>
  <c r="AX143"/>
  <c r="BD143"/>
  <c i="47" r="F35"/>
  <c i="1" r="AZ150"/>
  <c i="48" r="F35"/>
  <c i="1" r="AZ151"/>
  <c r="BB149"/>
  <c r="AX149"/>
  <c r="BC149"/>
  <c r="AY149"/>
  <c i="51" r="F33"/>
  <c i="1" r="AZ154"/>
  <c i="4" r="F35"/>
  <c i="1" r="AZ98"/>
  <c i="6" r="J35"/>
  <c i="1" r="AV100"/>
  <c r="AT100"/>
  <c i="8" r="J35"/>
  <c i="1" r="AV103"/>
  <c r="AT103"/>
  <c i="9" r="J35"/>
  <c i="1" r="AV104"/>
  <c r="AT104"/>
  <c r="BD101"/>
  <c r="BC101"/>
  <c r="AY101"/>
  <c i="12" r="F35"/>
  <c i="1" r="AZ108"/>
  <c i="15" r="J35"/>
  <c i="1" r="AV111"/>
  <c r="AT111"/>
  <c i="18" r="J35"/>
  <c i="1" r="AV115"/>
  <c r="AT115"/>
  <c r="BD113"/>
  <c r="BB113"/>
  <c r="AX113"/>
  <c i="22" r="F35"/>
  <c i="1" r="AZ120"/>
  <c i="25" r="F35"/>
  <c i="1" r="AZ123"/>
  <c i="29" r="F35"/>
  <c i="1" r="AZ128"/>
  <c i="31" r="F35"/>
  <c i="1" r="AZ130"/>
  <c i="34" r="F35"/>
  <c i="1" r="AZ134"/>
  <c i="35" r="J32"/>
  <c i="1" r="AG135"/>
  <c i="36" r="J35"/>
  <c i="1" r="AV136"/>
  <c r="AT136"/>
  <c i="38" r="F35"/>
  <c i="1" r="AZ139"/>
  <c r="BA137"/>
  <c r="AW137"/>
  <c r="BC137"/>
  <c r="AY137"/>
  <c i="42" r="J35"/>
  <c i="1" r="AV144"/>
  <c r="AT144"/>
  <c i="45" r="J35"/>
  <c i="1" r="AV147"/>
  <c r="AT147"/>
  <c r="AN147"/>
  <c i="50" r="J35"/>
  <c i="1" r="AV153"/>
  <c r="AT153"/>
  <c r="AN153"/>
  <c i="4" r="J35"/>
  <c i="1" r="AV98"/>
  <c r="AT98"/>
  <c r="BA95"/>
  <c r="AW95"/>
  <c r="BD95"/>
  <c i="7" r="J35"/>
  <c i="1" r="AV102"/>
  <c r="AT102"/>
  <c i="10" r="J35"/>
  <c i="1" r="AV105"/>
  <c r="AT105"/>
  <c i="14" r="J35"/>
  <c i="1" r="AV110"/>
  <c r="AT110"/>
  <c r="AN110"/>
  <c i="16" r="J35"/>
  <c i="1" r="AV112"/>
  <c r="AT112"/>
  <c r="AN112"/>
  <c i="19" r="F35"/>
  <c i="1" r="AZ116"/>
  <c r="BA113"/>
  <c r="AW113"/>
  <c r="BC113"/>
  <c r="AY113"/>
  <c i="21" r="J32"/>
  <c i="1" r="AG118"/>
  <c i="22" r="J35"/>
  <c i="1" r="AV120"/>
  <c r="AT120"/>
  <c i="25" r="J35"/>
  <c i="1" r="AV123"/>
  <c r="AT123"/>
  <c r="AN123"/>
  <c i="29" r="J35"/>
  <c i="1" r="AV128"/>
  <c r="AT128"/>
  <c i="31" r="J35"/>
  <c i="1" r="AV130"/>
  <c r="AT130"/>
  <c i="34" r="J35"/>
  <c i="1" r="AV134"/>
  <c r="AT134"/>
  <c i="36" r="F35"/>
  <c i="1" r="AZ136"/>
  <c i="38" r="J35"/>
  <c i="1" r="AV139"/>
  <c r="AT139"/>
  <c i="41" r="F35"/>
  <c i="1" r="AZ142"/>
  <c i="43" r="F35"/>
  <c i="1" r="AZ145"/>
  <c i="46" r="F35"/>
  <c i="1" r="AZ148"/>
  <c i="49" r="F35"/>
  <c i="1" r="AZ152"/>
  <c i="51" r="J33"/>
  <c i="1" r="AV154"/>
  <c r="AT154"/>
  <c i="2" r="J35"/>
  <c i="1" r="AV96"/>
  <c r="AT96"/>
  <c r="BC95"/>
  <c r="BB95"/>
  <c r="AX95"/>
  <c i="7" r="F35"/>
  <c i="1" r="AZ102"/>
  <c i="10" r="F35"/>
  <c i="1" r="AZ105"/>
  <c i="13" r="F35"/>
  <c i="1" r="AZ109"/>
  <c r="BD107"/>
  <c r="BC107"/>
  <c r="AY107"/>
  <c i="17" r="F35"/>
  <c i="1" r="AZ114"/>
  <c i="20" r="J35"/>
  <c i="1" r="AV117"/>
  <c r="AT117"/>
  <c i="23" r="F35"/>
  <c i="1" r="AZ121"/>
  <c i="26" r="J35"/>
  <c i="1" r="AV124"/>
  <c r="AT124"/>
  <c i="28" r="J35"/>
  <c i="1" r="AV127"/>
  <c r="AT127"/>
  <c r="BA125"/>
  <c r="AW125"/>
  <c r="BC125"/>
  <c r="AY125"/>
  <c i="32" r="J35"/>
  <c i="1" r="AV132"/>
  <c r="AT132"/>
  <c i="34" r="J32"/>
  <c i="1" r="AG134"/>
  <c i="35" r="F35"/>
  <c i="1" r="AZ135"/>
  <c i="39" r="F35"/>
  <c i="1" r="AZ140"/>
  <c i="40" r="J32"/>
  <c i="1" r="AG141"/>
  <c r="BD137"/>
  <c r="BB137"/>
  <c r="AX137"/>
  <c i="42" r="F35"/>
  <c i="1" r="AZ144"/>
  <c i="44" r="J32"/>
  <c i="1" r="AG146"/>
  <c i="45" r="F35"/>
  <c i="1" r="AZ147"/>
  <c i="50" r="F35"/>
  <c i="1" r="AZ153"/>
  <c i="7" l="1" r="R133"/>
  <c r="BK133"/>
  <c r="J133"/>
  <c i="38" r="BK127"/>
  <c r="J127"/>
  <c i="23" r="BK127"/>
  <c r="J127"/>
  <c r="J98"/>
  <c i="18" r="BK127"/>
  <c r="J127"/>
  <c r="J98"/>
  <c i="2" r="BK133"/>
  <c r="J133"/>
  <c r="J98"/>
  <c i="8" r="BK127"/>
  <c r="J127"/>
  <c r="J98"/>
  <c i="49" r="J98"/>
  <c i="33" r="BK127"/>
  <c r="J127"/>
  <c i="13" r="BK127"/>
  <c r="J127"/>
  <c r="J98"/>
  <c i="37" r="BK133"/>
  <c r="J133"/>
  <c i="43" r="BK127"/>
  <c r="J127"/>
  <c r="J98"/>
  <c i="7" r="J165"/>
  <c r="J104"/>
  <c i="50" r="J98"/>
  <c i="28" r="BK127"/>
  <c r="J127"/>
  <c r="J98"/>
  <c i="12" r="BK132"/>
  <c r="J132"/>
  <c r="J98"/>
  <c i="47" r="BK126"/>
  <c r="J126"/>
  <c r="J98"/>
  <c i="3" r="J98"/>
  <c i="51" r="BK122"/>
  <c r="J122"/>
  <c i="50" r="J41"/>
  <c i="49" r="J41"/>
  <c i="48" r="J41"/>
  <c i="46" r="J41"/>
  <c i="1" r="AN146"/>
  <c i="45" r="J41"/>
  <c i="44" r="J98"/>
  <c r="J41"/>
  <c i="1" r="AN141"/>
  <c r="AN140"/>
  <c i="40" r="J41"/>
  <c i="39" r="J98"/>
  <c r="J41"/>
  <c i="1" r="AN135"/>
  <c r="AN134"/>
  <c i="34" r="J98"/>
  <c i="35" r="J41"/>
  <c i="34" r="J41"/>
  <c i="30" r="J41"/>
  <c i="27" r="J41"/>
  <c i="25" r="J41"/>
  <c i="24" r="J41"/>
  <c i="1" r="AN118"/>
  <c i="21" r="J41"/>
  <c i="19" r="J41"/>
  <c i="1" r="AN114"/>
  <c i="17" r="J98"/>
  <c r="J41"/>
  <c i="1" r="AN111"/>
  <c i="16" r="J41"/>
  <c i="15" r="J41"/>
  <c i="14" r="J41"/>
  <c i="1" r="AN105"/>
  <c i="10" r="J41"/>
  <c i="1" r="AN98"/>
  <c i="5" r="J41"/>
  <c i="4" r="J98"/>
  <c r="J41"/>
  <c i="3" r="J41"/>
  <c i="1" r="AN152"/>
  <c i="7" r="J32"/>
  <c i="1" r="AG102"/>
  <c r="AU101"/>
  <c r="AU149"/>
  <c r="AU113"/>
  <c r="AU131"/>
  <c r="AU107"/>
  <c i="11" r="J32"/>
  <c i="1" r="AG106"/>
  <c i="6" r="J32"/>
  <c i="1" r="AG100"/>
  <c i="26" r="J32"/>
  <c i="1" r="AG124"/>
  <c r="AZ101"/>
  <c r="AV101"/>
  <c r="AT101"/>
  <c i="22" r="J32"/>
  <c i="1" r="AG120"/>
  <c r="AZ131"/>
  <c r="AV131"/>
  <c r="AT131"/>
  <c i="42" r="J32"/>
  <c i="1" r="AG144"/>
  <c r="AU143"/>
  <c r="AU119"/>
  <c r="AU95"/>
  <c r="AU125"/>
  <c i="38" r="J32"/>
  <c i="1" r="AG139"/>
  <c i="33" r="J32"/>
  <c i="1" r="AG133"/>
  <c i="41" r="J32"/>
  <c i="1" r="AG142"/>
  <c i="37" r="J32"/>
  <c i="1" r="AG138"/>
  <c i="36" r="J32"/>
  <c i="1" r="AG136"/>
  <c i="20" r="J32"/>
  <c i="1" r="AG117"/>
  <c i="31" r="J32"/>
  <c i="1" r="AG130"/>
  <c i="51" r="J30"/>
  <c i="1" r="AG154"/>
  <c r="AY95"/>
  <c r="AZ107"/>
  <c r="AV107"/>
  <c r="AT107"/>
  <c r="AZ119"/>
  <c r="AV119"/>
  <c r="AT119"/>
  <c r="AZ149"/>
  <c r="AV149"/>
  <c r="AT149"/>
  <c r="BC94"/>
  <c r="W32"/>
  <c r="AZ95"/>
  <c r="AZ113"/>
  <c r="AV113"/>
  <c r="AT113"/>
  <c i="32" r="J32"/>
  <c i="1" r="AG132"/>
  <c r="AZ137"/>
  <c r="AV137"/>
  <c r="AT137"/>
  <c r="BA94"/>
  <c r="W30"/>
  <c i="9" r="J32"/>
  <c i="1" r="AG104"/>
  <c r="AN104"/>
  <c i="29" r="J32"/>
  <c i="1" r="AG128"/>
  <c r="AZ143"/>
  <c r="AV143"/>
  <c r="AT143"/>
  <c r="BB94"/>
  <c r="AX94"/>
  <c r="AZ125"/>
  <c r="AV125"/>
  <c r="AT125"/>
  <c r="BD94"/>
  <c r="W33"/>
  <c i="26" l="1" r="J41"/>
  <c i="36" r="J41"/>
  <c i="7" r="J41"/>
  <c i="11" r="J41"/>
  <c i="38" r="J41"/>
  <c i="37" r="J41"/>
  <c i="20" r="J41"/>
  <c i="31" r="J41"/>
  <c i="51" r="J39"/>
  <c i="41" r="J41"/>
  <c i="6" r="J41"/>
  <c i="33" r="J41"/>
  <c r="J98"/>
  <c i="37" r="J98"/>
  <c i="7" r="J98"/>
  <c i="51" r="J96"/>
  <c i="38" r="J98"/>
  <c i="42" r="J41"/>
  <c i="1" r="AN144"/>
  <c i="32" r="J41"/>
  <c i="1" r="AN132"/>
  <c i="29" r="J41"/>
  <c i="1" r="AN128"/>
  <c i="22" r="J41"/>
  <c i="1" r="AN120"/>
  <c i="9" r="J41"/>
  <c i="1" r="AN142"/>
  <c r="AN106"/>
  <c r="AN138"/>
  <c r="AN133"/>
  <c r="AN100"/>
  <c r="AN136"/>
  <c r="AN102"/>
  <c r="AN130"/>
  <c r="AN139"/>
  <c r="AN154"/>
  <c r="AN117"/>
  <c r="AN124"/>
  <c r="AU94"/>
  <c r="AG137"/>
  <c r="AG131"/>
  <c i="47" r="J32"/>
  <c i="1" r="AG150"/>
  <c r="AG149"/>
  <c i="12" r="J32"/>
  <c i="1" r="AG108"/>
  <c r="AN108"/>
  <c i="23" r="J32"/>
  <c i="1" r="AG121"/>
  <c r="AG119"/>
  <c r="AN119"/>
  <c i="2" r="J32"/>
  <c i="1" r="AG96"/>
  <c r="AN96"/>
  <c r="AW94"/>
  <c r="AK30"/>
  <c i="43" r="J32"/>
  <c i="1" r="AG145"/>
  <c r="AN145"/>
  <c i="13" r="J32"/>
  <c i="1" r="AG109"/>
  <c r="AN109"/>
  <c r="AV95"/>
  <c r="AT95"/>
  <c r="AY94"/>
  <c r="AZ94"/>
  <c r="AV94"/>
  <c r="AK29"/>
  <c i="8" r="J32"/>
  <c i="1" r="AG103"/>
  <c r="AN103"/>
  <c i="18" r="J32"/>
  <c i="1" r="AG115"/>
  <c r="W31"/>
  <c i="28" r="J32"/>
  <c i="1" r="AG127"/>
  <c r="AG125"/>
  <c r="AN125"/>
  <c l="1" r="AN131"/>
  <c r="AN137"/>
  <c i="47" r="J41"/>
  <c i="28" r="J41"/>
  <c i="43" r="J41"/>
  <c i="13" r="J41"/>
  <c i="18" r="J41"/>
  <c i="8" r="J41"/>
  <c i="2" r="J41"/>
  <c i="12" r="J41"/>
  <c i="23" r="J41"/>
  <c i="1" r="AN150"/>
  <c r="AN121"/>
  <c r="AN115"/>
  <c r="AG113"/>
  <c r="AN127"/>
  <c r="AN149"/>
  <c r="AN113"/>
  <c r="AG101"/>
  <c r="AG95"/>
  <c r="AT94"/>
  <c r="AG143"/>
  <c r="AN143"/>
  <c r="W29"/>
  <c r="AG107"/>
  <c r="AN107"/>
  <c l="1" r="AN101"/>
  <c r="AN95"/>
  <c r="AG94"/>
  <c r="AK26"/>
  <c r="AK35"/>
  <c r="AN94"/>
</calcChain>
</file>

<file path=xl/sharedStrings.xml><?xml version="1.0" encoding="utf-8"?>
<sst xmlns="http://schemas.openxmlformats.org/spreadsheetml/2006/main">
  <si>
    <t>Export Komplet</t>
  </si>
  <si>
    <t/>
  </si>
  <si>
    <t>2.0</t>
  </si>
  <si>
    <t>ZAMOK</t>
  </si>
  <si>
    <t>False</t>
  </si>
  <si>
    <t>{ff9ad433-b613-467c-bd17-b68865e382c6}</t>
  </si>
  <si>
    <t>0,01</t>
  </si>
  <si>
    <t>21</t>
  </si>
  <si>
    <t>12</t>
  </si>
  <si>
    <t>REKAPITULACE STAVBY</t>
  </si>
  <si>
    <t xml:space="preserve">v ---  níže se nacházejí doplnkové a pomocné údaje k sestavám  --- v</t>
  </si>
  <si>
    <t>Návod na vyplnění</t>
  </si>
  <si>
    <t>0,001</t>
  </si>
  <si>
    <t>Kód:</t>
  </si>
  <si>
    <t>EBC18</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</si>
  <si>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</si>
  <si>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</si>
  <si>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Stavební úpravy v budově č.p. 1371, ul. Na Okrouhlíku, HK</t>
  </si>
  <si>
    <t>KSO:</t>
  </si>
  <si>
    <t>CC-CZ:</t>
  </si>
  <si>
    <t>Místo:</t>
  </si>
  <si>
    <t>Na Okrouhlíku 1371, HK</t>
  </si>
  <si>
    <t>Datum:</t>
  </si>
  <si>
    <t>24. 6. 2024</t>
  </si>
  <si>
    <t>Zadavatel:</t>
  </si>
  <si>
    <t>IČ:</t>
  </si>
  <si>
    <t>Krajský úřad Královéhradeckého kraje</t>
  </si>
  <si>
    <t>DIČ:</t>
  </si>
  <si>
    <t>Uchazeč:</t>
  </si>
  <si>
    <t>Vyplň údaj</t>
  </si>
  <si>
    <t>Projektant:</t>
  </si>
  <si>
    <t>Energy Benefit Centre a.s.</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</si>
  <si>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</si>
  <si>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</si>
  <si>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</si>
  <si>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</si>
  <si>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Pro manipulaci s materiálem se uvažuje s využitím stávajícího výtahu (nutno ochránit před poškozením).</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</si>
  <si>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</si>
  <si>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</si>
  <si>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</si>
  <si>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</si>
  <si>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</si>
  <si>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</si>
  <si>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</si>
  <si>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</si>
  <si>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</si>
  <si>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</si>
  <si>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</si>
  <si>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</si>
  <si>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</si>
  <si>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</si>
  <si>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</si>
  <si>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</si>
  <si>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</si>
  <si>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</si>
  <si>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</si>
  <si>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</si>
  <si>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</si>
  <si>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</si>
  <si>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</si>
  <si>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</si>
  <si>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</si>
  <si>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</si>
  <si>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</si>
  <si>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</si>
  <si>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</si>
  <si>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</si>
  <si>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</si>
  <si>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</si>
  <si>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</si>
  <si>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</si>
  <si>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</si>
  <si>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</si>
  <si>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</si>
  <si>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</si>
  <si>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</si>
  <si>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</si>
  <si>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</si>
  <si>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</si>
  <si>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</si>
  <si>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</si>
  <si>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00</t>
  </si>
  <si>
    <t>1. PP</t>
  </si>
  <si>
    <t>STA</t>
  </si>
  <si>
    <t>1</t>
  </si>
  <si>
    <t>{06e64ef1-2e5a-41d1-8448-481af9547807}</t>
  </si>
  <si>
    <t>2</t>
  </si>
  <si>
    <t>/</t>
  </si>
  <si>
    <t>00.1</t>
  </si>
  <si>
    <t>Stavební část 1.PP</t>
  </si>
  <si>
    <t>Soupis</t>
  </si>
  <si>
    <t>{6e17c740-2237-4d56-9bd9-a8cbfc31a168}</t>
  </si>
  <si>
    <t>00.2</t>
  </si>
  <si>
    <t>ZDRAVOTNĚ - TECHNICKÉ INSTALACE 1.PP</t>
  </si>
  <si>
    <t>{4343fbe4-dc5e-4095-8324-8fecb0fc39a4}</t>
  </si>
  <si>
    <t>00.3</t>
  </si>
  <si>
    <t>VYTÁPĚNÍ 1.PP</t>
  </si>
  <si>
    <t>{873b208e-36c6-434a-8904-1c2a32045207}</t>
  </si>
  <si>
    <t>00.4</t>
  </si>
  <si>
    <t>Elektroinstalace 1.pp + instalace střecha</t>
  </si>
  <si>
    <t>{4c1fc8de-2941-4f87-b6b9-388e15bf26db}</t>
  </si>
  <si>
    <t>00.5</t>
  </si>
  <si>
    <t>VZT-1PP</t>
  </si>
  <si>
    <t>{c6bf7463-213a-4d0f-9968-8cce156c5446}</t>
  </si>
  <si>
    <t>01</t>
  </si>
  <si>
    <t>1. NP</t>
  </si>
  <si>
    <t>{f7124f42-fd99-4d10-b8f3-bd1c2b130929}</t>
  </si>
  <si>
    <t>01.1</t>
  </si>
  <si>
    <t>Stavební část 1.NP</t>
  </si>
  <si>
    <t>{8a528355-35de-42d2-8667-0e5ec030044e}</t>
  </si>
  <si>
    <t>01.2</t>
  </si>
  <si>
    <t>ZDRAVOTNĚ - TECHNICKÉ INSTALACE 1.NP</t>
  </si>
  <si>
    <t>{ad976471-5dad-44e9-8585-86caa300e0b6}</t>
  </si>
  <si>
    <t>01.3</t>
  </si>
  <si>
    <t>VYTÁPĚNÍ 1.NP</t>
  </si>
  <si>
    <t>{a047b85f-8978-4885-83f4-89de08b6ce41}</t>
  </si>
  <si>
    <t>01.4</t>
  </si>
  <si>
    <t>Elektroinstalace 1.np + instalace střecha</t>
  </si>
  <si>
    <t>{fb735ee5-c354-49ec-bd06-489701992c99}</t>
  </si>
  <si>
    <t>01.5</t>
  </si>
  <si>
    <t>VZT-1NP</t>
  </si>
  <si>
    <t>{627065a0-9087-4b91-99c4-4d1aab7edc66}</t>
  </si>
  <si>
    <t>02</t>
  </si>
  <si>
    <t>2. NP</t>
  </si>
  <si>
    <t>{60ead7e8-e8c6-4f3f-9aa8-0a244afa484c}</t>
  </si>
  <si>
    <t>02.1</t>
  </si>
  <si>
    <t>Stavební část 2.NP</t>
  </si>
  <si>
    <t>{b71966e2-a235-4450-bf38-a2e338a0330c}</t>
  </si>
  <si>
    <t>02.2</t>
  </si>
  <si>
    <t>ZDRAVOTNĚ - TECHNICKÉ INSTALACE 2.NP</t>
  </si>
  <si>
    <t>{7d2d3792-612e-47a3-8185-34ef1dce9d40}</t>
  </si>
  <si>
    <t>02.3</t>
  </si>
  <si>
    <t>VYTÁPĚNÍ 2.NP</t>
  </si>
  <si>
    <t>{c4e2ff9d-18ea-4bf9-ad03-123910b2808f}</t>
  </si>
  <si>
    <t>02.4</t>
  </si>
  <si>
    <t>Elektroinstalace 2.np + instalace střecha</t>
  </si>
  <si>
    <t>{a74cff20-770d-49f0-a83b-fd37f9f3de81}</t>
  </si>
  <si>
    <t>02.5</t>
  </si>
  <si>
    <t>VZT-2NP</t>
  </si>
  <si>
    <t>{e2609aaf-592b-4f5b-8069-aa52722d8f74}</t>
  </si>
  <si>
    <t>03</t>
  </si>
  <si>
    <t>3. NP</t>
  </si>
  <si>
    <t>{165f73ba-5f6f-480d-94dd-955f36c63391}</t>
  </si>
  <si>
    <t>03.1</t>
  </si>
  <si>
    <t>Stavební část 3.NP</t>
  </si>
  <si>
    <t>{2984fec9-ad91-434d-884a-27420cce6413}</t>
  </si>
  <si>
    <t>03.2</t>
  </si>
  <si>
    <t>ZDRAVOTNĚ - TECHNICKÉ INSTALACE 3.NP</t>
  </si>
  <si>
    <t>{377d42e0-1928-41de-bbe6-c50a68a0b65e}</t>
  </si>
  <si>
    <t>03.3</t>
  </si>
  <si>
    <t>VYTÁPĚNÍ 3.NP</t>
  </si>
  <si>
    <t>{ac817e3b-0cd9-42f9-acab-e333a9b73a62}</t>
  </si>
  <si>
    <t>03.4</t>
  </si>
  <si>
    <t>Elektroinstalace 3.np + instalace střecha</t>
  </si>
  <si>
    <t>{04109408-6f96-42ff-8666-bbbf46698a4d}</t>
  </si>
  <si>
    <t>03.5</t>
  </si>
  <si>
    <t>VZT-3NP</t>
  </si>
  <si>
    <t>{08ce9b6b-b4c2-46fc-9e5a-b991d65f38eb}</t>
  </si>
  <si>
    <t>04</t>
  </si>
  <si>
    <t>4. NP</t>
  </si>
  <si>
    <t>{84fc4a64-baf0-4d97-8b99-75fa9e413d6d}</t>
  </si>
  <si>
    <t>04.1</t>
  </si>
  <si>
    <t>Stavební část 4.NP</t>
  </si>
  <si>
    <t>{baa26bab-c5de-47f7-b86c-bbf606b11af6}</t>
  </si>
  <si>
    <t>04.2</t>
  </si>
  <si>
    <t>ZDRAVOTNĚ - TECHNICKÉ INSTALACE 4.NP</t>
  </si>
  <si>
    <t>{1b8329eb-65c1-4607-b5e2-812eb9ecbfab}</t>
  </si>
  <si>
    <t>04.3</t>
  </si>
  <si>
    <t>VYTÁPĚNÍ 4.NP</t>
  </si>
  <si>
    <t>{b041ef01-008a-4258-b3aa-de813ce7e02d}</t>
  </si>
  <si>
    <t>04.4</t>
  </si>
  <si>
    <t>Elektroinstalace 4.np + instalace střecha</t>
  </si>
  <si>
    <t>{a6f914d0-594f-4c81-8e5d-c7047e176484}</t>
  </si>
  <si>
    <t>04.5</t>
  </si>
  <si>
    <t>VZT-4NP</t>
  </si>
  <si>
    <t>{e8617785-0393-4565-b38c-0c1dc54d8b09}</t>
  </si>
  <si>
    <t>05</t>
  </si>
  <si>
    <t>5. NP</t>
  </si>
  <si>
    <t>{1accbb49-6e73-472a-afec-f18f933d6954}</t>
  </si>
  <si>
    <t>05.1</t>
  </si>
  <si>
    <t>Stavební část 5.NP</t>
  </si>
  <si>
    <t>{6953bd5e-bba9-4e3f-afcb-e92d3778aa76}</t>
  </si>
  <si>
    <t>05.2</t>
  </si>
  <si>
    <t>ZDRAVOTNĚ - TECHNICKÉ INSTALACE 5.NP</t>
  </si>
  <si>
    <t>{4408fd5e-1e63-4e13-b8f6-edc34297aa6f}</t>
  </si>
  <si>
    <t>05.3</t>
  </si>
  <si>
    <t>VYTÁPĚNÍ 5.NP</t>
  </si>
  <si>
    <t>{1d0f03e6-ba9a-4b39-81b7-053d2d84cb56}</t>
  </si>
  <si>
    <t>05.4</t>
  </si>
  <si>
    <t>Elektroinstalace 5.np + instalace střecha</t>
  </si>
  <si>
    <t>{c9887ad0-5d64-4600-9efd-8b79c89e0156}</t>
  </si>
  <si>
    <t>05.5</t>
  </si>
  <si>
    <t>VZT-5NP</t>
  </si>
  <si>
    <t>{b03a15ed-9d1e-4372-95f2-60b6fc8cc853}</t>
  </si>
  <si>
    <t>06</t>
  </si>
  <si>
    <t>6. NP</t>
  </si>
  <si>
    <t>{281fc52f-4a99-46ab-9398-b30100269852}</t>
  </si>
  <si>
    <t>06.1</t>
  </si>
  <si>
    <t>Stavební část 6.NP</t>
  </si>
  <si>
    <t>{467f50ab-e4cd-45e1-acd8-032cb80b299d}</t>
  </si>
  <si>
    <t>06.2</t>
  </si>
  <si>
    <t>ZDRAVOTNĚ - TECHNICKÉ INSTALACE 6.NP</t>
  </si>
  <si>
    <t>{8d11ddb9-32a1-44fa-93d3-2b7693abbd50}</t>
  </si>
  <si>
    <t>06.3</t>
  </si>
  <si>
    <t>VYTÁPĚNÍ 6.NP</t>
  </si>
  <si>
    <t>{6dfe3e30-4d17-4aac-9ae7-ae198bce6601}</t>
  </si>
  <si>
    <t>06.4</t>
  </si>
  <si>
    <t>Elektroinstalace 6.np + instalace střecha</t>
  </si>
  <si>
    <t>{aa7237af-c805-4ae8-a2e5-319296f3c5d1}</t>
  </si>
  <si>
    <t>06.5</t>
  </si>
  <si>
    <t>VZT-6NP</t>
  </si>
  <si>
    <t>{451b9a5e-31c3-4991-8317-2ca488339a0e}</t>
  </si>
  <si>
    <t>07</t>
  </si>
  <si>
    <t>7. NP</t>
  </si>
  <si>
    <t>{78c723ca-0073-4102-bfd5-e990bdb80781}</t>
  </si>
  <si>
    <t>07.1</t>
  </si>
  <si>
    <t>Stavební část 7.NP</t>
  </si>
  <si>
    <t>{53992677-4a5e-41cd-b4c5-98665a497775}</t>
  </si>
  <si>
    <t>07.2</t>
  </si>
  <si>
    <t>ZDRAVOTNĚ - TECHNICKÉ INSTALACE 7.NP</t>
  </si>
  <si>
    <t>{f35f3c86-766d-416f-80be-f366fd992bb5}</t>
  </si>
  <si>
    <t>07.3</t>
  </si>
  <si>
    <t>VYTÁPĚNÍ 7.NP</t>
  </si>
  <si>
    <t>{d7abadda-3a33-4a0e-936f-2d4edc37ab7e}</t>
  </si>
  <si>
    <t>07.4</t>
  </si>
  <si>
    <t>Elektroinstalace 7.np + instalace střecha</t>
  </si>
  <si>
    <t>{ab209e44-28c7-46b7-b624-99b5968dc5c6}</t>
  </si>
  <si>
    <t>07.5</t>
  </si>
  <si>
    <t>VZT-7NP</t>
  </si>
  <si>
    <t>{0dc7a7c5-4b4b-45c2-b3e1-04257f908532}</t>
  </si>
  <si>
    <t>08</t>
  </si>
  <si>
    <t>8. NP</t>
  </si>
  <si>
    <t>{f5fb2939-32d0-49cd-880e-88e28cb12af4}</t>
  </si>
  <si>
    <t>08.1</t>
  </si>
  <si>
    <t>Stavební část 8.NP</t>
  </si>
  <si>
    <t>{916e433d-e8a0-406d-9136-e7d55f0177ff}</t>
  </si>
  <si>
    <t>08.2</t>
  </si>
  <si>
    <t>ZDRAVOTNĚ - TECHNICKÉ INSTALACE 8.NP</t>
  </si>
  <si>
    <t>{c9786eea-a081-43d3-bd79-f0bb4fe0e87a}</t>
  </si>
  <si>
    <t>08.3</t>
  </si>
  <si>
    <t>VYTÁPĚNÍ 8.NP</t>
  </si>
  <si>
    <t>{f70288fd-34ec-4c4e-a4f8-9a4657114383}</t>
  </si>
  <si>
    <t>08.4</t>
  </si>
  <si>
    <t>Elektroinstalace 8.np + instalace střecha</t>
  </si>
  <si>
    <t>{64817682-0280-405e-8c8f-fe89e6dc2b97}</t>
  </si>
  <si>
    <t>08.5</t>
  </si>
  <si>
    <t>VZT-8NP</t>
  </si>
  <si>
    <t>{36133e52-1889-4fbc-817e-101d0c348a9a}</t>
  </si>
  <si>
    <t>09</t>
  </si>
  <si>
    <t>Střecha a ostatní</t>
  </si>
  <si>
    <t>{c4964cff-1ed5-42fe-a629-50b997f96d86}</t>
  </si>
  <si>
    <t>09.1</t>
  </si>
  <si>
    <t>Stavební část - střecha a ostatní</t>
  </si>
  <si>
    <t>{74dc3932-5a32-42a9-95c5-a2ca888f0367}</t>
  </si>
  <si>
    <t>09.4</t>
  </si>
  <si>
    <t>FVE - solární elektrárna</t>
  </si>
  <si>
    <t>{50c232b9-094c-4788-a918-86e20bb975bf}</t>
  </si>
  <si>
    <t>09.5.1</t>
  </si>
  <si>
    <t>VZT-STŘECHA</t>
  </si>
  <si>
    <t>{5bf0f5a6-8a22-4c00-b42e-88cc26cf16a8}</t>
  </si>
  <si>
    <t>09.5.2</t>
  </si>
  <si>
    <t>VZT-STOUPAČKY</t>
  </si>
  <si>
    <t>{d7f967b5-3d1f-421f-9814-335ff426f64f}</t>
  </si>
  <si>
    <t>VON</t>
  </si>
  <si>
    <t>Vedlejší a ostatní náklady</t>
  </si>
  <si>
    <t>{b279ba35-23c8-469d-9951-4e466099a0dc}</t>
  </si>
  <si>
    <t>KRYCÍ LIST SOUPISU PRACÍ</t>
  </si>
  <si>
    <t>Objekt:</t>
  </si>
  <si>
    <t>00 - 1. PP</t>
  </si>
  <si>
    <t>Soupis:</t>
  </si>
  <si>
    <t>00.1 - Stavební část 1.PP</t>
  </si>
  <si>
    <t>REKAPITULACE ČLENĚNÍ SOUPISU PRACÍ</t>
  </si>
  <si>
    <t>Kód dílu - Popis</t>
  </si>
  <si>
    <t>Cena celkem [CZK]</t>
  </si>
  <si>
    <t>Náklady ze soupisu prací</t>
  </si>
  <si>
    <t>-1</t>
  </si>
  <si>
    <t>HSV - Práce a dodávky HSV</t>
  </si>
  <si>
    <t xml:space="preserve">    3 - Svislé a kompletní konstrukce</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</si>
  <si>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</si>
  <si>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</si>
  <si>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</si>
  <si>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</si>
  <si>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</si>
  <si>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763 - Konstrukce suché výstavby</t>
  </si>
  <si>
    <t xml:space="preserve">    771 - Podlahy z dlaždic</t>
  </si>
  <si>
    <t xml:space="preserve">    776 - Podlahy povlakové</t>
  </si>
  <si>
    <t xml:space="preserve">    781 - Dokončovací práce - obklady</t>
  </si>
  <si>
    <t xml:space="preserve">    784 - Dokončovací práce - malby a tapety</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</si>
  <si>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</si>
  <si>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</si>
  <si>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</si>
  <si>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</si>
  <si>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</si>
  <si>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</si>
  <si>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</si>
  <si>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</si>
  <si>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</si>
  <si>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</si>
  <si>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</si>
  <si>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</si>
  <si>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</si>
  <si>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</si>
  <si>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</si>
  <si>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</si>
  <si>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</si>
  <si>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3</t>
  </si>
  <si>
    <t>Svislé a kompletní konstrukce</t>
  </si>
  <si>
    <t>K</t>
  </si>
  <si>
    <t>389941025</t>
  </si>
  <si>
    <t>Montáž a dodávka podpůrné ocelové konstrukce pro VZT</t>
  </si>
  <si>
    <t>kg</t>
  </si>
  <si>
    <t>4</t>
  </si>
  <si>
    <t>-1924305144</t>
  </si>
  <si>
    <t>6</t>
  </si>
  <si>
    <t>Úpravy povrchů, podlahy a osazování výplní</t>
  </si>
  <si>
    <t>632450131</t>
  </si>
  <si>
    <t>Vyrovnávací cementový potěr tl přes 10 do 20 mm ze suchých směsí provedený v ploše</t>
  </si>
  <si>
    <t>m2</t>
  </si>
  <si>
    <t>CS ÚRS 2024 01</t>
  </si>
  <si>
    <t>-723752799</t>
  </si>
  <si>
    <t>632450134</t>
  </si>
  <si>
    <t>Vyrovnávací cementový potěr tl přes 40 do 50 mm ze suchých směsí provedený v ploše</t>
  </si>
  <si>
    <t>-1989059025</t>
  </si>
  <si>
    <t>VV</t>
  </si>
  <si>
    <t>"N008"18,0</t>
  </si>
  <si>
    <t>9</t>
  </si>
  <si>
    <t>Ostatní konstrukce a práce, bourání</t>
  </si>
  <si>
    <t>949101111</t>
  </si>
  <si>
    <t>Lešení pomocné pro objekty pozemních staveb s lešeňovou podlahou v do 1,9 m zatížení do 150 kg/m2</t>
  </si>
  <si>
    <t>-238231680</t>
  </si>
  <si>
    <t>5</t>
  </si>
  <si>
    <t>952901111</t>
  </si>
  <si>
    <t>Vyčištění budov bytové a občanské výstavby při výšce podlaží do 4 m</t>
  </si>
  <si>
    <t>1808595203</t>
  </si>
  <si>
    <t>"12.pdf</t>
  </si>
  <si>
    <t>376,418</t>
  </si>
  <si>
    <t>"11.pdf</t>
  </si>
  <si>
    <t>516,170</t>
  </si>
  <si>
    <t>Součet</t>
  </si>
  <si>
    <t>965045111</t>
  </si>
  <si>
    <t>Bourání potěrů cementových tl do 50 mm pl do 1 m2</t>
  </si>
  <si>
    <t>1300338695</t>
  </si>
  <si>
    <t>"B008"18,0</t>
  </si>
  <si>
    <t>7</t>
  </si>
  <si>
    <t>965081222</t>
  </si>
  <si>
    <t>Bourání podlah z dlaždic keramických plochy do 1 m2</t>
  </si>
  <si>
    <t>-204325248</t>
  </si>
  <si>
    <t>"B009"4,0</t>
  </si>
  <si>
    <t>8</t>
  </si>
  <si>
    <t>97205.1PP</t>
  </si>
  <si>
    <t>Úprava stávajících prostupů VZT včetně ocel.kce</t>
  </si>
  <si>
    <t>soubor</t>
  </si>
  <si>
    <t>17344390</t>
  </si>
  <si>
    <t>"005 - 3ks"1</t>
  </si>
  <si>
    <t>978059511</t>
  </si>
  <si>
    <t>Odsekání a odebrání obkladů stěn z vnitřních obkládaček plochy do 1 m2</t>
  </si>
  <si>
    <t>-1856919324</t>
  </si>
  <si>
    <t>"B002"13,0</t>
  </si>
  <si>
    <t>"B003"12,0</t>
  </si>
  <si>
    <t>"B004"12,0</t>
  </si>
  <si>
    <t>997</t>
  </si>
  <si>
    <t>Přesun sutě</t>
  </si>
  <si>
    <t>10</t>
  </si>
  <si>
    <t>997013151</t>
  </si>
  <si>
    <t>Vnitrostaveništní doprava suti a vybouraných hmot pro budovy v do 6 m s omezením mechanizace</t>
  </si>
  <si>
    <t>t</t>
  </si>
  <si>
    <t>263714283</t>
  </si>
  <si>
    <t>11</t>
  </si>
  <si>
    <t>997013501</t>
  </si>
  <si>
    <t>Odvoz suti a vybouraných hmot na skládku nebo meziskládku do 1 km se složením</t>
  </si>
  <si>
    <t>-1709869511</t>
  </si>
  <si>
    <t>997013509</t>
  </si>
  <si>
    <t>Příplatek k odvozu suti a vybouraných hmot na skládku ZKD 1 km přes 1 km</t>
  </si>
  <si>
    <t>83438034</t>
  </si>
  <si>
    <t>7,467*9 'Přepočtené koeficientem množství</t>
  </si>
  <si>
    <t>13</t>
  </si>
  <si>
    <t>997013631</t>
  </si>
  <si>
    <t>Poplatek za uložení na skládce (skládkovné) stavebního odpadu směsného kód odpadu 17 09 04</t>
  </si>
  <si>
    <t>-95524883</t>
  </si>
  <si>
    <t>998</t>
  </si>
  <si>
    <t>Přesun hmot</t>
  </si>
  <si>
    <t>14</t>
  </si>
  <si>
    <t>998011008</t>
  </si>
  <si>
    <t>Přesun hmot pro budovy zděné s omezením mechanizace pro budovy v do 6 m</t>
  </si>
  <si>
    <t>782425043</t>
  </si>
  <si>
    <t>PSV</t>
  </si>
  <si>
    <t>Práce a dodávky PSV</t>
  </si>
  <si>
    <t>763</t>
  </si>
  <si>
    <t>Konstrukce suché výstavby</t>
  </si>
  <si>
    <t>15</t>
  </si>
  <si>
    <t>763131411.1</t>
  </si>
  <si>
    <t>SDK podhled desky 1xA 12,5 bez izolace dvouvrstvá spodní kce profil CD+UD včetně mřížek</t>
  </si>
  <si>
    <t>16</t>
  </si>
  <si>
    <t>-856113413</t>
  </si>
  <si>
    <t>"N001"174,0</t>
  </si>
  <si>
    <t>763131714</t>
  </si>
  <si>
    <t>SDK podhled základní penetrační nátěr</t>
  </si>
  <si>
    <t>16677672</t>
  </si>
  <si>
    <t>17</t>
  </si>
  <si>
    <t>763131821</t>
  </si>
  <si>
    <t>Demontáž SDK podhledu s dvouvrstvou nosnou kcí z ocelových profilů opláštění jednoduché (včetně mřížek)</t>
  </si>
  <si>
    <t>1324694832</t>
  </si>
  <si>
    <t>"B001"174,0</t>
  </si>
  <si>
    <t>18</t>
  </si>
  <si>
    <t>998763411</t>
  </si>
  <si>
    <t>Přesun hmot procentní pro konstrukce montované z desek s omezením mechanizace v objektech v do 6 m</t>
  </si>
  <si>
    <t>%</t>
  </si>
  <si>
    <t>-1519312629</t>
  </si>
  <si>
    <t>771</t>
  </si>
  <si>
    <t>Podlahy z dlaždic</t>
  </si>
  <si>
    <t>19</t>
  </si>
  <si>
    <t>771121011</t>
  </si>
  <si>
    <t>Nátěr penetrační na podlahu</t>
  </si>
  <si>
    <t>952274167</t>
  </si>
  <si>
    <t>20</t>
  </si>
  <si>
    <t>771151022</t>
  </si>
  <si>
    <t>Samonivelační stěrka podlah pevnosti 30 MPa tl přes 3 do 5 mm</t>
  </si>
  <si>
    <t>2129329572</t>
  </si>
  <si>
    <t>771574416</t>
  </si>
  <si>
    <t>Montáž podlah keramických hladkých lepených cementovým flexibilním lepidlem přes 9 do 12 ks/m2</t>
  </si>
  <si>
    <t>-584291462</t>
  </si>
  <si>
    <t>"N009"4,0</t>
  </si>
  <si>
    <t>22</t>
  </si>
  <si>
    <t>M</t>
  </si>
  <si>
    <t>59761160</t>
  </si>
  <si>
    <t>dlažba keramická slinutá mrazuvzdorná povrch hladký/matný tl do 10mm přes 9 do 12ks/m2 - materiál upřesnit dle stávajícího</t>
  </si>
  <si>
    <t>32</t>
  </si>
  <si>
    <t>-824635826</t>
  </si>
  <si>
    <t>4*1,15 'Přepočtené koeficientem množství</t>
  </si>
  <si>
    <t>23</t>
  </si>
  <si>
    <t>771577211</t>
  </si>
  <si>
    <t>Příplatek k montáži podlah keramických lepených cementovým flexibilním lepidlem za plochu do 5 m2</t>
  </si>
  <si>
    <t>-1073245443</t>
  </si>
  <si>
    <t>24</t>
  </si>
  <si>
    <t>771591112</t>
  </si>
  <si>
    <t>Izolace pod dlažbu nátěrem nebo stěrkou ve dvou vrstvách</t>
  </si>
  <si>
    <t>682617135</t>
  </si>
  <si>
    <t>25</t>
  </si>
  <si>
    <t>998771211</t>
  </si>
  <si>
    <t>Přesun hmot procentní pro podlahy z dlaždic s omezením mechanizace v objektech v do 6 m</t>
  </si>
  <si>
    <t>-1856543636</t>
  </si>
  <si>
    <t>776</t>
  </si>
  <si>
    <t>Podlahy povlakové</t>
  </si>
  <si>
    <t>26</t>
  </si>
  <si>
    <t>776121112</t>
  </si>
  <si>
    <t>Vodou ředitelná penetrace savého podkladu povlakových podlah</t>
  </si>
  <si>
    <t>-2036103264</t>
  </si>
  <si>
    <t>27</t>
  </si>
  <si>
    <t>776141122</t>
  </si>
  <si>
    <t>Stěrka podlahová nivelační pro vyrovnání podkladu povlakových podlah pevnosti 30 MPa tl přes 3 do 5 mm</t>
  </si>
  <si>
    <t>-1162929267</t>
  </si>
  <si>
    <t>28</t>
  </si>
  <si>
    <t>776201812</t>
  </si>
  <si>
    <t>Demontáž lepených povlakových podlah s podložkou ručně</t>
  </si>
  <si>
    <t>1068601057</t>
  </si>
  <si>
    <t>"B007"6,0</t>
  </si>
  <si>
    <t>29</t>
  </si>
  <si>
    <t>776211111</t>
  </si>
  <si>
    <t>Lepení textilních pásů</t>
  </si>
  <si>
    <t>-364565718</t>
  </si>
  <si>
    <t>"N007"6,0</t>
  </si>
  <si>
    <t>30</t>
  </si>
  <si>
    <t>69751062</t>
  </si>
  <si>
    <t>koberec zátěžový vpichovaný role š 2m, vlákno 100% PA, hm 750g/m2, R &lt;= 100MΩ, zátěž 33, útlum 23dB, hořlavost Bfl S1 - materiál upřesnit dle stávajícího</t>
  </si>
  <si>
    <t>1126033289</t>
  </si>
  <si>
    <t>6*1,1 'Přepočtené koeficientem množství</t>
  </si>
  <si>
    <t>31</t>
  </si>
  <si>
    <t>998776211</t>
  </si>
  <si>
    <t>Přesun hmot procentní pro podlahy povlakové s omezením mechanizace v objektech v do 6 m</t>
  </si>
  <si>
    <t>-527938372</t>
  </si>
  <si>
    <t>781</t>
  </si>
  <si>
    <t>Dokončovací práce - obklady</t>
  </si>
  <si>
    <t>781121011</t>
  </si>
  <si>
    <t>Nátěr penetrační na stěnu</t>
  </si>
  <si>
    <t>1342596130</t>
  </si>
  <si>
    <t>33</t>
  </si>
  <si>
    <t>781131112</t>
  </si>
  <si>
    <t>Izolace pod obklad nátěrem nebo stěrkou ve dvou vrstvách</t>
  </si>
  <si>
    <t>-1373578796</t>
  </si>
  <si>
    <t>34</t>
  </si>
  <si>
    <t>781151031</t>
  </si>
  <si>
    <t>Celoplošné vyrovnání podkladu stěrkou tl 3 mm</t>
  </si>
  <si>
    <t>-2053964711</t>
  </si>
  <si>
    <t>35</t>
  </si>
  <si>
    <t>781151041</t>
  </si>
  <si>
    <t>Příplatek k cenám celoplošné vyrovnání stěrkou za každý další 1 mm přes tl 3 mm</t>
  </si>
  <si>
    <t>-877565561</t>
  </si>
  <si>
    <t>37,000*2</t>
  </si>
  <si>
    <t>36</t>
  </si>
  <si>
    <t>781472219</t>
  </si>
  <si>
    <t>Montáž obkladů keramických hladkých lepených cementovým flexibilním lepidlem přes 22 do 25 ks/m2</t>
  </si>
  <si>
    <t>-661791287</t>
  </si>
  <si>
    <t>"N002"13,0</t>
  </si>
  <si>
    <t>"N003"12,0</t>
  </si>
  <si>
    <t>"N004"12,0</t>
  </si>
  <si>
    <t>37</t>
  </si>
  <si>
    <t>59761704</t>
  </si>
  <si>
    <t>obklad keramický tl do 10mm přes 22 do 25ks/m2 - materiál upřesnit dle stávajícího</t>
  </si>
  <si>
    <t>1335806555</t>
  </si>
  <si>
    <t>37*1,1 'Přepočtené koeficientem množství</t>
  </si>
  <si>
    <t>38</t>
  </si>
  <si>
    <t>781472291</t>
  </si>
  <si>
    <t>Příplatek k montáži obkladů keramických lepených cementovým flexibilním lepidlem za plochu do 10 m2</t>
  </si>
  <si>
    <t>-1188141446</t>
  </si>
  <si>
    <t>39</t>
  </si>
  <si>
    <t>781479193X3</t>
  </si>
  <si>
    <t>Příplatek k cenám za montáž a dodání všech doplňkových prvků a lišt dle vybraného výrobce a úprav (proniků) v obkladech</t>
  </si>
  <si>
    <t>-1442235265</t>
  </si>
  <si>
    <t>40</t>
  </si>
  <si>
    <t>998781211</t>
  </si>
  <si>
    <t>Přesun hmot procentní pro obklady keramické s omezením mechanizace v objektech v do 6 m</t>
  </si>
  <si>
    <t>1723527394</t>
  </si>
  <si>
    <t>784</t>
  </si>
  <si>
    <t>Dokončovací práce - malby a tapety</t>
  </si>
  <si>
    <t>41</t>
  </si>
  <si>
    <t>784111011</t>
  </si>
  <si>
    <t>Obroušení podkladu omítnutého v místnostech v do 3,80 m</t>
  </si>
  <si>
    <t>480659619</t>
  </si>
  <si>
    <t>42</t>
  </si>
  <si>
    <t>784181101</t>
  </si>
  <si>
    <t>Základní akrylátová jednonásobná bezbarvá penetrace podkladu v místnostech v do 3,80 m</t>
  </si>
  <si>
    <t>2020781803</t>
  </si>
  <si>
    <t>43</t>
  </si>
  <si>
    <t>784211101</t>
  </si>
  <si>
    <t>Dvojnásobné bílé malby ze směsí za mokra výborně oděruvzdorných v místnostech v do 3,80 m</t>
  </si>
  <si>
    <t>-1802047424</t>
  </si>
  <si>
    <t>"jen dotčené plochy, výměru upřesnit dle skutečnosti"</t>
  </si>
  <si>
    <t>174,0</t>
  </si>
  <si>
    <t>600</t>
  </si>
  <si>
    <t>HZS</t>
  </si>
  <si>
    <t>Hodinové zúčtovací sazby</t>
  </si>
  <si>
    <t>44</t>
  </si>
  <si>
    <t>HZS1292</t>
  </si>
  <si>
    <t>Hodinová zúčtovací sazba stavební dělník</t>
  </si>
  <si>
    <t>hod</t>
  </si>
  <si>
    <t>512</t>
  </si>
  <si>
    <t>379318440</t>
  </si>
  <si>
    <t>"ostatní neuvedené práce, přípomoce profesím ZT, UT, VZT, EL"50</t>
  </si>
  <si>
    <t>00.2 - ZDRAVOTNĚ - TECHNICKÉ INSTALACE 1.PP</t>
  </si>
  <si>
    <t>Ondřej Zikán</t>
  </si>
  <si>
    <t>721 - Zdravotechnika - vnitřní kanalizace</t>
  </si>
  <si>
    <t>722 - Zdravotechnika - vnitřní vodovod</t>
  </si>
  <si>
    <t>Ostatní - Ostatní náklady</t>
  </si>
  <si>
    <t>721</t>
  </si>
  <si>
    <t>Zdravotechnika - vnitřní kanalizace</t>
  </si>
  <si>
    <t>721173401</t>
  </si>
  <si>
    <t>Potrubí kanalizační plastové svodné systém PVC DN 110</t>
  </si>
  <si>
    <t>m</t>
  </si>
  <si>
    <t>-932908070</t>
  </si>
  <si>
    <t>721173402</t>
  </si>
  <si>
    <t>Potrubí kanalizační plastové svodné systém PVC DN 125</t>
  </si>
  <si>
    <t>1599917524</t>
  </si>
  <si>
    <t>721173403</t>
  </si>
  <si>
    <t>Potrubí kanalizační plastové svodné systém PVC DN 160</t>
  </si>
  <si>
    <t>-1676188457</t>
  </si>
  <si>
    <t>721174024</t>
  </si>
  <si>
    <t>Potrubí kanalizační z PP odpadní DN 50</t>
  </si>
  <si>
    <t>-628933330</t>
  </si>
  <si>
    <t>721174025</t>
  </si>
  <si>
    <t>Potrubí kanalizační z PP odpadní DN 110</t>
  </si>
  <si>
    <t>-1473457888</t>
  </si>
  <si>
    <t>721174042</t>
  </si>
  <si>
    <t>Potrubí kanalizační z PP připojovací DN 40</t>
  </si>
  <si>
    <t>-898046946</t>
  </si>
  <si>
    <t>721174043</t>
  </si>
  <si>
    <t>Potrubí kanalizační z PP připojovací DN 50</t>
  </si>
  <si>
    <t>-1501127415</t>
  </si>
  <si>
    <t>721174045</t>
  </si>
  <si>
    <t>Potrubí kanalizační z PP připojovací DN 110</t>
  </si>
  <si>
    <t>1298860087</t>
  </si>
  <si>
    <t>721174063</t>
  </si>
  <si>
    <t>Potrubí kanalizační z PP větrací systém DN 110</t>
  </si>
  <si>
    <t>2115390778</t>
  </si>
  <si>
    <t>721194104</t>
  </si>
  <si>
    <t>Vyvedení a upevnění odpadních výpustek DN 32 a DN 40</t>
  </si>
  <si>
    <t>kus</t>
  </si>
  <si>
    <t>2045051290</t>
  </si>
  <si>
    <t>721194105</t>
  </si>
  <si>
    <t>Vyvedení a upevnění odpadních výpustek DN 50</t>
  </si>
  <si>
    <t>1229915823</t>
  </si>
  <si>
    <t>721194109</t>
  </si>
  <si>
    <t>Vyvedení a upevnění odpadních výpustek DN 100</t>
  </si>
  <si>
    <t>-51992215</t>
  </si>
  <si>
    <t>721211621</t>
  </si>
  <si>
    <t>Vtok dvorní se svislým odtokem a izolační přírubou DN 110/160 mříž litina 226x226</t>
  </si>
  <si>
    <t>1734967039</t>
  </si>
  <si>
    <t>721242106</t>
  </si>
  <si>
    <t>Lapač střešních splavenin z PP se zápachovou klapkou a lapacím košem DN 125</t>
  </si>
  <si>
    <t>-1254171545</t>
  </si>
  <si>
    <t>721290112</t>
  </si>
  <si>
    <t>Zkouška těsnosti potrubí kanalizace vodou do DN 200</t>
  </si>
  <si>
    <t>-1800358572</t>
  </si>
  <si>
    <t>15+30+30+60+150+60+60+45+30</t>
  </si>
  <si>
    <t>721XK101</t>
  </si>
  <si>
    <t>Zápachový uzávěr DN40 se svislou přípojkou DN32 k odvodu kondenzátu se svislým napojením zásuvné trubice, s doplňkovým mechanickým zápachovým uzávěrem (kulička), s čistícím otvorem a zátkou</t>
  </si>
  <si>
    <t>1114213340</t>
  </si>
  <si>
    <t>721XK102</t>
  </si>
  <si>
    <t>Zátkování hrdla potrubí kanalizačního</t>
  </si>
  <si>
    <t>29889585</t>
  </si>
  <si>
    <t>721XK103</t>
  </si>
  <si>
    <t>Čistící kus na odpaadním potrubí PP 110</t>
  </si>
  <si>
    <t>513746529</t>
  </si>
  <si>
    <t>721XK104</t>
  </si>
  <si>
    <t>Čistící kus na odpaadním potrubí PP 125</t>
  </si>
  <si>
    <t>244699436</t>
  </si>
  <si>
    <t>721XK105</t>
  </si>
  <si>
    <t>Čistící kus na odpaadním potrubí PP 160</t>
  </si>
  <si>
    <t>1762457520</t>
  </si>
  <si>
    <t>721XK106</t>
  </si>
  <si>
    <t>Propojení na stávající potrubí kanalizace</t>
  </si>
  <si>
    <t>-954902114</t>
  </si>
  <si>
    <t>721300922</t>
  </si>
  <si>
    <t>Pročištění svodů ležatých do DN 300</t>
  </si>
  <si>
    <t>-1561714735</t>
  </si>
  <si>
    <t>722</t>
  </si>
  <si>
    <t>Zdravotechnika - vnitřní vodovod</t>
  </si>
  <si>
    <t>722174002</t>
  </si>
  <si>
    <t>Potrubí vodovodní plastové PPR svar polyfuze PN 16 D 20 x 2,8 mm</t>
  </si>
  <si>
    <t>651267488</t>
  </si>
  <si>
    <t>722174003</t>
  </si>
  <si>
    <t>Potrubí vodovodní plastové PPR svar polyfuze PN 16 D 25 x 3,5 mm</t>
  </si>
  <si>
    <t>-1651992729</t>
  </si>
  <si>
    <t>722174004</t>
  </si>
  <si>
    <t>Potrubí vodovodní plastové PPR svar polyfuze PN 16 D 32 x 4,4 mm</t>
  </si>
  <si>
    <t>523423627</t>
  </si>
  <si>
    <t>722174005</t>
  </si>
  <si>
    <t>Potrubí vodovodní plastové PPR svar polyfuze PN 16 D 40 x 5,5 mm</t>
  </si>
  <si>
    <t>1604700104</t>
  </si>
  <si>
    <t>722174006</t>
  </si>
  <si>
    <t>Potrubí vodovodní plastové PPR svar polyfuze PN 16 D 50 x 6,9 mm</t>
  </si>
  <si>
    <t>-762412904</t>
  </si>
  <si>
    <t>722181113</t>
  </si>
  <si>
    <t>Ochrana vodovodního potrubí plstěnými pásy do DN 25 mm</t>
  </si>
  <si>
    <t>1467619384</t>
  </si>
  <si>
    <t>722181221</t>
  </si>
  <si>
    <t>Ochrana vodovodního potrubí přilepenými tepelně izolačními trubicemi z PE tl do 10 mm DN do 22 mm</t>
  </si>
  <si>
    <t>387759068</t>
  </si>
  <si>
    <t>722181222</t>
  </si>
  <si>
    <t>Ochrana vodovodního potrubí přilepenými tepelně izolačními trubicemi z PE tl do 10 mm DN do 42 mm</t>
  </si>
  <si>
    <t>512639833</t>
  </si>
  <si>
    <t>722181223</t>
  </si>
  <si>
    <t>Ochrana vodovodního potrubí přilepenými termoizolačními trubicemi z PE tl do 10 mm DN do 63 mm</t>
  </si>
  <si>
    <t>1954852728</t>
  </si>
  <si>
    <t>722181231</t>
  </si>
  <si>
    <t>Ochrana vodovodního potrubí přilepenými tepelně izolačními trubicemi z PE tl do 15 mm DN do 22 mm</t>
  </si>
  <si>
    <t>846947927</t>
  </si>
  <si>
    <t>722181252</t>
  </si>
  <si>
    <t>Ochrana vodovodního potrubí přilepenými tepelně izolačními trubicemi z PE tl do 25 mm DN do 42 mm</t>
  </si>
  <si>
    <t>-1916059358</t>
  </si>
  <si>
    <t>722181253</t>
  </si>
  <si>
    <t>Ochrana vodovodního potrubí přilepenými termoizolačními trubicemi z PE tl do 25 mm DN do 63 mm</t>
  </si>
  <si>
    <t>1449639273</t>
  </si>
  <si>
    <t>722220151</t>
  </si>
  <si>
    <t>Nástěnka závitová plastová PPR PN 16 DN 16 x G 1/2</t>
  </si>
  <si>
    <t>-1082434158</t>
  </si>
  <si>
    <t>722220231</t>
  </si>
  <si>
    <t>Přechodka dGK PPR PN 20 D 20 x G 1/2 s kovovým vnitřním závitem</t>
  </si>
  <si>
    <t>1134859548</t>
  </si>
  <si>
    <t>722220232</t>
  </si>
  <si>
    <t>Přechodka dGK PPR PN 20 D 25 x G 3/4 s kovovým vnitřním závitem</t>
  </si>
  <si>
    <t>1852248529</t>
  </si>
  <si>
    <t>722220233</t>
  </si>
  <si>
    <t>Přechodka PPR PN 20 D 32 x G 1 s kovovým vnitřním závitem</t>
  </si>
  <si>
    <t>-2135063985</t>
  </si>
  <si>
    <t>722220234</t>
  </si>
  <si>
    <t>Přechodka dGK PPR PN 20 D 40 x G 5/4 s kovovým vnitřním závitem</t>
  </si>
  <si>
    <t>607750475</t>
  </si>
  <si>
    <t>722220235</t>
  </si>
  <si>
    <t>Přechodka dGK PPR PN 20 D 50 x G 6/4 s kovovým vnitřním závitem</t>
  </si>
  <si>
    <t>-1420554756</t>
  </si>
  <si>
    <t>722224115</t>
  </si>
  <si>
    <t>Kohout plnicí nebo vypouštěcí G 1/2 PN 10 s jedním závitem</t>
  </si>
  <si>
    <t>1910950835</t>
  </si>
  <si>
    <t>722232124</t>
  </si>
  <si>
    <t>Kohout kulový přímý G 1 PN 42 do 185°C plnoprůtokový s koulí vnitřní závit</t>
  </si>
  <si>
    <t>-1897933917</t>
  </si>
  <si>
    <t>722290226</t>
  </si>
  <si>
    <t>Zkouška těsnosti vodovodního potrubí do DN 50</t>
  </si>
  <si>
    <t>-968451824</t>
  </si>
  <si>
    <t>210+60+120+20+20</t>
  </si>
  <si>
    <t>722290234</t>
  </si>
  <si>
    <t>Proplach a dezinfekce vodovodního potrubí do DN 80</t>
  </si>
  <si>
    <t>-2067115996</t>
  </si>
  <si>
    <t>45</t>
  </si>
  <si>
    <t>722V01</t>
  </si>
  <si>
    <t xml:space="preserve">Vyvažovací a seřizovací armatura cirkulace teplé vody DN15, PN20, bez vypouštění   </t>
  </si>
  <si>
    <t>-117224505</t>
  </si>
  <si>
    <t>46</t>
  </si>
  <si>
    <t>722V02</t>
  </si>
  <si>
    <t>Propojení na stávající potrubí vodovodu - vsazení odbočky</t>
  </si>
  <si>
    <t>-1566477545</t>
  </si>
  <si>
    <t>Ostatní</t>
  </si>
  <si>
    <t>Ostatní náklady</t>
  </si>
  <si>
    <t>47</t>
  </si>
  <si>
    <t>0007510002</t>
  </si>
  <si>
    <t>Spojovací, těsnící, montážní materiál, pomocné atypické ocelové konstrukce, třmeny, objímky, závěsy, apod.</t>
  </si>
  <si>
    <t>1392751994</t>
  </si>
  <si>
    <t>48</t>
  </si>
  <si>
    <t>0007510003</t>
  </si>
  <si>
    <t>Pomocné zařízení při montáži zařízení výšky do 3 m ( lešení, přenosná mobilní plošina atd.) vč. jeho montáže a demontáže</t>
  </si>
  <si>
    <t>-1365941937</t>
  </si>
  <si>
    <t>49</t>
  </si>
  <si>
    <t>0007510004</t>
  </si>
  <si>
    <t>Kompletní demontáž stávajícího vedení vodovodu, vedení kanalizace, zařizovacích předmětů, armatur a ostatních zařízení včetně ekologické likvidace demontovaného materiálu a odvozu na skládku</t>
  </si>
  <si>
    <t>h</t>
  </si>
  <si>
    <t>-387124618</t>
  </si>
  <si>
    <t>00.3 - VYTÁPĚNÍ 1.PP</t>
  </si>
  <si>
    <t xml:space="preserve">    713 - Izolace tepelné</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</si>
  <si>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</si>
  <si>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</si>
  <si>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</si>
  <si>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</si>
  <si>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Ostatní - Ostatní náklady</t>
  </si>
  <si>
    <t>713</t>
  </si>
  <si>
    <t>Izolace tepelné</t>
  </si>
  <si>
    <t>713411121</t>
  </si>
  <si>
    <t>Montáž izolace tepelné potrubí pásy nebo rohožemi s Al fólií staženými drátem 1x</t>
  </si>
  <si>
    <t>-516713521</t>
  </si>
  <si>
    <t>90+90+120+120+180+150+60+210</t>
  </si>
  <si>
    <t>63154013</t>
  </si>
  <si>
    <t>pouzdro izolační potrubní z minerální vlny s Al fólií max. 250/100°C 18/30mm</t>
  </si>
  <si>
    <t>-674411619</t>
  </si>
  <si>
    <t>63154570</t>
  </si>
  <si>
    <t>pouzdro izolační potrubní z minerální vlny s Al fólií max. 250/100°C 22/40mm</t>
  </si>
  <si>
    <t>-1850588232</t>
  </si>
  <si>
    <t>63154601</t>
  </si>
  <si>
    <t>pouzdro izolační potrubní z minerální vlny s Al fólií max. 250/100°C 28/50mm</t>
  </si>
  <si>
    <t>-1383990447</t>
  </si>
  <si>
    <t>63154602</t>
  </si>
  <si>
    <t>pouzdro izolační potrubní z minerální vlny s Al fólií max. 250/100°C 35/50mm</t>
  </si>
  <si>
    <t>1196783856</t>
  </si>
  <si>
    <t>63154603</t>
  </si>
  <si>
    <t>pouzdro izolační potrubní z minerální vlny s Al fólií max. 250/100°C 42/50mm</t>
  </si>
  <si>
    <t>583080292</t>
  </si>
  <si>
    <t>63154022</t>
  </si>
  <si>
    <t>pouzdro izolační potrubní z minerální vlny s Al fólií max. 250/100°C 54/50mm</t>
  </si>
  <si>
    <t>-764130269</t>
  </si>
  <si>
    <t>63154023</t>
  </si>
  <si>
    <t>pouzdro izolační potrubní z minerální vlny s Al fólií max. 250/100°C 64/50mm</t>
  </si>
  <si>
    <t>814045896</t>
  </si>
  <si>
    <t>63154607</t>
  </si>
  <si>
    <t>pouzdro izolační potrubní z minerální vlny s Al fólií max. 250/100°C 76/50mm</t>
  </si>
  <si>
    <t>-252235214</t>
  </si>
  <si>
    <t>998713101</t>
  </si>
  <si>
    <t>Přesun hmot tonážní pro izolace tepelné v objektech v do 6 m</t>
  </si>
  <si>
    <t>378853913</t>
  </si>
  <si>
    <t>998713193</t>
  </si>
  <si>
    <t>Příplatek k přesunu hmot tonážní 713 za zvětšený přesun do 500 m</t>
  </si>
  <si>
    <t>-1435826125</t>
  </si>
  <si>
    <t>732</t>
  </si>
  <si>
    <t>Ústřední vytápění - strojovny</t>
  </si>
  <si>
    <t>732101103</t>
  </si>
  <si>
    <t>Kompletní systém měření a regulace předávací - stanice, včetně dálkového komunikačního výstupu dle komunikačního protokolu investora, havarijního zabezpečení_dodávka a montáž</t>
  </si>
  <si>
    <t>1130776958</t>
  </si>
  <si>
    <t>732101105</t>
  </si>
  <si>
    <t>Osazení směšovacího uzlu vzduchotechnické jednotky s oběhovým čerpaldem a směšovaáním, zahrnuje armatury, oběhové čerpadlo, třícestný směšovací ventil s pohonem_dodávka a montáž</t>
  </si>
  <si>
    <t>-1330225898</t>
  </si>
  <si>
    <t>732101106</t>
  </si>
  <si>
    <t>Osazení zařízení ohřevu teplé vody se zásobníkem ohřevu teplé vody - nepřímoohřívaný zásobník</t>
  </si>
  <si>
    <t>1428674213</t>
  </si>
  <si>
    <t>732199100</t>
  </si>
  <si>
    <t>Montáž a dodávka orientačních štítků</t>
  </si>
  <si>
    <t>-2115182694</t>
  </si>
  <si>
    <t>998732202</t>
  </si>
  <si>
    <t>Přesun hmot procentní pro strojovny v objektech v přes 6 do 12 m</t>
  </si>
  <si>
    <t>1331725718</t>
  </si>
  <si>
    <t>998732293</t>
  </si>
  <si>
    <t>Příplatek k přesunu hmot procentnímu pro strojovny za zvětšený přesun do 500 m</t>
  </si>
  <si>
    <t>150084745</t>
  </si>
  <si>
    <t>733</t>
  </si>
  <si>
    <t>Ústřední vytápění - rozvodné potrubí</t>
  </si>
  <si>
    <t>733122223</t>
  </si>
  <si>
    <t>Potrubí z uhlíkové oceli tenkostěnné vně pozink spojované lisováním D 18x1,2 mm</t>
  </si>
  <si>
    <t>240917686</t>
  </si>
  <si>
    <t>90 "dodávka a montáž</t>
  </si>
  <si>
    <t>733122224</t>
  </si>
  <si>
    <t>Potrubí z uhlíkové oceli tenkostěnné vně pozink spojované lisováním D 22x1,5 mm</t>
  </si>
  <si>
    <t>1408522520</t>
  </si>
  <si>
    <t>733122225</t>
  </si>
  <si>
    <t>Potrubí z uhlíkové oceli tenkostěnné vně pozink spojované lisováním D 28x1,5 mm</t>
  </si>
  <si>
    <t>963007280</t>
  </si>
  <si>
    <t>10 "dodávka a montáž</t>
  </si>
  <si>
    <t>733122226</t>
  </si>
  <si>
    <t>Potrubí z uhlíkové oceli tenkostěnné vně pozink spojované lisováním D 35x1,5 mm</t>
  </si>
  <si>
    <t>-65582955</t>
  </si>
  <si>
    <t>40 "dodávka a montáž</t>
  </si>
  <si>
    <t>733122227</t>
  </si>
  <si>
    <t>Potrubí z uhlíkové oceli tenkostěnné vně pozink spojované lisováním D 42x1,5 mm</t>
  </si>
  <si>
    <t>-1160284713</t>
  </si>
  <si>
    <t>50 "dodávka a montáž</t>
  </si>
  <si>
    <t>733122228</t>
  </si>
  <si>
    <t>Potrubí z uhlíkové oceli tenkostěnné vně pozink spojované lisováním D 54x1,5 mm</t>
  </si>
  <si>
    <t>-1418146948</t>
  </si>
  <si>
    <t>30 "dodávka a montáž</t>
  </si>
  <si>
    <t>733122229</t>
  </si>
  <si>
    <t>Potrubí z uhlíkové oceli tenkostěnné vně pozink spojované lisováním D 64x2 mm</t>
  </si>
  <si>
    <t>-402851637</t>
  </si>
  <si>
    <t>15 "dodávka a montáž</t>
  </si>
  <si>
    <t>733122230</t>
  </si>
  <si>
    <t>Potrubí z uhlíkové oceli tenkostěnné vně pozink spojované lisováním D 76,1x2 mm</t>
  </si>
  <si>
    <t>-1459251870</t>
  </si>
  <si>
    <t>733141102</t>
  </si>
  <si>
    <t>Odvzdušňovací nádoba z trubek ocelových do DN 50</t>
  </si>
  <si>
    <t>-1476843682</t>
  </si>
  <si>
    <t>733190217</t>
  </si>
  <si>
    <t>Zkouška těsnosti potrubí ocelové hladké D do 51x2,6</t>
  </si>
  <si>
    <t>-2126894335</t>
  </si>
  <si>
    <t>90+90+10+40+50</t>
  </si>
  <si>
    <t>733190219</t>
  </si>
  <si>
    <t>Zkouška těsnosti potrubí ocelové hladké D přes 51x2,6 do 60,3x2,9</t>
  </si>
  <si>
    <t>-318642536</t>
  </si>
  <si>
    <t>733190225</t>
  </si>
  <si>
    <t>Zkouška těsnosti potrubí ocelové hladké D přes 60,3x2,9 do 89x5,0</t>
  </si>
  <si>
    <t>-67835930</t>
  </si>
  <si>
    <t>15+15</t>
  </si>
  <si>
    <t>733POX003</t>
  </si>
  <si>
    <t>Těsnění prostupů požárních - dělících konstrukcí - požární ucpávky a tmely_dodávka a montáž</t>
  </si>
  <si>
    <t>669332081</t>
  </si>
  <si>
    <t>998733102</t>
  </si>
  <si>
    <t>Přesun hmot tonážní pro rozvody potrubí v objektech v přes 6 do 12 m</t>
  </si>
  <si>
    <t>780469143</t>
  </si>
  <si>
    <t>998733194</t>
  </si>
  <si>
    <t>Příplatek k přesunu hmot tonážní 733 za zvětšený přesun do 1000 m</t>
  </si>
  <si>
    <t>CS ÚRS 2023 01</t>
  </si>
  <si>
    <t>-240044836</t>
  </si>
  <si>
    <t>734</t>
  </si>
  <si>
    <t>Ústřední vytápění - armatury</t>
  </si>
  <si>
    <t>734211120</t>
  </si>
  <si>
    <t>Ventil závitový odvzdušňovací G 1/2 PN 14 do 120°C automatický</t>
  </si>
  <si>
    <t>1990509078</t>
  </si>
  <si>
    <t>20 "dodávka a montáž</t>
  </si>
  <si>
    <t>734291123</t>
  </si>
  <si>
    <t>Kohout plnící a vypouštěcí G 1/2 PN 10 do 110°C závitový</t>
  </si>
  <si>
    <t>-1406985388</t>
  </si>
  <si>
    <t>734292774</t>
  </si>
  <si>
    <t>1929763195</t>
  </si>
  <si>
    <t>14 "dodávka a montáž, kulové kohouty k rozdělovačům podlahového vytápění, ostatní - viz. specifikace</t>
  </si>
  <si>
    <t>734ARX001</t>
  </si>
  <si>
    <t>Termostatická hlavice otopných těles se zajištěním proti zcizení bezpečnostním kroužkem a nastavením teploty 6°C - 28°C</t>
  </si>
  <si>
    <t>-509385373</t>
  </si>
  <si>
    <t>23 "dodávka a montáž</t>
  </si>
  <si>
    <t>734ARX002</t>
  </si>
  <si>
    <t>Radiátorové H šroubení uzavírací 1/2" rohové s vypouštěním</t>
  </si>
  <si>
    <t>-72957619</t>
  </si>
  <si>
    <t>734ARX003</t>
  </si>
  <si>
    <t>Svěrné šroubení otopných těles pro plastové potrubí 17x2</t>
  </si>
  <si>
    <t>1723972141</t>
  </si>
  <si>
    <t>(23*2) "dodávka a montáž</t>
  </si>
  <si>
    <t>998734102</t>
  </si>
  <si>
    <t>Přesun hmot tonážní pro armatury v objektech v přes 6 do 12 m</t>
  </si>
  <si>
    <t>-350652689</t>
  </si>
  <si>
    <t>998734193</t>
  </si>
  <si>
    <t>Příplatek k přesunu hmot tonážní 734 za zvětšený přesun do 500 m</t>
  </si>
  <si>
    <t>491681827</t>
  </si>
  <si>
    <t>735</t>
  </si>
  <si>
    <t>Ústřední vytápění - otopná tělesa</t>
  </si>
  <si>
    <t>735000912</t>
  </si>
  <si>
    <t>Vyregulování ventilu nebo kohoutu dvojregulačního s termostatickým ovládáním</t>
  </si>
  <si>
    <t>969879959</t>
  </si>
  <si>
    <t>2+1+20</t>
  </si>
  <si>
    <t>735152471</t>
  </si>
  <si>
    <t>Otopné těleso panelové VK dvoudeskové 1 přídavná přestupní plocha výška/délka 600/400 mm výkon 515 W</t>
  </si>
  <si>
    <t>1335878560</t>
  </si>
  <si>
    <t>2 "dodávka a montáž, včetně montážního příslušenství</t>
  </si>
  <si>
    <t>735152515</t>
  </si>
  <si>
    <t>Otopné těleso panelové VK dvoudeskové 2 přídavné přestupní plochy výška/délka 300/800 mm výkon 773 W</t>
  </si>
  <si>
    <t>-606114964</t>
  </si>
  <si>
    <t>1 "dodávka a montáž, včetně montážního příslušenství</t>
  </si>
  <si>
    <t>735152519</t>
  </si>
  <si>
    <t>Otopné těleso panelové VK dvoudeskové 2 přídavné přestupní plochy výška/délka 300/1200 mm výkon 1159 W</t>
  </si>
  <si>
    <t>-1558410818</t>
  </si>
  <si>
    <t>20 "dodávka a montáž, včetně montážního příslušenství</t>
  </si>
  <si>
    <t>735191905</t>
  </si>
  <si>
    <t>Odvzdušnění otopných těles</t>
  </si>
  <si>
    <t>-297383131</t>
  </si>
  <si>
    <t>998735102</t>
  </si>
  <si>
    <t>Přesun hmot tonážní pro otopná tělesa v objektech v přes 6 do 12 m</t>
  </si>
  <si>
    <t>-1557358052</t>
  </si>
  <si>
    <t>998735193</t>
  </si>
  <si>
    <t>Příplatek k přesunu hmot tonážní 735 za zvětšený přesun do 500 m</t>
  </si>
  <si>
    <t>1892905778</t>
  </si>
  <si>
    <t>0007520001</t>
  </si>
  <si>
    <t>Demontáž stávajícího zařízení v rozsahu řešených prostor, zahrnující demontáže otopných těles, potrubí, armatur, izolací, strojního zařízení a odpojení od systému měření a regulace</t>
  </si>
  <si>
    <t>888044405</t>
  </si>
  <si>
    <t>0007520002</t>
  </si>
  <si>
    <t>Plošina montážní</t>
  </si>
  <si>
    <t>1782845240</t>
  </si>
  <si>
    <t>00.4 - Elektroinstalace 1.pp + instalace střecha</t>
  </si>
  <si>
    <t xml:space="preserve">Veškeré položky vyjma svítidel zahrnují dodávku materiálu a montáž.	 V rozpočtu není započtena aktivní část datového rozváděče.								 </t>
  </si>
  <si>
    <t>61 - Upravy povrchů vnitřní</t>
  </si>
  <si>
    <t>97 - Prorážení otvorů</t>
  </si>
  <si>
    <t>M21 - Elektromontáže</t>
  </si>
  <si>
    <t>M46 - Zemní práce při montážích</t>
  </si>
  <si>
    <t>M65 - Elektroinstalace</t>
  </si>
  <si>
    <t>61</t>
  </si>
  <si>
    <t>Upravy povrchů vnitřní</t>
  </si>
  <si>
    <t>611100012RAA</t>
  </si>
  <si>
    <t>Oprava omítek stropů vnitřních vápenocem.štukových, oprava ze 30 %, malba</t>
  </si>
  <si>
    <t>612100032RAA</t>
  </si>
  <si>
    <t>Oprava omítek stěn vnitřních vápenocem. štukových, oprava ze 30 %, malba</t>
  </si>
  <si>
    <t>97</t>
  </si>
  <si>
    <t>Prorážení otvorů</t>
  </si>
  <si>
    <t>974031121R00</t>
  </si>
  <si>
    <t>Vysekání rýh ve zdi cihelné 3 x 3 cm</t>
  </si>
  <si>
    <t>974031132R00</t>
  </si>
  <si>
    <t>Vysekání rýh ve zdi cihelné 5 x 7 cm</t>
  </si>
  <si>
    <t>974031133R00</t>
  </si>
  <si>
    <t>Vysekání rýh ve zdi cihelné 5 x 10 cm</t>
  </si>
  <si>
    <t>M21</t>
  </si>
  <si>
    <t>Elektromontáže</t>
  </si>
  <si>
    <t>Rozváděč RH</t>
  </si>
  <si>
    <t>ks</t>
  </si>
  <si>
    <t>P</t>
  </si>
  <si>
    <t>Poznámka k položce:_x000d_
Rozváděč bude umístěn v CHUC a bude vyroben v protipožárním provedení EI30-DP1S.</t>
  </si>
  <si>
    <t>Rozváděč RC</t>
  </si>
  <si>
    <t>Poznámka k položce:_x000d_
Kompenzační rozváděč - chráněná kompenzace_x000d_
77kVAr (14x5,5kVAr)</t>
  </si>
  <si>
    <t>Rozváděč RN vč. kompaktního pilíře</t>
  </si>
  <si>
    <t>15.0</t>
  </si>
  <si>
    <t>Rozváděč RPO</t>
  </si>
  <si>
    <t>Bateriový zdroj pro PBŘ zařízení UPS</t>
  </si>
  <si>
    <t>Poznámka k položce:_x000d_
Bateriový zdroj UPS nebo UPFD pro napájení ventilátorů odvětrání tepla a kouře._x000d_
Napájený výkon 15kW. (Nutné ověřit podle tech. listů skutečně napájených zařízení)._x000d_
Doba zálohy 30.min._x000d_
Napětí vstupní/výstupní 3x400V 50Hz</t>
  </si>
  <si>
    <t>CBS - ONLITE central eBox</t>
  </si>
  <si>
    <t>Poznámka k položce:_x000d_
Zdroj CBS pro napájení nouz. svítidel._x000d_
Zdroj - ref. typ_x000d_
ONLITE central eBox MS1200_x000d_
+_x000d_
ONLITE central eBox SUB E30</t>
  </si>
  <si>
    <t>CBS - Požárně ododlný BOX</t>
  </si>
  <si>
    <t>CBS - ONLITE central eBox SCM</t>
  </si>
  <si>
    <t>CBS - ONLITE central eBox OCM-ECD</t>
  </si>
  <si>
    <t>CBS - eBox ACCU SET 18 pcs. PB/12 12Ah</t>
  </si>
  <si>
    <t>CBS - ONLITE central eBox BPD</t>
  </si>
  <si>
    <t>CBS - ONLITE central EPD 2</t>
  </si>
  <si>
    <t>CBS - ONLITE BRI</t>
  </si>
  <si>
    <t>recyklační poplatek UO</t>
  </si>
  <si>
    <t>recyklační poplatek NO</t>
  </si>
  <si>
    <t>oživení, nastavení, zprovoznění CBS</t>
  </si>
  <si>
    <t>210190004R00</t>
  </si>
  <si>
    <t>Montáž celoplechových rozvodnic do váhy 150 kg</t>
  </si>
  <si>
    <t>210190002R00</t>
  </si>
  <si>
    <t>Montáž celoplechových rozvodnic do váhy 50 kg</t>
  </si>
  <si>
    <t>Připojení zařízení VZT/chlazení</t>
  </si>
  <si>
    <t>50</t>
  </si>
  <si>
    <t>Nabíjecí stanice pro elektromobily, vč. osatení a zapojení</t>
  </si>
  <si>
    <t>52</t>
  </si>
  <si>
    <t>Poznámka k položce:_x000d_
Nabíjecí zařízení : Provedení přípojka na straně zařízení 3fázové, Počet nabíjecích bodů 2, Max. výkon pro každý bod nabíjení 22 kW, Jmenovitý připojovací výkon 22 kW, Šířka 330 mm, Výška 1425 mm, Hloubka 200 mm, Druh montáže Podlahové upevnění, Počet nabíjecích zásuvek typ 2 1, Počet domovních zásuvek 1, S domovní připojovací skříní (HAK) ne, S jističem vedení ano, S komunikačním rozhraním ano, S elektroměrem ne, Funkce přístupová kontrola ano, Se správou zatížení ano, Materiál skříně Ocel, Krytí (IP) IP54, Rázová pevnost IK10</t>
  </si>
  <si>
    <t>Vnější nástěnní LED svítidlo 14W IP44, vč. montáže</t>
  </si>
  <si>
    <t>54</t>
  </si>
  <si>
    <t>Svítidlo typ A1</t>
  </si>
  <si>
    <t>56</t>
  </si>
  <si>
    <t>4.0</t>
  </si>
  <si>
    <t>Svítidlo typ E1</t>
  </si>
  <si>
    <t>58</t>
  </si>
  <si>
    <t>Svítidlo typ B1</t>
  </si>
  <si>
    <t>60</t>
  </si>
  <si>
    <t>4.1</t>
  </si>
  <si>
    <t>Svítidlo typ B2</t>
  </si>
  <si>
    <t>62</t>
  </si>
  <si>
    <t>4.2</t>
  </si>
  <si>
    <t>Svítidlo typ C1</t>
  </si>
  <si>
    <t>64</t>
  </si>
  <si>
    <t>4.3</t>
  </si>
  <si>
    <t>Svítidlo typ D1</t>
  </si>
  <si>
    <t>66</t>
  </si>
  <si>
    <t>210201511R00</t>
  </si>
  <si>
    <t>Svítidlo LED bytové stropní přisazené, pouze montáž</t>
  </si>
  <si>
    <t>68</t>
  </si>
  <si>
    <t>Nouzové svítidlo N2</t>
  </si>
  <si>
    <t>70</t>
  </si>
  <si>
    <t>5.1</t>
  </si>
  <si>
    <t>Nouzové svítidlo N3</t>
  </si>
  <si>
    <t>72</t>
  </si>
  <si>
    <t>5.2</t>
  </si>
  <si>
    <t>Nouzové svítidlo N1-D</t>
  </si>
  <si>
    <t>74</t>
  </si>
  <si>
    <t>5.3.N1L</t>
  </si>
  <si>
    <t>Nouzové svítidlo N1-L</t>
  </si>
  <si>
    <t>76</t>
  </si>
  <si>
    <t>5.4.N1R</t>
  </si>
  <si>
    <t>Nouzové svítidlo N1-R</t>
  </si>
  <si>
    <t>78</t>
  </si>
  <si>
    <t>210201517R00</t>
  </si>
  <si>
    <t>Svítidlo LED bytové stěnové, (montáž nouz. svítidla)</t>
  </si>
  <si>
    <t>80</t>
  </si>
  <si>
    <t>210110062RT1</t>
  </si>
  <si>
    <t>Infrapasivní spínač osvětlení nebo ventilátoru, včetně dodávky spínače</t>
  </si>
  <si>
    <t>82</t>
  </si>
  <si>
    <t>210111011RT2</t>
  </si>
  <si>
    <t>Zásuvka domovní zapuštěná - provedení 2P+PE, včetně dodávky zásuvky</t>
  </si>
  <si>
    <t>84</t>
  </si>
  <si>
    <t>210111013RT2</t>
  </si>
  <si>
    <t>Zásuvka s přepěťovou ochranou - provedení 2P+PE, včetně dodávky zásuvky</t>
  </si>
  <si>
    <t>86</t>
  </si>
  <si>
    <t>210110001RT2</t>
  </si>
  <si>
    <t>Spínač nástěnný jednopól.- řaz. 1, obyč.prostředí, včetně dodávky spínače</t>
  </si>
  <si>
    <t>88</t>
  </si>
  <si>
    <t>210110003RT1</t>
  </si>
  <si>
    <t>Spínač nástěnný seriový - řaz. 5, obyč.prostředí, včetně dodávky spínače</t>
  </si>
  <si>
    <t>90</t>
  </si>
  <si>
    <t>zásuvka datové 2xRJ45/Cat 6A IP20 bílá, vč. montáže</t>
  </si>
  <si>
    <t>92</t>
  </si>
  <si>
    <t>210010301RT1</t>
  </si>
  <si>
    <t>Krabice přístrojová KP, bez zapojení, kruhová, včetně dodávky</t>
  </si>
  <si>
    <t>94</t>
  </si>
  <si>
    <t>210010351RT1</t>
  </si>
  <si>
    <t>Rozvodka krabicová z lis. izol. IP44 do 4 mm2, včetně dodávky krabice</t>
  </si>
  <si>
    <t>96</t>
  </si>
  <si>
    <t>210010701RT2</t>
  </si>
  <si>
    <t>Krabice pož.odolná pro silové kabely se zapojením, včetně dodávky pož.odolná</t>
  </si>
  <si>
    <t>98</t>
  </si>
  <si>
    <t>210010348RT2</t>
  </si>
  <si>
    <t>Krabice bezhalogenová KU, bez zapojení, kruhová, včetně dodávky KU 68</t>
  </si>
  <si>
    <t>100</t>
  </si>
  <si>
    <t>210010312RT1</t>
  </si>
  <si>
    <t>Krabice odbočná KO 97, bez zapojení, kruhová, včetně dodávky KO 97 s víčkem</t>
  </si>
  <si>
    <t>102</t>
  </si>
  <si>
    <t>51</t>
  </si>
  <si>
    <t>11.0</t>
  </si>
  <si>
    <t>Měření datové sítě, vč. vystavení protokolů</t>
  </si>
  <si>
    <t>104</t>
  </si>
  <si>
    <t>EZS - vnitřní siréna s majákem, + montáž</t>
  </si>
  <si>
    <t>106</t>
  </si>
  <si>
    <t>53</t>
  </si>
  <si>
    <t>7.0</t>
  </si>
  <si>
    <t>EZS - ústředna</t>
  </si>
  <si>
    <t>108</t>
  </si>
  <si>
    <t>Poznámka k položce:_x000d_
Ústředna EZS s maximální kapacitou 520 zón a 32 podsystémů včetně kovové skříně se zdrojem . Prostor pro aku 18Ah.</t>
  </si>
  <si>
    <t>9.0</t>
  </si>
  <si>
    <t>EZS - posilovací zdroj</t>
  </si>
  <si>
    <t>110</t>
  </si>
  <si>
    <t>Poznámka k položce:_x000d_
Modul posilovacího zdroje 2,75A v krytu s vestavěným koncentrátorem</t>
  </si>
  <si>
    <t>55</t>
  </si>
  <si>
    <t>EZS - expander, + montáž</t>
  </si>
  <si>
    <t>112</t>
  </si>
  <si>
    <t>13.1</t>
  </si>
  <si>
    <t>EZS - tlačítkové tablo, + montáž</t>
  </si>
  <si>
    <t>114</t>
  </si>
  <si>
    <t>57</t>
  </si>
  <si>
    <t>EZS - PIR detektor, + montáž</t>
  </si>
  <si>
    <t>116</t>
  </si>
  <si>
    <t>33.0</t>
  </si>
  <si>
    <t>revize a oživení systému EZS</t>
  </si>
  <si>
    <t>118</t>
  </si>
  <si>
    <t>59</t>
  </si>
  <si>
    <t>siréna systému pro odvětrání tepla a kouře, z prostoru CHUC</t>
  </si>
  <si>
    <t>120</t>
  </si>
  <si>
    <t>6.0</t>
  </si>
  <si>
    <t>ústředna zařízení pro odvětrání tepla a kouře, vč. zapojení, oživení a revize</t>
  </si>
  <si>
    <t>122</t>
  </si>
  <si>
    <t>Poznámka k položce:_x000d_
Zařízení je napájecím zdrojem a současně ústřednou ovládající a dozorující protipožární zařízení používanou v rámci systémů bránících šíření kouře a tepla, požárního odvětrávaní a větrání bytových prostor.</t>
  </si>
  <si>
    <t>tlačítko pro odvětrání tepla a kouře, z prostoru CHUC</t>
  </si>
  <si>
    <t>124</t>
  </si>
  <si>
    <t>kouřový hlásič pro odvětrání tepla a kouře, v pros, vč. montáže</t>
  </si>
  <si>
    <t>126</t>
  </si>
  <si>
    <t>63</t>
  </si>
  <si>
    <t>210220321RT1</t>
  </si>
  <si>
    <t>Svorka na potrubí Bernard, včetně Cu pásku, včetně dodávky svorky + Cu pásku</t>
  </si>
  <si>
    <t>128</t>
  </si>
  <si>
    <t>210020302RT1</t>
  </si>
  <si>
    <t>Žlab drátěný nad podhled 100/50mm kompletní, včetně dodávky žlabu a montáže (silno + slabo)</t>
  </si>
  <si>
    <t>130</t>
  </si>
  <si>
    <t>65</t>
  </si>
  <si>
    <t>210020302RT1.1</t>
  </si>
  <si>
    <t>Žlab drátěný nad podhled 50/50mm kompletní, včetně dodávky žlabu a montáže (PBŘ zařízení)</t>
  </si>
  <si>
    <t>132</t>
  </si>
  <si>
    <t>210010001RU3</t>
  </si>
  <si>
    <t>Trubka ohebná pod omítku, vnější průměr 16 mm, včetně dodávky Super Monoflex 1216E</t>
  </si>
  <si>
    <t>134</t>
  </si>
  <si>
    <t>67</t>
  </si>
  <si>
    <t>210010004RU3</t>
  </si>
  <si>
    <t>Trubka ohebná pod omítku, vnější průměr 32 mm, včetně dodávky Super Monoflex 1232</t>
  </si>
  <si>
    <t>136</t>
  </si>
  <si>
    <t>210800201RT2</t>
  </si>
  <si>
    <t>Kabel bezhalogenový 16mm z/ž volně uložený</t>
  </si>
  <si>
    <t>138</t>
  </si>
  <si>
    <t>69</t>
  </si>
  <si>
    <t>210010083RT1</t>
  </si>
  <si>
    <t>Trubka pancéřová z PH, uložená pevně, 21 mm, včetně dodávky trubky 21mm + kolena</t>
  </si>
  <si>
    <t>140</t>
  </si>
  <si>
    <t>Kabel bezhalogenový 4mm z/ž volně uložená, včetně dodávky kabelu</t>
  </si>
  <si>
    <t>142</t>
  </si>
  <si>
    <t>71</t>
  </si>
  <si>
    <t>210800233RT3</t>
  </si>
  <si>
    <t>Kabel bezhalogenový CXKH 4 x 10 mm2 volně uložený, včetně dodávky kabelu CXKH-V</t>
  </si>
  <si>
    <t>144</t>
  </si>
  <si>
    <t>24.0</t>
  </si>
  <si>
    <t>Kabel CYKY-m 1 kV 4x70 pevně uložený, včetně dodávky kabelu</t>
  </si>
  <si>
    <t>146</t>
  </si>
  <si>
    <t>73</t>
  </si>
  <si>
    <t>210800201RT2.1</t>
  </si>
  <si>
    <t>Kabel bezhalogenový CXKH 1 x 16 mm2 volně uložený, včetně dodávky kabelu CXKH-R</t>
  </si>
  <si>
    <t>148</t>
  </si>
  <si>
    <t>210800530RT1</t>
  </si>
  <si>
    <t>Vodič H07V-U (CY) 25 mm2 uložený volně, včetně dodávky vodiče CY 25</t>
  </si>
  <si>
    <t>150</t>
  </si>
  <si>
    <t>75</t>
  </si>
  <si>
    <t>210810016RT1</t>
  </si>
  <si>
    <t>Kabel CYKY-m 750 V 5 x 2,5 mm2 volně uložený, včetně dodávky kabelu</t>
  </si>
  <si>
    <t>152</t>
  </si>
  <si>
    <t>210810017RT2</t>
  </si>
  <si>
    <t>Kabel CYKY-m 750 V 5 žil,4 až 25 mm2,volně uložený, včetně dodávky kabelu 5x6 mm2</t>
  </si>
  <si>
    <t>154</t>
  </si>
  <si>
    <t>77</t>
  </si>
  <si>
    <t>210800247RT2</t>
  </si>
  <si>
    <t>Kabel bezhalogenový CXKH 5 x 6 mm2 volně uložený, včetně dodávky kabelu CXKH-R (vedení HDO - FVE)</t>
  </si>
  <si>
    <t>156</t>
  </si>
  <si>
    <t>210800215RT3</t>
  </si>
  <si>
    <t>Kabel bezhalogenový CXKH 3 x 2,5 mm2 volně uložený, včetně dodávky kabelu CXKH-V</t>
  </si>
  <si>
    <t>158</t>
  </si>
  <si>
    <t>79</t>
  </si>
  <si>
    <t>210810006RT1</t>
  </si>
  <si>
    <t>Kabel CYKY-m 750 V 3 x 2,5 mm2 volně uložený, včetně dodávky kabelu</t>
  </si>
  <si>
    <t>160</t>
  </si>
  <si>
    <t>210800214RT3</t>
  </si>
  <si>
    <t>Kabel bezhalogenový CXKH 3 x 1,5 mm2 volně uložený, včetně dodávky kabelu CXKH-V</t>
  </si>
  <si>
    <t>162</t>
  </si>
  <si>
    <t>81</t>
  </si>
  <si>
    <t>210800214RT2</t>
  </si>
  <si>
    <t>Kabel bezhalogenový CXKH 3 x 1,5 mm2 volně uložený, včetně dodávky kabelu CXKH-R</t>
  </si>
  <si>
    <t>164</t>
  </si>
  <si>
    <t>210810001RT1</t>
  </si>
  <si>
    <t>Kabel CYKY-m 750 V 2 x 1,5 mm2 volně uložený, včetně dodávky kabelu</t>
  </si>
  <si>
    <t>166</t>
  </si>
  <si>
    <t>83</t>
  </si>
  <si>
    <t>210810005RT1</t>
  </si>
  <si>
    <t>Kabel CYKY-m 750 V 3 x 1,5 mm2 volně uložený, včetně dodávky kabelu</t>
  </si>
  <si>
    <t>168</t>
  </si>
  <si>
    <t>170</t>
  </si>
  <si>
    <t>85</t>
  </si>
  <si>
    <t>210810014RT1</t>
  </si>
  <si>
    <t>Kabel CYKY-m 750 V 4 žíly,16-25 mm2, volně uložený, včetně dodávky kabelu 4x16 mm2</t>
  </si>
  <si>
    <t>172</t>
  </si>
  <si>
    <t>210901098RT1</t>
  </si>
  <si>
    <t>Kabel silový AYKY 1kV 3x240+120 mm2 pevně uložený, včetně dodávky kabelu AYKY 4b 3x240+120</t>
  </si>
  <si>
    <t>174</t>
  </si>
  <si>
    <t>87</t>
  </si>
  <si>
    <t>kabel struk. kabeláže Cat.6A v bezhalonovém , provedení vč. montáže</t>
  </si>
  <si>
    <t>176</t>
  </si>
  <si>
    <t>23.0</t>
  </si>
  <si>
    <t>optický kabel sm 9/125 12 vláken, vč. montáže</t>
  </si>
  <si>
    <t>178</t>
  </si>
  <si>
    <t xml:space="preserve">Poznámka k položce:_x000d_
Video kabel 10m - propojovací, male konektory: 2× HDMI  s přenosovou rychlostí až 4K (3840×2160) při 30Hz, 8 audio/zvukových kanálů, s oboustrannou koncovkou, s pozlacenými konektory, stíněný, rovné zakončení, opletení balistickým nylonem</t>
  </si>
  <si>
    <t>89</t>
  </si>
  <si>
    <t>23.0.1</t>
  </si>
  <si>
    <t>optický kabel sm 9/125 7 vláken, vč. montáže</t>
  </si>
  <si>
    <t>180</t>
  </si>
  <si>
    <t>16.0</t>
  </si>
  <si>
    <t>19" optická police 24 ST výsuvná, vč. montáže a zapojení</t>
  </si>
  <si>
    <t>182</t>
  </si>
  <si>
    <t>91</t>
  </si>
  <si>
    <t>vnější IP kamera, vč. montáže</t>
  </si>
  <si>
    <t>184</t>
  </si>
  <si>
    <t>Poznámka k položce:_x000d_
IP kamera - vnitřní a venkovní, s maximálním rozlišením videa 2560 × 1440 px, klasické noční vidění s maximálním dosvitem 30 m, 88,8° zorný úhel, ruční rotace, pevný objektiv, s detekcí pohybu, narušení a neoprávněné manipulace, vestavěný mikrofon, vestavěný reproduktor a obousměrný zvuk, notifikace do mobilu, zvukový alarm, RJ 45 LAN rozhraní, připojení přes ethernet, ke komunikaci slouží aplikace výrobce, montážní materiál v balení, rozměry 115 × 115 × 85,7 mm (V×Š×H)</t>
  </si>
  <si>
    <t>Kabel EZS 2x2x08 bezhalonový, vč. montáže</t>
  </si>
  <si>
    <t>186</t>
  </si>
  <si>
    <t>93</t>
  </si>
  <si>
    <t>211010001RT2</t>
  </si>
  <si>
    <t>Osazení hmoždinky do cihlového zdiva, HM 6, včetně dodávky hmoždinky</t>
  </si>
  <si>
    <t>188</t>
  </si>
  <si>
    <t>211010002RT2</t>
  </si>
  <si>
    <t>Osazení hmoždinky do cihlového zdiva, HM 8, včetně dodávky hmoždinky</t>
  </si>
  <si>
    <t>190</t>
  </si>
  <si>
    <t>95</t>
  </si>
  <si>
    <t>210100003R00</t>
  </si>
  <si>
    <t>Ukončení vodičů v rozvaděči + zapojení do 16 mm2</t>
  </si>
  <si>
    <t>192</t>
  </si>
  <si>
    <t>210100012R00</t>
  </si>
  <si>
    <t>Ukončení vodičů v rozvaděči + zapojení do 240 mm2</t>
  </si>
  <si>
    <t>194</t>
  </si>
  <si>
    <t>210100009R00</t>
  </si>
  <si>
    <t>Ukončení vodičů v rozvaděči + zapojení do 120 mm2</t>
  </si>
  <si>
    <t>196</t>
  </si>
  <si>
    <t>210100002R00</t>
  </si>
  <si>
    <t>Ukončení vodičů v rozvaděči + zapojení do 6 mm2</t>
  </si>
  <si>
    <t>198</t>
  </si>
  <si>
    <t>99</t>
  </si>
  <si>
    <t>210100001R00</t>
  </si>
  <si>
    <t>Ukončení vodičů v rozvaděči + zapojení do 2,5 mm2</t>
  </si>
  <si>
    <t>200</t>
  </si>
  <si>
    <t>58541233R</t>
  </si>
  <si>
    <t>Sádra šedá stavební G-2 B II, pojivo třídy A, bal. 30 kg</t>
  </si>
  <si>
    <t>202</t>
  </si>
  <si>
    <t>101</t>
  </si>
  <si>
    <t>revize , vč. 4x revizní zpráva</t>
  </si>
  <si>
    <t>204</t>
  </si>
  <si>
    <t>32.0</t>
  </si>
  <si>
    <t>přepojení stávajícího kabelu VO, do nového rozváděče RH</t>
  </si>
  <si>
    <t>206</t>
  </si>
  <si>
    <t>103</t>
  </si>
  <si>
    <t>funkční zkouška nouzového osvětlení</t>
  </si>
  <si>
    <t>208</t>
  </si>
  <si>
    <t>měření intenzity umělého osvětlení</t>
  </si>
  <si>
    <t>210</t>
  </si>
  <si>
    <t>105</t>
  </si>
  <si>
    <t>mimostaveništní doprava</t>
  </si>
  <si>
    <t>212</t>
  </si>
  <si>
    <t>likvidace odpadu, úklid pracoviště</t>
  </si>
  <si>
    <t>214</t>
  </si>
  <si>
    <t>M46</t>
  </si>
  <si>
    <t>Zemní práce při montážích</t>
  </si>
  <si>
    <t>107</t>
  </si>
  <si>
    <t>460010002RT2</t>
  </si>
  <si>
    <t>Vytýčení trasy nadzemního sděl.vedení u silnice, délka trasy do 500 m</t>
  </si>
  <si>
    <t>km</t>
  </si>
  <si>
    <t>216</t>
  </si>
  <si>
    <t>460010022RT2</t>
  </si>
  <si>
    <t>Vytýčení kabelové trasy podél silnice, délka trasy do 500 m</t>
  </si>
  <si>
    <t>218</t>
  </si>
  <si>
    <t>109</t>
  </si>
  <si>
    <t>460030053RT3</t>
  </si>
  <si>
    <t>Vytrhání kostek drobných, lože MC, nezalité spáry, z plochy nad 10 m2</t>
  </si>
  <si>
    <t>220</t>
  </si>
  <si>
    <t>460030062RT1</t>
  </si>
  <si>
    <t>Kladení dlažby do lože z malty, včetně dodávky dlaždic 30/30/4</t>
  </si>
  <si>
    <t>222</t>
  </si>
  <si>
    <t>111</t>
  </si>
  <si>
    <t>460030081RT3</t>
  </si>
  <si>
    <t>Řezání spáry v asfaltu nebo betonu, v tloušťce vrstvy do 8-10 cm</t>
  </si>
  <si>
    <t>224</t>
  </si>
  <si>
    <t>460050602RT1</t>
  </si>
  <si>
    <t>Jáma pro stožár, hornina třídy 3-4, ručně, ruční výkop jámy</t>
  </si>
  <si>
    <t>m3</t>
  </si>
  <si>
    <t>226</t>
  </si>
  <si>
    <t>113</t>
  </si>
  <si>
    <t>460080002RT1</t>
  </si>
  <si>
    <t>Betonový základ do bednění, uložení betonu do dřevěného bednění</t>
  </si>
  <si>
    <t>228</t>
  </si>
  <si>
    <t>3457114701R</t>
  </si>
  <si>
    <t>Trubka kabelová chránička 50mm zemní , dvouplášťová</t>
  </si>
  <si>
    <t>230</t>
  </si>
  <si>
    <t>115</t>
  </si>
  <si>
    <t>3457114705R</t>
  </si>
  <si>
    <t>Trubka kabelová chránička KOPOFLEX 110mm, zemní, dvouplášťová</t>
  </si>
  <si>
    <t>232</t>
  </si>
  <si>
    <t>460200302RT2</t>
  </si>
  <si>
    <t>Výkop kabelové rýhy 50/120 cm hor.2, ruční výkop rýhy</t>
  </si>
  <si>
    <t>234</t>
  </si>
  <si>
    <t>117</t>
  </si>
  <si>
    <t>460200682RT2</t>
  </si>
  <si>
    <t>Výkop kabelové rýhy 65/120 cm hor.2, ruční výkop rýhy</t>
  </si>
  <si>
    <t>236</t>
  </si>
  <si>
    <t>460490012RT1</t>
  </si>
  <si>
    <t>Fólie výstražná z PVC, šířka 33 cm, fólie PVC šířka 33 cm</t>
  </si>
  <si>
    <t>238</t>
  </si>
  <si>
    <t>119</t>
  </si>
  <si>
    <t>460570302R00</t>
  </si>
  <si>
    <t>Zához rýhy 50/120 cm, hornina tř. 2, se zhutněním</t>
  </si>
  <si>
    <t>240</t>
  </si>
  <si>
    <t>460570682R00</t>
  </si>
  <si>
    <t>Zához rýhy 65/120 cm, hornina tř. 2, se zhutněním</t>
  </si>
  <si>
    <t>242</t>
  </si>
  <si>
    <t>121</t>
  </si>
  <si>
    <t>460510421RT1</t>
  </si>
  <si>
    <t>Vyčištění kabelového žlabu - ruční, ruční pročištění</t>
  </si>
  <si>
    <t>244</t>
  </si>
  <si>
    <t>460600001RT7</t>
  </si>
  <si>
    <t>Naložení a odvoz zeminy, odvoz na vzdálenost 9000 m</t>
  </si>
  <si>
    <t>246</t>
  </si>
  <si>
    <t>123</t>
  </si>
  <si>
    <t>460650023RT1</t>
  </si>
  <si>
    <t>Vozovka jednovrstvá z betonu 15 cm, podkladní vrstva z BP 7,5</t>
  </si>
  <si>
    <t>248</t>
  </si>
  <si>
    <t>utěsnění otvoru proti vniknutí vody</t>
  </si>
  <si>
    <t>250</t>
  </si>
  <si>
    <t>125</t>
  </si>
  <si>
    <t>geodetické zaměření a zakreslení sítí</t>
  </si>
  <si>
    <t>252</t>
  </si>
  <si>
    <t>oprava komunikace vč. dodávky materiálu, (oprava živičného povrchu)</t>
  </si>
  <si>
    <t>254</t>
  </si>
  <si>
    <t>M65</t>
  </si>
  <si>
    <t>Elektroinstalace</t>
  </si>
  <si>
    <t>127</t>
  </si>
  <si>
    <t>650801113R00</t>
  </si>
  <si>
    <t>Demontáž svítidla stropního přisazeného</t>
  </si>
  <si>
    <t>256</t>
  </si>
  <si>
    <t>650710111R00</t>
  </si>
  <si>
    <t>Demontáž elektroinstalační lišty š. do 120 mm</t>
  </si>
  <si>
    <t>258</t>
  </si>
  <si>
    <t>129</t>
  </si>
  <si>
    <t>30.0</t>
  </si>
  <si>
    <t>Demontáž rozváděče RC, 2x pole</t>
  </si>
  <si>
    <t>260</t>
  </si>
  <si>
    <t>30.1</t>
  </si>
  <si>
    <t>Demontáž rozváděče RH, 4x pole</t>
  </si>
  <si>
    <t>262</t>
  </si>
  <si>
    <t>131</t>
  </si>
  <si>
    <t>demontáž spínače, zásuvky, krabice</t>
  </si>
  <si>
    <t>264</t>
  </si>
  <si>
    <t>00.5 - VZT-1PP</t>
  </si>
  <si>
    <t>Veškeré položky zahrnují dodávku materiálu a montáž.</t>
  </si>
  <si>
    <t>2 - CHÚC</t>
  </si>
  <si>
    <t>3 - HYGIENICKÉ ZAŘÍZENÍ</t>
  </si>
  <si>
    <t>5 - SERVER A TECHNICKÉ MÍSTNOSTI</t>
  </si>
  <si>
    <t>10.0 - Ostatní náklady</t>
  </si>
  <si>
    <t>CHÚC</t>
  </si>
  <si>
    <t>2. 1</t>
  </si>
  <si>
    <t>Axiální ventilátor do kruhového potrubí d800mm; vč. termistorové ochrany na DIN lištu, vč. 4 tlumičů chvění; vč. montážní patky 14400 m3/h; 350 Pa; 3 kW; 3-400 V; 6/(45,6-start) A</t>
  </si>
  <si>
    <t>kpl</t>
  </si>
  <si>
    <t>2. 3</t>
  </si>
  <si>
    <t>Protidešťová žaluzie "NASÁVACÍ" v Al provedení 1800x800 mm, vč. ochranného pletiva z drátků o tl. 1mm, s oky 10x10mm</t>
  </si>
  <si>
    <t>2. 4</t>
  </si>
  <si>
    <t>Uzavírací klapka těsná, vícelistá, protiběžná 800x800 mm; příprava pro ovládaní servopohonem - vč. servopohonu 230V s bezpečnostní pružinou</t>
  </si>
  <si>
    <t>2. 7</t>
  </si>
  <si>
    <t>Přívodní dvouřadá vyústka v komfortním provedení 500x200mm, vč. regulace R1 a montážního rámečkuu; v barvě bíle vč. regulace</t>
  </si>
  <si>
    <t>2. 8</t>
  </si>
  <si>
    <t>Komfortní krycí mřížka 1000x1000 mm; v barvě bíle</t>
  </si>
  <si>
    <t>2. 10</t>
  </si>
  <si>
    <t>Pružná manžeta pro napojení ventilátoru; Ø800 mm</t>
  </si>
  <si>
    <t>2. 12</t>
  </si>
  <si>
    <t>Hranaté potrubí LINDAB sk. I z pozinkovaného plechu, vč. montážního, závěsového, spojovacího a těsnícího materiálu. Rozsah, viz. výkresová dokumentace. Kvalitativní provedení potrubí, viz. technická zpráva.</t>
  </si>
  <si>
    <t>2. 14</t>
  </si>
  <si>
    <t>Izolace tepelná z minerální vaty o tl. 4cm s AL polepem; min. 40 kg/m3; λ = 0,034 W/mK při 0°C nebo s lepšími parametry</t>
  </si>
  <si>
    <t>2. 15</t>
  </si>
  <si>
    <t>Protipožární izolační systém z minerální, nebo kamenné vlny o tl. 4cm s AL polepem s požární odolností EI 45 při působení požáru z vnější strany "i←o" požárně odolného VZT potrubí, včetně spojovacího a upevňovacího materiálu. Rozsah, viz. výkresová dokumentace. Kvalitativní provedení, viz. technická zpráva.</t>
  </si>
  <si>
    <t>bm</t>
  </si>
  <si>
    <t>2. 16</t>
  </si>
  <si>
    <t>Certifikovaný systém protipožárního utěsnění VZT prostupů minerální vatou + protipožárním tmelem, požární odolnost shodná s požární odolností konstrukce, viz projekt požární ochrany.</t>
  </si>
  <si>
    <t>HYGIENICKÉ ZAŘÍZENÍ</t>
  </si>
  <si>
    <t>3. 1</t>
  </si>
  <si>
    <t>Diagonální ventilátor do kruhového potrubí d125; vč. pružných spojek 220 m3/h; 170 Pa; 0,04 kW; 230 V; 0,3 A</t>
  </si>
  <si>
    <t>3. 2</t>
  </si>
  <si>
    <t>Diagonální ventilátor do kruhového potrubí d125; vč. pružných spojek 200 m3/h; 170 Pa; 0,04 kW; 230 V; 0,3 A</t>
  </si>
  <si>
    <t>3. 3</t>
  </si>
  <si>
    <t>Diagonální ventilátor do kruhového potrubí d125; vč. pružných spojek 130m3/h; 170 Pa; 0,04 kW; 230 V; 0,3 A</t>
  </si>
  <si>
    <t>3. 18</t>
  </si>
  <si>
    <t>Tlumič hluku do kruhového potrubí Ø125/1000</t>
  </si>
  <si>
    <t>3. 22</t>
  </si>
  <si>
    <t xml:space="preserve">Požární zpěňovací mřížka klasifikovaná jako uzávěr typu EW30;  300x200 mm, s požární odolností min. 30 minut; vč. 2 kusů krycích mřížek a prostupu provedeného ze 4-hranného potrubí</t>
  </si>
  <si>
    <t>3. 25</t>
  </si>
  <si>
    <t>Uzavírací klapka těsná Ø125 mm; příprava pro ovládaní servopohonem - vč. servopohonu 230V s bezpečnostní pružinou</t>
  </si>
  <si>
    <t>3. 27</t>
  </si>
  <si>
    <t>Přívodní/odvodní stropní difuzor Ø125 mm s nastavitelnou čelní deskou, vč. montážního příslušenství</t>
  </si>
  <si>
    <t>3. 28</t>
  </si>
  <si>
    <t>Přívodní/odvodní stropní difuzor Ø80 mm s nastavitelnou čelní deskou, vč. montážního příslušenství</t>
  </si>
  <si>
    <t>3. 30</t>
  </si>
  <si>
    <t>Stěnová mřížka v Al provedení 300x150 mm; rozteč lamel 12,5mm; vč. montážního rámečku</t>
  </si>
  <si>
    <t>3. 35</t>
  </si>
  <si>
    <t>Kruhové spirálně stáčené potrubí LINDAB - SAFE Ø225 mm z pozinkovaného plechu spojované systémem těsnění dvěma břity z pryže, vč. tvarovek, montážního, závěsového, spojovacího a těsnícího materiálu. Rozsah, viz. výkresová dokumentace. Kvalitativní provedení potrubí, viz. technická zpráva.</t>
  </si>
  <si>
    <t>3. 39</t>
  </si>
  <si>
    <t>Kruhové spirálně stáčené potrubí LINDAB - SAFE Ø125 mm z pozinkovaného plechu spojované systémem těsnění dvěma břity z pryže, vč. tvarovek, montážního, závěsového, spojovacího a těsnícího materiálu. Rozsah, viz. výkresová dokumentace. Kvalitativní provedení potrubí, viz. technická zpráva.</t>
  </si>
  <si>
    <t>3. 41</t>
  </si>
  <si>
    <t>3. 45</t>
  </si>
  <si>
    <t>SERVER A TECHNICKÉ MÍSTNOSTI</t>
  </si>
  <si>
    <t>5. 3a</t>
  </si>
  <si>
    <t>Venkovní kondenzační jednotka - SPLIT systém; o jmenovitém chladícím výkonu min 3,5kW, invertorový systém, vč. chladiva R32; autorestart; pracovní rozsah venkovní teploty -10° do +46°C. vč. autonomní regulace; vč. konzole a 4. silentbloků (REZERVA PRO CHLAZENÍ TECHNICKÝCH MÍSTNOSTÍ UPS A SLA)</t>
  </si>
  <si>
    <t>5. 3b</t>
  </si>
  <si>
    <t>Vnitřní výparníková nástěnná jednotka pro systém SPLIT; Qchlc(jm.) 3,5 kW, invertorový systém s autonomní regulací s dálkovým kabelovým ovbladačem (REZERVA PRO CHLAZENÍ TECHNICKÝCH MÍSTNOSTÍ UPS A SLA)</t>
  </si>
  <si>
    <t>5. 4a</t>
  </si>
  <si>
    <t>5. 4b</t>
  </si>
  <si>
    <t>5. 6</t>
  </si>
  <si>
    <t>Chladivové Cu potrubí 6.35 x 9.52 mm (pár), vč. chladiva, tepelně parotěsné izolace, montážního a závěsového materiálu; vč. komunikačního kabelu mezi venkovní a vnitřní jednotkou 5x1,5mm2</t>
  </si>
  <si>
    <t>5. 7</t>
  </si>
  <si>
    <t>Měkká požární ucpávka sdruženého prostupu z minerální vlny 120 kg/m3 a z nátěru lepící hmoty INTUMEX CSP, vč. atestu. Prostupující potrubí bude opatřeno nátěrem INTUMEX CSP v délce minimálně 150mm za požárně dělící konstrukci</t>
  </si>
  <si>
    <t>5. 8</t>
  </si>
  <si>
    <t>Zprovoznění, nastavení a vyzkoušení systému SPLIT, vč. provedení tlakové zkoušky potrubí</t>
  </si>
  <si>
    <t>10.0</t>
  </si>
  <si>
    <t>10.0.2</t>
  </si>
  <si>
    <t>Zaregulování a předání</t>
  </si>
  <si>
    <t>01 - 1. NP</t>
  </si>
  <si>
    <t>01.1 - Stavební část 1.NP</t>
  </si>
  <si>
    <t xml:space="preserve">    766 - Konstrukce truhlářské</t>
  </si>
  <si>
    <t>612135001</t>
  </si>
  <si>
    <t>Vyrovnání podkladu vnitřních stěn maltou vápenocementovou tl do 10 mm</t>
  </si>
  <si>
    <t>-1938665444</t>
  </si>
  <si>
    <t>"N106"6,0</t>
  </si>
  <si>
    <t>612321131</t>
  </si>
  <si>
    <t>Vápenocementový štuk vnitřních stěn tloušťky do 3 mm</t>
  </si>
  <si>
    <t>22774121</t>
  </si>
  <si>
    <t>"N106"6,000</t>
  </si>
  <si>
    <t>-1202153051</t>
  </si>
  <si>
    <t>-901135589</t>
  </si>
  <si>
    <t>1131216677</t>
  </si>
  <si>
    <t>"B112"6,0</t>
  </si>
  <si>
    <t>97205.1NP</t>
  </si>
  <si>
    <t>Úprava stávajícího prostupu VZT, utěsnění dle PBŘ</t>
  </si>
  <si>
    <t>"109"1</t>
  </si>
  <si>
    <t>"B103"15,0</t>
  </si>
  <si>
    <t>"B104"8,0</t>
  </si>
  <si>
    <t>"B105"28,0</t>
  </si>
  <si>
    <t>"B106"6,0</t>
  </si>
  <si>
    <t>"B107"8,0</t>
  </si>
  <si>
    <t>4,942*9 'Přepočtené koeficientem množství</t>
  </si>
  <si>
    <t>763135.1</t>
  </si>
  <si>
    <t>Montáž a dodávka kazetového podhledu vč. nosné konstrukce, mřížek</t>
  </si>
  <si>
    <t>-809072740</t>
  </si>
  <si>
    <t>"N101"125,0</t>
  </si>
  <si>
    <t>"N102"248,0</t>
  </si>
  <si>
    <t>76312.1NP</t>
  </si>
  <si>
    <t>SDK opláštění vedení VZT v prostoru za recepcí</t>
  </si>
  <si>
    <t>766</t>
  </si>
  <si>
    <t>Konstrukce truhlářské</t>
  </si>
  <si>
    <t>76681.DM1</t>
  </si>
  <si>
    <t>Demontáž zařízení kuchyňky</t>
  </si>
  <si>
    <t>129066247</t>
  </si>
  <si>
    <t>"B108"1</t>
  </si>
  <si>
    <t>76681.M1</t>
  </si>
  <si>
    <t>Montáž zařízení kuchyňky</t>
  </si>
  <si>
    <t>1370407794</t>
  </si>
  <si>
    <t>"N108"1</t>
  </si>
  <si>
    <t>"N112"6,0</t>
  </si>
  <si>
    <t>6*1,15 'Přepočtené koeficientem množství</t>
  </si>
  <si>
    <t>"B110"29,0</t>
  </si>
  <si>
    <t>"B111"5,0</t>
  </si>
  <si>
    <t>"N110"29,0</t>
  </si>
  <si>
    <t>29*1,1 'Přepočtené koeficientem množství</t>
  </si>
  <si>
    <t>776221111</t>
  </si>
  <si>
    <t>Lepení pásů z PVC standardním lepidlem</t>
  </si>
  <si>
    <t>32257874</t>
  </si>
  <si>
    <t>"N111"5,0</t>
  </si>
  <si>
    <t>28411143</t>
  </si>
  <si>
    <t xml:space="preserve">PVC vinyl homogenní protiskluzná se vsypem a výztuž. vrstvou, s nopy tl 2,00mm nášlapná vrstva 2,00mm - materiál upřesnit dle stávajícího </t>
  </si>
  <si>
    <t>-156418996</t>
  </si>
  <si>
    <t>5*1,15 'Přepočtené koeficientem množství</t>
  </si>
  <si>
    <t>59*2 'Přepočtené koeficientem množství</t>
  </si>
  <si>
    <t>"N103"15,0</t>
  </si>
  <si>
    <t>"N104"8,0</t>
  </si>
  <si>
    <t>"N105"28,0</t>
  </si>
  <si>
    <t>"N107"8,0</t>
  </si>
  <si>
    <t>59*1,1 'Přepočtené koeficientem množství</t>
  </si>
  <si>
    <t>"jen dotčené plochy, výměru upřesnit dle skutečnosti"450</t>
  </si>
  <si>
    <t>01.2 - ZDRAVOTNĚ - TECHNICKÉ INSTALACE 1.NP</t>
  </si>
  <si>
    <t>725 - Zdravotechnika - zařizovací předměty</t>
  </si>
  <si>
    <t>726 - Zdravotechnika - předstěnové instalace</t>
  </si>
  <si>
    <t xml:space="preserve">    01 - Požární ochrana a ostatní</t>
  </si>
  <si>
    <t>429420579</t>
  </si>
  <si>
    <t>1869438314</t>
  </si>
  <si>
    <t>51995281</t>
  </si>
  <si>
    <t>325596785</t>
  </si>
  <si>
    <t>1944327263</t>
  </si>
  <si>
    <t>-1782691446</t>
  </si>
  <si>
    <t>298036250</t>
  </si>
  <si>
    <t>-1752006421</t>
  </si>
  <si>
    <t>-407537882</t>
  </si>
  <si>
    <t>-357377996</t>
  </si>
  <si>
    <t>1305840210</t>
  </si>
  <si>
    <t>-904912645</t>
  </si>
  <si>
    <t>889681586</t>
  </si>
  <si>
    <t>2082087646</t>
  </si>
  <si>
    <t>1913793662</t>
  </si>
  <si>
    <t>698432746</t>
  </si>
  <si>
    <t>717274298</t>
  </si>
  <si>
    <t>365443133</t>
  </si>
  <si>
    <t>1829370720</t>
  </si>
  <si>
    <t>365983884</t>
  </si>
  <si>
    <t>418267092</t>
  </si>
  <si>
    <t>725</t>
  </si>
  <si>
    <t>Zdravotechnika - zařizovací předměty</t>
  </si>
  <si>
    <t>725112021</t>
  </si>
  <si>
    <t>Klozet keramický závěsný na nosné stěny s hlubokým splachováním odpad vodorovný vč. klozetového sedátka</t>
  </si>
  <si>
    <t>1273851029</t>
  </si>
  <si>
    <t>725112021.1</t>
  </si>
  <si>
    <t>Klozet keramický závěsný na nosné stěny s hlubokým splachováním odpad vodorovný vč. klozetového sedátka, kombinovaný s bidetem, s integrovanou sprškou a elektronickým ovládáním</t>
  </si>
  <si>
    <t>-583505061</t>
  </si>
  <si>
    <t>725112173</t>
  </si>
  <si>
    <t>Klozet keramický závěsný se zvýšenou instalací 50cm na nosné stěny s hlubokým splachováním odpad vodorovný vč. klozetového sedátka</t>
  </si>
  <si>
    <t>-1778101811</t>
  </si>
  <si>
    <t>725211601</t>
  </si>
  <si>
    <t>Umyvadlo keramické bílé šířky 450 mm bez krytu na sifon připevněné na stěnu šrouby vč. připojovací sady a zápachové uzávěrky</t>
  </si>
  <si>
    <t>1347357005</t>
  </si>
  <si>
    <t>725211603</t>
  </si>
  <si>
    <t>Umyvadlo keramické bílé šířky 600 mm bez krytu na sifon připevněné na stěnu šrouby vč. připojovací sady a zápachové uzávěrky</t>
  </si>
  <si>
    <t>1042805145</t>
  </si>
  <si>
    <t>725211681</t>
  </si>
  <si>
    <t>Umyvadlo keramické bílé zdravotní šířky 640 mm připevněné na stěnu šrouby</t>
  </si>
  <si>
    <t>-555645129</t>
  </si>
  <si>
    <t>725331111</t>
  </si>
  <si>
    <t>Výlevka bez výtokových armatur keramická závěsná se sklopnou plastovou mřížkou 500 mm</t>
  </si>
  <si>
    <t>-535921450</t>
  </si>
  <si>
    <t>725813111</t>
  </si>
  <si>
    <t>Ventil rohový bez připojovací trubičky nebo flexi hadičky G 1/2</t>
  </si>
  <si>
    <t>-1922360410</t>
  </si>
  <si>
    <t>(2+6+1)*2</t>
  </si>
  <si>
    <t>725821316</t>
  </si>
  <si>
    <t>Baterie dřezové nástěnné pákové s otáčivým plochým ústím a délkou ramínka 300 mm</t>
  </si>
  <si>
    <t>-1933133086</t>
  </si>
  <si>
    <t>725822611</t>
  </si>
  <si>
    <t>Baterie umyvadlové stojánkové pákové bez výpusti</t>
  </si>
  <si>
    <t>1369125538</t>
  </si>
  <si>
    <t>2+6+1</t>
  </si>
  <si>
    <t>726</t>
  </si>
  <si>
    <t>Zdravotechnika - předstěnové instalace</t>
  </si>
  <si>
    <t>726131041</t>
  </si>
  <si>
    <t>Instalační předstěna - klozet závěsný v 1120 mm s ovládáním zepředu a volitelnou výškou instalace pro zvýšenou instalaci</t>
  </si>
  <si>
    <t>-1823022375</t>
  </si>
  <si>
    <t>726191001</t>
  </si>
  <si>
    <t>Zvukoizolační souprava pro zařizovací předměty</t>
  </si>
  <si>
    <t>-1181015236</t>
  </si>
  <si>
    <t>726191002</t>
  </si>
  <si>
    <t>Souprava pro předstěnovou montáž</t>
  </si>
  <si>
    <t>1448436639</t>
  </si>
  <si>
    <t>Požární ochrana a ostatní</t>
  </si>
  <si>
    <t>01ZT03</t>
  </si>
  <si>
    <t>Těsnění prostupu požárně dělící konstrukcí pro kanalizační potrubí</t>
  </si>
  <si>
    <t>-188543906</t>
  </si>
  <si>
    <t>-1796996516</t>
  </si>
  <si>
    <t>-431645917</t>
  </si>
  <si>
    <t>952908385</t>
  </si>
  <si>
    <t>01.3 - VYTÁPĚNÍ 1.NP</t>
  </si>
  <si>
    <t>-349816028</t>
  </si>
  <si>
    <t>120 "dodávka a montáž</t>
  </si>
  <si>
    <t>1771072347</t>
  </si>
  <si>
    <t>1437053030</t>
  </si>
  <si>
    <t>1915524297</t>
  </si>
  <si>
    <t>70 "dodávka a montáž</t>
  </si>
  <si>
    <t>863153354</t>
  </si>
  <si>
    <t>120+90+40+70</t>
  </si>
  <si>
    <t>-1306861662</t>
  </si>
  <si>
    <t>811347581</t>
  </si>
  <si>
    <t>160648912</t>
  </si>
  <si>
    <t>1546501618</t>
  </si>
  <si>
    <t>25 "dodávka a montáž</t>
  </si>
  <si>
    <t>32732828</t>
  </si>
  <si>
    <t>1360132503</t>
  </si>
  <si>
    <t>(25*2) "dodávka a montáž</t>
  </si>
  <si>
    <t>-2017228705</t>
  </si>
  <si>
    <t>944576913</t>
  </si>
  <si>
    <t>1308477860</t>
  </si>
  <si>
    <t>-197285042</t>
  </si>
  <si>
    <t>25 "dodávka a montáž, včetně montážního příslušenství</t>
  </si>
  <si>
    <t>313584349</t>
  </si>
  <si>
    <t>-1775334957</t>
  </si>
  <si>
    <t>305746137</t>
  </si>
  <si>
    <t>-1347444987</t>
  </si>
  <si>
    <t>1394345994</t>
  </si>
  <si>
    <t>01.4 - Elektroinstalace 1.np + instalace střecha</t>
  </si>
  <si>
    <t>Veškeré položky vyjma svítidel zahrnují dodávku materiálu a montáž.	 V rozpočtu není započtena aktivní část datového rozváděče.</t>
  </si>
  <si>
    <t>2.1</t>
  </si>
  <si>
    <t>Rozváděč R1</t>
  </si>
  <si>
    <t>15.1</t>
  </si>
  <si>
    <t>připojení rozváděče výtahu RV3</t>
  </si>
  <si>
    <t>4.1.B3</t>
  </si>
  <si>
    <t>Svítidlo typ B3</t>
  </si>
  <si>
    <t>5.1.N1D</t>
  </si>
  <si>
    <t>Nouzové svítidlo N1-RL</t>
  </si>
  <si>
    <t>Nouzová signalizace pro WC imobilní + montáž</t>
  </si>
  <si>
    <t>Poznámka k položce:_x000d_
Nouzová signalizace bude obsahovat:_x000d_
- zdroj bezpečného napětí_x000d_
- deblokační tlačítko poplachu_x000d_
- tlačítko s lankem_x000d_
- maják se zvonkmem</t>
  </si>
  <si>
    <t>210010485RT3</t>
  </si>
  <si>
    <t>Krabice přístrojová podlahová, včetně dodávky KPP 80 a podložky PP 80</t>
  </si>
  <si>
    <t>210110054RT2</t>
  </si>
  <si>
    <t xml:space="preserve">Spínač zapuštěný střídavý dvojitý,  řazení 6+6, včetně dodávky spínače</t>
  </si>
  <si>
    <t>Tlačítko CENTRAL + TOTAL STOP, prosklené vč. montáže</t>
  </si>
  <si>
    <t>krabice přístrojová do parapetního žlabu, vč. montáže a zapojení krabice</t>
  </si>
  <si>
    <t>žlab parapetní 160/65mm, vč. montáže</t>
  </si>
  <si>
    <t>Poznámka k položce:_x000d_
Položka obsahuje dodávku a montáž parapetního žlabu_x000d_
v plastovém provedení, rozměr 160/65mm, bílý vč. stíněné přepážky._x000d_
1ks je žlab délky 2m</t>
  </si>
  <si>
    <t>210010005RU2</t>
  </si>
  <si>
    <t>Trubka ohebná pod omítku, vnější průměr 40 mm, včetně dodávky Monoflex 1440</t>
  </si>
  <si>
    <t>210800234RT2</t>
  </si>
  <si>
    <t>Kabel bezhalogenový CXKH 4 x 16 mm2 volně uložený, včetně dodávky kabelu CXKH-R</t>
  </si>
  <si>
    <t>210800508RT1</t>
  </si>
  <si>
    <t>Vodič H07V-U (CY) 10 mm2 uložený v trubkách, včetně dodávky vodiče CY 10</t>
  </si>
  <si>
    <t>210800211RT2</t>
  </si>
  <si>
    <t>Kabel bezhalogenový CXKH 2 x 1,5 mm2 volně uložený, včetně dodávky kabelu CXKH-R</t>
  </si>
  <si>
    <t>210800215RT2</t>
  </si>
  <si>
    <t>Kabel bezhalogenový CXKH 3 x 2,5 mm2 volně uložený, včetně dodávky kabelu CXKH-R</t>
  </si>
  <si>
    <t>Stropní projektor, vč. montáže</t>
  </si>
  <si>
    <t>Poznámka k položce:_x000d_
Projektor laser, Full HD, nativní rozlišení 1920 × 1080, 16:9, svítivost 4600 ANSI lm, kontrast 2500000:1, HDMI 2.2, VGA, LAN, WiFi, reproduktory</t>
  </si>
  <si>
    <t>16.1</t>
  </si>
  <si>
    <t>stropní držák pro projektor, vč. montáže</t>
  </si>
  <si>
    <t>Poznámka k položce:_x000d_
Stropní držák projektoru, nosnost 35 kg, materiál ocel, nastavitelná délka 595–895 mm, naklápění v rozsahu 40°, natáčení v rozsahu 16°, 360° rotace, systém pro vedení kabelů, rychloupínací systém</t>
  </si>
  <si>
    <t>23.1</t>
  </si>
  <si>
    <t>HDMI kabel 10m, vč. montáže</t>
  </si>
  <si>
    <t>10.1</t>
  </si>
  <si>
    <t>vnitřní IP kamera, vč. montáže</t>
  </si>
  <si>
    <t xml:space="preserve">Poznámka k položce:_x000d_
IP kamera - vnitřní  s maximálním rozlišením videa 2304 × 1296 px, klasické noční vidění s maximálním dosvitem 30 m, 82,5° zorný úhel, ruční rotace, pevný objektiv, s detekcí pohybu, narušení a neoprávněné manipulace, vestavěný mikrofon, vestavěný reproduktor a obousměrný zvuk, notifikace do mobilu, zvukový alarm, RJ 45 LAN rozhraní, připojení přes ethernet, ke komunikaci slouží aplikace výrobce, montážní materiál v balení, rozměry 115 × 115 × 85,7 mm (V×Š×H)</t>
  </si>
  <si>
    <t>NVR zařízení, vč. montáže a zprovoznění</t>
  </si>
  <si>
    <t>Poznámka k položce:_x000d_
Síťový rekordér - NVR, pro 16 kamer, nahrávání v maximálním rozlišení 12 Mpx, komprese videa H.265 a H.264, 16 PoE portů, PoE budget 120 W, maximální kapacita 32 TB, pro 4 externí disky, RAID 0, RAID 1 (zrcadlení) a RAID 5, desktop provedení, video výstup HDMI a VGA, rozhraní USB 2.0, USB 3.0, RJ-45 a RS-485, RJ-45 1000 Mb/s, nepřetržitý záznam a záznam zvuku, detekce pohybu, ovládání přes desktop nebo mobilní aplikaci, notifikace e-mailem a mobilní, rozměry 4,4 × 43 × 40 cm (V×Š×H), hmotnost 3870 g</t>
  </si>
  <si>
    <t>Demontáž vestaveného rozváděče 2x0,8m</t>
  </si>
  <si>
    <t>01.5 - VZT-1NP</t>
  </si>
  <si>
    <t>1 - REKUPERAČNÍ VĚTRÁNÍ</t>
  </si>
  <si>
    <t>6 - CHLAZENÍ</t>
  </si>
  <si>
    <t>10.1 - Ostatní náklady</t>
  </si>
  <si>
    <t>REKUPERAČNÍ VĚTRÁNÍ</t>
  </si>
  <si>
    <t>1. 1</t>
  </si>
  <si>
    <t>Prostorové čidlo CO2, na stěnu, 0-10V; Typ čidla: NDIR</t>
  </si>
  <si>
    <t>Pol2</t>
  </si>
  <si>
    <t xml:space="preserve">Prostorový regulátor s komunikací Modbus; Vstup pro čidlo CO2 a přepínací funkce;  Řízení Zap/Vyp nebo 0 –10 V</t>
  </si>
  <si>
    <t>Pol3</t>
  </si>
  <si>
    <t>Ovládací panel tlačítkový, včetně kabelu 10m; nastavení parametrů systému VAV</t>
  </si>
  <si>
    <t>Pol4</t>
  </si>
  <si>
    <t>Slučovač signálu čidel CO2 (případy kdy je jedním regulátorem věrtráno více prostor)</t>
  </si>
  <si>
    <t>Pol5</t>
  </si>
  <si>
    <t>Prokabelování, prvků MaR (čidla CO2, ovládání, servopohony regulátorů s regulačním systémem, vč. zhotovení a dodávky kabelů, a vytvoření kabelových cest)</t>
  </si>
  <si>
    <t>1. 6</t>
  </si>
  <si>
    <t>Kulisový tlumič hluku 800x250/1000 (složený ze 4 kulis 100x250x1000, konce kulis budou opatřeny náběhovými hranami), plášť tlumiče hluku je započten do výměry 4hranného potrubí</t>
  </si>
  <si>
    <t>1. 7</t>
  </si>
  <si>
    <t>Kulisový tlumič hluku 630x250/1000 (složený ze 3 kulis 100x250x1000, konce kulis budou opatřeny náběhovými hranami), plášť tlumiče hluku je započten do výměry 4hranného potrubí</t>
  </si>
  <si>
    <t>1. 8</t>
  </si>
  <si>
    <t>Tlumič hluku, nízký, do kruhového potrubí s vysokým útlumem Ø250/1000</t>
  </si>
  <si>
    <t>1. 11</t>
  </si>
  <si>
    <t>Tlumič hluku, nízký, do kruhového potrubí s vysokým útlumem Ø125/1000</t>
  </si>
  <si>
    <t>1. 21</t>
  </si>
  <si>
    <t xml:space="preserve">Požární klapka do čtyř-hranného 450x250 mm v provedení se servopohonem s pružinou 230V  s koncovými stavy polohy "otevřeno"/"zavřeno"; požární odolnost min. 90 minut</t>
  </si>
  <si>
    <t>1. 24</t>
  </si>
  <si>
    <t xml:space="preserve">Požární klapka do čtyř-hranného 400x250 mm v provedení se servopohonem s pružinou 230V  s koncovými stavy polohy "otevřeno"/"zavřeno"; požární odolnost min. 90 minut</t>
  </si>
  <si>
    <t>1. 26</t>
  </si>
  <si>
    <t xml:space="preserve">Požární klapka do kruhového potrubí Ø125 mm; v provedení se servopohonem s pružinou 230V  s koncovými stavy polohy "otevřeno"/"zavřeno"; požární odolnost min. 90 minut</t>
  </si>
  <si>
    <t>1. 27</t>
  </si>
  <si>
    <t>4-hranný regulátor proměnného průtoku vzduchu, Regulátor VAV, ModBus,MP-Bus, 0-10V; v hlukově izolačním plášti 600x200, konkrétní hodnoty průtoků vzduchu (Vmin/Vmax) viz tabulka regulátorů průtoku</t>
  </si>
  <si>
    <t>1. 28</t>
  </si>
  <si>
    <t>4-hranný regulátor proměnného průtoku vzduchu, Regulátor VAV, ModBus,MP-Bus, 0-10V; v hlukově izolačním plášti 500x200, konkrétní hodnoty průtoků vzduchu (Vmin/Vmax) viz tabulka regulátorů průtoku</t>
  </si>
  <si>
    <t>1. 29</t>
  </si>
  <si>
    <t>Kruhový regulátor proměnného průtoku vzduchu, Regulátor VAV, ModBus,MP-Bus, 0-10V; v hlukově izolačním plášti Ø250, konkrétní hodnoty průtoků vzduchu (Vmin/Vmax) viz tabulka regulátorů průtoku; nevyžaduje uklidňovací přímý kus potrubí před a za</t>
  </si>
  <si>
    <t>1. 32</t>
  </si>
  <si>
    <t>Kruhový regulátor proměnného průtoku vzduchu, Regulátor VAV, ModBus,MP-Bus,0-10V; v hlukově izolačním plášti Ø125, konkrétní hodnoty průtoků vzduchu (Vmin/Vmax) viz tabulka regulátorů průtoku; nevyžaduje uklidňovací přímý kus potrubí před a za</t>
  </si>
  <si>
    <t>1. 36</t>
  </si>
  <si>
    <t>Přívodní komfortní vířivý anemostat s pevnými lamelami ve čtvercovém provedení; připojení horizontální; 600x600 mm; vč. regulační klapky</t>
  </si>
  <si>
    <t>1. 38</t>
  </si>
  <si>
    <t>Odvodní komfortní vířivý anemostat s pevnými lamelami ve čtvercovém provedení; připojení horizontální; 600x600 mm; vč. regulační klapky</t>
  </si>
  <si>
    <t>1. 46</t>
  </si>
  <si>
    <t>Odvodní jednořadá vyústka v komfortním provedení 400x200mm, vč. regulace R1 a montážního rámečku; v barvě bíle vč. regulace</t>
  </si>
  <si>
    <t>1. 49</t>
  </si>
  <si>
    <t>Odvodní jednořadá vyústka v komfortním provedení 300x300mm, vč. regulace R1 a montážního rámečku; v barvě bíle vč. regulace</t>
  </si>
  <si>
    <t>1. 52</t>
  </si>
  <si>
    <t>Komfortní krycí mřížka 600x600 mm do kazetového podhledu</t>
  </si>
  <si>
    <t>1. 56</t>
  </si>
  <si>
    <t>1. 57</t>
  </si>
  <si>
    <t>Ohebné hluk tlumící Al potrubí Ø250 mm; tl. Izolace 25mm; 16 kg/m3; vyztužené spirálou z ocelového drátu; tl. vnitřní vrstvy 0,074 mm</t>
  </si>
  <si>
    <t>1. 59</t>
  </si>
  <si>
    <t>Ohebné hluk tlumící Al potrubí Ø125 mm; tl. Izolace 25mm; 16 kg/m3; vyztužené spirálou z ocelového drátu; tl. vnitřní vrstvy 0,074 mm</t>
  </si>
  <si>
    <t>1. 62</t>
  </si>
  <si>
    <t>Kruhové spirálně stáčené potrubí LINDAB - SAFE Ø250 mm z pozinkovaného plechu spojované systémem těsnění dvěma břity z pryže, vč. tvarovek, montážního, závěsového, spojovacího a těsnícího materiálu. Rozsah, viz. výkresová dokumentace. Kvalitativní provedení potrubí, viz. technická zpráva.</t>
  </si>
  <si>
    <t>1. 65</t>
  </si>
  <si>
    <t>1. 66</t>
  </si>
  <si>
    <t>1. 68</t>
  </si>
  <si>
    <t>Izolace tepelná, ze syntetického kaučuku, parotěsná, samolepící, pás o tl. 25 mm s povrchovou úpravou "tenká ocelová fólie, stříbrná"; λ = 0,036 W/mK při 0°C nebo s lepšími parametry; např. výrobce K-FLEX pásy H DUCT (vč. izolování přírub)</t>
  </si>
  <si>
    <t>1. 71</t>
  </si>
  <si>
    <t>3. 4</t>
  </si>
  <si>
    <t>Diagonální ventilátor do kruhového potrubí d160 s EC motorem; vč. pružných spojek 285 m3/h; 180 Pa; 0,05 kW; 230 V; 0,36 A</t>
  </si>
  <si>
    <t>3. 5</t>
  </si>
  <si>
    <t>Diagonální ventilátor do kruhového potrubí d200 s EC motorem; vč. pružných spojek 390 m3/h; 200 Pa; 0,1 kW; 230 V; 0,5 A</t>
  </si>
  <si>
    <t>3. 16</t>
  </si>
  <si>
    <t>Tlumič hluku do kruhového potrubí Ø200/1000</t>
  </si>
  <si>
    <t>3. 17</t>
  </si>
  <si>
    <t>Tlumič hluku do kruhového potrubí Ø160/1000</t>
  </si>
  <si>
    <t>3. 20</t>
  </si>
  <si>
    <t xml:space="preserve">Požární klapka lamelová do stěny 200x300 mm v provedení se servopohonem s pružinou 230V  s koncovými stavy polohy "otevřeno"/"zavřeno"; požární odolnost min. 90 minut</t>
  </si>
  <si>
    <t>3. 23</t>
  </si>
  <si>
    <t>Uzavírací klapka těsná Ø200 mm; příprava pro ovládaní servopohonem - vč. servopohonu 230V s bezpečnostní pružinou</t>
  </si>
  <si>
    <t>3. 24</t>
  </si>
  <si>
    <t>Uzavírací klapka těsná Ø160 mm; příprava pro ovládaní servopohonem - vč. servopohonu 230V s bezpečnostní pružinou</t>
  </si>
  <si>
    <t>3. 31</t>
  </si>
  <si>
    <t>Stěnová mřížka v Al provedení 200x100 mm; rozteč lamel 12,5mm; vč. montážního rámečku</t>
  </si>
  <si>
    <t>3. 36</t>
  </si>
  <si>
    <t>Kruhové spirálně stáčené potrubí LINDAB - SAFE Ø200 mm z pozinkovaného plechu spojované systémem těsnění dvěma břity z pryže, vč. tvarovek, montážního, závěsového, spojovacího a těsnícího materiálu. Rozsah, viz. výkresová dokumentace. Kvalitativní provedení potrubí, viz. technická zpráva.</t>
  </si>
  <si>
    <t>3. 37</t>
  </si>
  <si>
    <t>Kruhové spirálně stáčené potrubí LINDAB - SAFE Ø160 mm z pozinkovaného plechu spojované systémem těsnění dvěma břity z pryže, vč. tvarovek, montážního, závěsového, spojovacího a těsnícího materiálu. Rozsah, viz. výkresová dokumentace. Kvalitativní provedení potrubí, viz. technická zpráva.</t>
  </si>
  <si>
    <t>3. 40</t>
  </si>
  <si>
    <t>Kruhové spirálně stáčené potrubí LINDAB - SAFE Ø80 mm z pozinkovaného plechu spojované systémem těsnění dvěma břity z pryže, vč. tvarovek, montážního, závěsového, spojovacího a těsnícího materiálu. Rozsah, viz. výkresová dokumentace. Kvalitativní provedení potrubí, viz. technická zpráva.</t>
  </si>
  <si>
    <t>3. 44</t>
  </si>
  <si>
    <t xml:space="preserve">Izolace hluková z minerální vaty o tl. 6cm s AL polepem; min. 65 kg/m3; λ = 0,033 W/mK při 0°C; činitel zvukové pohltivosti/frekvence = 0,25/125Hz; 0,8/250Hz; 1/500Hz; 1/1kHz; 1/2kHz; 1/4kHz ; Třída zvukové pohltivosti dle ČSN EN ISO 11654  - "A"</t>
  </si>
  <si>
    <t>CHLAZENÍ</t>
  </si>
  <si>
    <t>6.1a</t>
  </si>
  <si>
    <t>Venkovní kondenzační jednotka - systému VRV; o jmenovitém chladícím výkonu min 33,5kW, vč. chladiva R32, vč. autonomní regulace; vč. 4 silentbloků parametry: 12,1 kW; 400 V; jištění C32A; Lw = 85 dBA</t>
  </si>
  <si>
    <t>6.1b</t>
  </si>
  <si>
    <t>Vnitřní výparníková kazetová jednotka pro systém VRV; 5,6 kW autonomní regulace s dálkovým kabelovým ovbladačem a propojovacím kabelem; vč. dekoračního panelu</t>
  </si>
  <si>
    <t>6.1c</t>
  </si>
  <si>
    <t>6.1d</t>
  </si>
  <si>
    <t>6.1e</t>
  </si>
  <si>
    <t>Vnitřní výparníková nástěnná jednotka pro systém VRV; 3,6 kW autonomní regulace s dálkovým kabelovým ovbladačem a propojovacím kabelem</t>
  </si>
  <si>
    <t>6.1f</t>
  </si>
  <si>
    <t>6.1g</t>
  </si>
  <si>
    <t>6.1h</t>
  </si>
  <si>
    <t>6.1i</t>
  </si>
  <si>
    <t>6. 9</t>
  </si>
  <si>
    <t>Zprovoznění, nastavení a vyzkoušení systému VRV s max. 12 vnitřními jednotkami, vč. provedení tlakové zkoušky potrubí</t>
  </si>
  <si>
    <t>6. 10</t>
  </si>
  <si>
    <t>Chladivové Cu potrubí 12.7 x 25.4mm (pár), vč. chladiva, tepelně parotěsné izolace, montážního a závěsového materiálu; vč. 2ž. komunikačního kabelu mezi venkovní a vnitřní jednotkou</t>
  </si>
  <si>
    <t>6. 11</t>
  </si>
  <si>
    <t>Chladivové Cu potrubí 9.52 x 22.2 mm (pár), vč. chladiva, tepelně parotěsné izolace, montážního a závěsového materiálu; vč. 2ž. komunikačního kabelu mezi venkovní a vnitřní jednotkou</t>
  </si>
  <si>
    <t>6. 12</t>
  </si>
  <si>
    <t>Chladivové Cu potrubí 9.52 x 19.1 mm (pár), vč. chladiva, tepelně parotěsné izolace, montážního a závěsového materiálu; vč. 2ž. komunikačního kabelu mezi venkovní a vnitřní jednotkou</t>
  </si>
  <si>
    <t>6. 13</t>
  </si>
  <si>
    <t>Chladivové Cu potrubí 9.52 x 15.9 mm (pár), vč. chladiva, tepelně parotěsné izolace, montážního a závěsového materiálu; vč. 2ž. komunikačního kabelu mezi venkovní a vnitřní jednotkou</t>
  </si>
  <si>
    <t>6. 14</t>
  </si>
  <si>
    <t>Chladivové Cu potrubí 6.35 x 12.7 mm (pár), vč. chladiva, tepelně parotěsné izolace, montážního a závěsového materiálu; vč. 2ž. komunikačního kabelu mezi venkovní a vnitřní jednotkou</t>
  </si>
  <si>
    <t>6. 15</t>
  </si>
  <si>
    <t>Rozbočovač chladiva</t>
  </si>
  <si>
    <t>6. 16</t>
  </si>
  <si>
    <t>Ocelová chránička pro max. dva páry chladivového Cu potrubí</t>
  </si>
  <si>
    <t>6. 17</t>
  </si>
  <si>
    <t>Protipožární izolační systém z minerální, nebo kamenné vlny o tl. 6cm s AL polepem s požární odolností EI 30 při působení požáru z obou stran "i←→o" požárně odolného VZT potrubí, včetně spojovacího a upevňovacího materiálu. Rozsah, viz. výkresová dokumentace. Kvalitativní provedení, viz. technická zpráva.</t>
  </si>
  <si>
    <t>6. 19</t>
  </si>
  <si>
    <t>6. 21</t>
  </si>
  <si>
    <t>autojeřáb 35tun, výložník 30m včetně na místo dopravy (odhad práce 2hod) práce pro zařízení č. 6 - (chlazení pro 1.-4.NP) střecha nad 4.NP (transport KJ VRV, bez OK pod jednotku - dodává stavba)</t>
  </si>
  <si>
    <t>10.1.2</t>
  </si>
  <si>
    <t>02 - 2. NP</t>
  </si>
  <si>
    <t>02.1 - Stavební část 2.NP</t>
  </si>
  <si>
    <t>1687227624</t>
  </si>
  <si>
    <t>-570837187</t>
  </si>
  <si>
    <t>754725872</t>
  </si>
  <si>
    <t>962031013</t>
  </si>
  <si>
    <t>Bourání příček nebo přizdívek z cihel děrovaných tl přes 100 do 150 mm</t>
  </si>
  <si>
    <t>-504993986</t>
  </si>
  <si>
    <t>"B208"10,0</t>
  </si>
  <si>
    <t>"B212"6,0</t>
  </si>
  <si>
    <t>97205.2NP</t>
  </si>
  <si>
    <t>Úprava stávajícího prostupu VZT, utěsnění dle PBŘ, včetně ocel.kce</t>
  </si>
  <si>
    <t>"209"1</t>
  </si>
  <si>
    <t>"B203"15,0</t>
  </si>
  <si>
    <t>"B204"8,0</t>
  </si>
  <si>
    <t>"B205"28,0</t>
  </si>
  <si>
    <t>"B207"8,0</t>
  </si>
  <si>
    <t>7,396*9 'Přepočtené koeficientem množství</t>
  </si>
  <si>
    <t>763113341.1</t>
  </si>
  <si>
    <t>SDK příčka instalační tl 155 - 650 mm zdvojený profil CW+UW 50 desky 2xH2 12,5 s izolací EI 60 Rw do 54 dB vč. revizních dvířek dle PBŘ</t>
  </si>
  <si>
    <t>-568299527</t>
  </si>
  <si>
    <t>"N208"10,0</t>
  </si>
  <si>
    <t>"N201"75,0</t>
  </si>
  <si>
    <t>"N202"102,0</t>
  </si>
  <si>
    <t>763135812</t>
  </si>
  <si>
    <t>Demontáž podhledu sádrokartonového kazetového vč. nosné konstrukce, mřížek</t>
  </si>
  <si>
    <t>"B201"75,0</t>
  </si>
  <si>
    <t>"B202"58,0</t>
  </si>
  <si>
    <t>76316455.1</t>
  </si>
  <si>
    <t>SDK obklad kcí desky 1xDF 15 - kapotáž ocel.kce</t>
  </si>
  <si>
    <t>-483043472</t>
  </si>
  <si>
    <t>"N214"1</t>
  </si>
  <si>
    <t>76341181.DM1</t>
  </si>
  <si>
    <t>Demontáž dělící příčky WC</t>
  </si>
  <si>
    <t>-391057324</t>
  </si>
  <si>
    <t>"B206"1</t>
  </si>
  <si>
    <t>76341181.M1</t>
  </si>
  <si>
    <t>Montáž dělící příčky WC</t>
  </si>
  <si>
    <t>1832395662</t>
  </si>
  <si>
    <t>"N206"1</t>
  </si>
  <si>
    <t>"N212"6,0</t>
  </si>
  <si>
    <t>"B210"29,0</t>
  </si>
  <si>
    <t>"B211"5,0</t>
  </si>
  <si>
    <t>"N210"29,0</t>
  </si>
  <si>
    <t>"N211"5,0</t>
  </si>
  <si>
    <t>115*2 'Přepočtené koeficientem množství</t>
  </si>
  <si>
    <t>"N203"70,0</t>
  </si>
  <si>
    <t>"N204"6,0</t>
  </si>
  <si>
    <t>"N205"11,0</t>
  </si>
  <si>
    <t>"N207"8,0</t>
  </si>
  <si>
    <t>"N213"20,0</t>
  </si>
  <si>
    <t>115*1,1 'Přepočtené koeficientem množství</t>
  </si>
  <si>
    <t>"jen dotčené plochy, výměru upřesnit dle skutečnosti"600</t>
  </si>
  <si>
    <t>02.2 - ZDRAVOTNĚ - TECHNICKÉ INSTALACE 2.NP</t>
  </si>
  <si>
    <t>-1905799780</t>
  </si>
  <si>
    <t>-1705451876</t>
  </si>
  <si>
    <t>502958200</t>
  </si>
  <si>
    <t>1032517277</t>
  </si>
  <si>
    <t>1335339801</t>
  </si>
  <si>
    <t>266932564</t>
  </si>
  <si>
    <t>1697172589</t>
  </si>
  <si>
    <t>-1844100109</t>
  </si>
  <si>
    <t>-1848412395</t>
  </si>
  <si>
    <t>65249994</t>
  </si>
  <si>
    <t>-1095344890</t>
  </si>
  <si>
    <t>-1113772145</t>
  </si>
  <si>
    <t>-59356473</t>
  </si>
  <si>
    <t>1830474024</t>
  </si>
  <si>
    <t>982624129</t>
  </si>
  <si>
    <t>163847165</t>
  </si>
  <si>
    <t>1205989570</t>
  </si>
  <si>
    <t>1569217293</t>
  </si>
  <si>
    <t>1168636320</t>
  </si>
  <si>
    <t>609746869</t>
  </si>
  <si>
    <t>-510552254</t>
  </si>
  <si>
    <t>-1702220512</t>
  </si>
  <si>
    <t>1993307843</t>
  </si>
  <si>
    <t>738775122</t>
  </si>
  <si>
    <t>703318268</t>
  </si>
  <si>
    <t>1791750423</t>
  </si>
  <si>
    <t>-1849577512</t>
  </si>
  <si>
    <t>-1347764358</t>
  </si>
  <si>
    <t>1768659979</t>
  </si>
  <si>
    <t>-102071654</t>
  </si>
  <si>
    <t>154041437</t>
  </si>
  <si>
    <t>773018799</t>
  </si>
  <si>
    <t>-1232030130</t>
  </si>
  <si>
    <t>986349258</t>
  </si>
  <si>
    <t>-959142244</t>
  </si>
  <si>
    <t>-1373896228</t>
  </si>
  <si>
    <t>-1038881367</t>
  </si>
  <si>
    <t>1693144948</t>
  </si>
  <si>
    <t>02.3 - VYTÁPĚNÍ 2.NP</t>
  </si>
  <si>
    <t>-2145603973</t>
  </si>
  <si>
    <t>-1459170460</t>
  </si>
  <si>
    <t>-1922405235</t>
  </si>
  <si>
    <t>226338976</t>
  </si>
  <si>
    <t>1207059670</t>
  </si>
  <si>
    <t>-410937405</t>
  </si>
  <si>
    <t>2065754813</t>
  </si>
  <si>
    <t>-556630032</t>
  </si>
  <si>
    <t>-1999817571</t>
  </si>
  <si>
    <t>861522797</t>
  </si>
  <si>
    <t>1549667795</t>
  </si>
  <si>
    <t>2022341177</t>
  </si>
  <si>
    <t>-898299334</t>
  </si>
  <si>
    <t>-744309033</t>
  </si>
  <si>
    <t>-1034785515</t>
  </si>
  <si>
    <t>-1742802560</t>
  </si>
  <si>
    <t>-1633090395</t>
  </si>
  <si>
    <t>-1718866204</t>
  </si>
  <si>
    <t>412220153</t>
  </si>
  <si>
    <t>-1300434632</t>
  </si>
  <si>
    <t>02.4 - Elektroinstalace 2.np + instalace střecha</t>
  </si>
  <si>
    <t>2.2</t>
  </si>
  <si>
    <t>Rozváděč R2</t>
  </si>
  <si>
    <t>5.3</t>
  </si>
  <si>
    <t>5.4</t>
  </si>
  <si>
    <t>210201511R00.1</t>
  </si>
  <si>
    <t>Svítidlo LED bytové stropní přisazené, (montáž nouz. svítidla)</t>
  </si>
  <si>
    <t>210110004RT1</t>
  </si>
  <si>
    <t>Spínač nástěnný střídavý - řaz. 6, obyč.prostředí, včetně dodávky spínače</t>
  </si>
  <si>
    <t>8.1</t>
  </si>
  <si>
    <t>zásuvka datové 1xRJ45/Cat 6A IP20 bílá, vč. montáže</t>
  </si>
  <si>
    <t>12.1</t>
  </si>
  <si>
    <t>EZS - vnější siréna s majákem, + montáž</t>
  </si>
  <si>
    <t>02.5 - VZT-2NP</t>
  </si>
  <si>
    <t>4 - KUCHYŇKY</t>
  </si>
  <si>
    <t>10.2 - Ostatní náklady</t>
  </si>
  <si>
    <t>1. 9</t>
  </si>
  <si>
    <t>Tlumič hluku, nízký, do kruhového potrubí s vysokým útlumem Ø200/1000</t>
  </si>
  <si>
    <t>1. 10</t>
  </si>
  <si>
    <t>Tlumič hluku, nízký, do kruhového potrubí s vysokým útlumem Ø160/1000</t>
  </si>
  <si>
    <t>1. 12</t>
  </si>
  <si>
    <t>Tlumič hluku, nízký, do kruhového potrubí s vysokým útlumem Ø125/500</t>
  </si>
  <si>
    <t>1. 13</t>
  </si>
  <si>
    <t>Akustická mřížka do stěny, 230 m3/h při 10 Pa, Redukční hodnota Dn,e,w = 40 dB</t>
  </si>
  <si>
    <t>1. 30</t>
  </si>
  <si>
    <t>Kruhový regulátor proměnného průtoku vzduchu, Regulátor VAV, ModBus,MP-Bus, 0-10V; v hlukově izolačním plášti Ø200, konkrétní hodnoty průtoků vzduchu (Vmin/Vmax) viz tabulka regulátorů průtoku; nevyžaduje uklidňovací přímý kus potrubí před a za</t>
  </si>
  <si>
    <t>1. 31</t>
  </si>
  <si>
    <t>Kruhový regulátor proměnného průtoku vzduchu, Regulátor VAV, ModBus,MP-Bus, 0-10V; v hlukově izolačním plášti Ø160, konkrétní hodnoty průtoků vzduchu (Vmin/Vmax) viz tabulka regulátorů průtoku; nevyžaduje uklidňovací přímý kus potrubí před a za</t>
  </si>
  <si>
    <t>1. 33</t>
  </si>
  <si>
    <t>Rozdělovací box Ø125/Ø76 pro 4 polotuhé potrubí d76/90</t>
  </si>
  <si>
    <t>1. 35</t>
  </si>
  <si>
    <t>Rozdělovací box Ø125/Ø76 pro 1 polotuhé potrubí d76/90</t>
  </si>
  <si>
    <t>1. 39</t>
  </si>
  <si>
    <t>Přívodní dvouřadá vyústka v komfortním provedení 400x150mm, vč. regulace R1 a montážního rámečkuu; v barvě bíle vč. regulace</t>
  </si>
  <si>
    <t>1. 41</t>
  </si>
  <si>
    <t>Přívodní dvouřadá vyústka v komfortním provedení 300x200mm, vč. regulace R1 a montážního rámečkuu; v barvě bíle vč. regulace</t>
  </si>
  <si>
    <t>1. 42</t>
  </si>
  <si>
    <t>Přívodní dvouřadá vyústka v komfortním provedení 300x100mm, vč. regulace R1 a montážního rámečkuu; v barvě bíle vč. regulace</t>
  </si>
  <si>
    <t>1. 43</t>
  </si>
  <si>
    <t>Přívodní dvouřadá vyústka v komfortním provedení 200x100mm, vč. regulace R1 a montážního rámečkuu; v barvě bíle vč. regulace</t>
  </si>
  <si>
    <t>1. 45</t>
  </si>
  <si>
    <t>Odvodní jednořadá vyústka v komfortním provedení 600x150mm, vč. regulace R1 a montážního rámečku; v barvě bíle vč. regulace</t>
  </si>
  <si>
    <t>1. 47</t>
  </si>
  <si>
    <t>Odvodní jednořadá vyústka v komfortním provedení 400x150mm, vč. regulace R1 a montážního rámečku; v barvě bíle vč. regulace</t>
  </si>
  <si>
    <t>1. 50</t>
  </si>
  <si>
    <t>Odvodní jednořadá vyústka v komfortním provedení 300x100mm, vč. regulace R1 a montážního rámečku; v barvě bíle vč. regulace</t>
  </si>
  <si>
    <t>1. 51</t>
  </si>
  <si>
    <t>Odvodní jednořadá vyústka v komfortním provedení 200x100mm, vč. regulace R1 a montážního rámečku; v barvě bíle vč. regulace</t>
  </si>
  <si>
    <t>1. 53</t>
  </si>
  <si>
    <t>Přívodní stěnový difuzor Ø125 mm s přesným nastavení průtoku přímo na plášti prvku, vč. montážního příslušenství</t>
  </si>
  <si>
    <t>1. 54</t>
  </si>
  <si>
    <t>Přívodní/odvodní stropní difuzor Ø200 mm s nastavitelnou čelní deskou, vč. montážního příslušenství</t>
  </si>
  <si>
    <t>1. 55</t>
  </si>
  <si>
    <t>Přívodní/odvodní stropní difuzor Ø160 mm s nastavitelnou čelní deskou, vč. montážního příslušenství</t>
  </si>
  <si>
    <t>1. 61</t>
  </si>
  <si>
    <t>Polotuhé potrubí s vnitřní hladkou antibakteriální vrstvou 76/90 mm</t>
  </si>
  <si>
    <t>1. 63</t>
  </si>
  <si>
    <t>1. 64</t>
  </si>
  <si>
    <t>3. 6</t>
  </si>
  <si>
    <t>Diagonální ventilátor do kruhového potrubí d200 s EC motorem; vč. pružných spojek 470 m3/h; 200 Pa; 0,1 kW; 230 V; 0,5 A</t>
  </si>
  <si>
    <t>3. 7</t>
  </si>
  <si>
    <t>Diagonální ventilátor do kruhového potrubí d125 s EC motorem; vč. pružných spojek 90 m3/h; 90 Pa; 0,02 kW; 230 V; 0,11 A</t>
  </si>
  <si>
    <t>3. 33</t>
  </si>
  <si>
    <t>3. 34</t>
  </si>
  <si>
    <t>Ohebné hluk tlumící Al potrubí Ø80 mm; tl. Izolace 25mm; 16 kg/m3; vyztužené spirálou z ocelového drátu; tl. vnitřní vrstvy 0,074 mm</t>
  </si>
  <si>
    <t>KUCHYŇKY</t>
  </si>
  <si>
    <t>4. 1</t>
  </si>
  <si>
    <t>Diagonální ventilátor do kruhového potrubí d125 s EC motorem; vč. pružných spojek 150 m3/h; 170 Pa; 0,04 kW; 230 V; 0,2 A</t>
  </si>
  <si>
    <t>4. 6</t>
  </si>
  <si>
    <t>4. 8</t>
  </si>
  <si>
    <t>4. 9</t>
  </si>
  <si>
    <t>4. 10</t>
  </si>
  <si>
    <t>4. 12</t>
  </si>
  <si>
    <t>4. 13</t>
  </si>
  <si>
    <t>6.2a</t>
  </si>
  <si>
    <t>6.2b</t>
  </si>
  <si>
    <t>6.2c</t>
  </si>
  <si>
    <t>Vnitřní výparníková nástěnná jednotka pro systém VRV; 2,8 kW autonomní regulace s dálkovým kabelovým ovbladačem a propojovacím kabelem</t>
  </si>
  <si>
    <t>6.2d</t>
  </si>
  <si>
    <t>Vnitřní výparníková nástěnná jednotka pro systém VRV; 2,2 kW autonomní regulace s dálkovým kabelovým ovbladačem a propojovacím kabelem</t>
  </si>
  <si>
    <t>6.2e</t>
  </si>
  <si>
    <t>6.2f</t>
  </si>
  <si>
    <t>6.2g</t>
  </si>
  <si>
    <t>Vnitřní výparníková nástěnná jednotka pro systém VRV; 5,6 kW autonomní regulace s dálkovým kabelovým ovbladačem a propojovacím kabelem</t>
  </si>
  <si>
    <t>6.2h</t>
  </si>
  <si>
    <t>6.2i</t>
  </si>
  <si>
    <t>6.2j</t>
  </si>
  <si>
    <t>6.2k</t>
  </si>
  <si>
    <t>6.2l</t>
  </si>
  <si>
    <t>6.2m</t>
  </si>
  <si>
    <t>10.2</t>
  </si>
  <si>
    <t>10.2.2</t>
  </si>
  <si>
    <t>03 - 3. NP</t>
  </si>
  <si>
    <t>03.1 - Stavební část 3.NP</t>
  </si>
  <si>
    <t>802582465</t>
  </si>
  <si>
    <t>-186809149</t>
  </si>
  <si>
    <t>496500306</t>
  </si>
  <si>
    <t>"B308"10,0</t>
  </si>
  <si>
    <t>"B312"10,0</t>
  </si>
  <si>
    <t>97205.3NP</t>
  </si>
  <si>
    <t>Úprava stávajícího prostupu VZT,utěsnění dle PBŘ, včetně ocel.kce</t>
  </si>
  <si>
    <t>"309"1</t>
  </si>
  <si>
    <t>"B303"70,0</t>
  </si>
  <si>
    <t>"B304"8,0</t>
  </si>
  <si>
    <t>"B305"11,0</t>
  </si>
  <si>
    <t>"B307"8,0</t>
  </si>
  <si>
    <t>"B313"20,0</t>
  </si>
  <si>
    <t>11,553*9 'Přepočtené koeficientem množství</t>
  </si>
  <si>
    <t>"N308"10,0</t>
  </si>
  <si>
    <t>"N301"75,0</t>
  </si>
  <si>
    <t>"N302"102,0</t>
  </si>
  <si>
    <t>"B301"75,0</t>
  </si>
  <si>
    <t>"B302"58,0</t>
  </si>
  <si>
    <t>"N314"1</t>
  </si>
  <si>
    <t>"B306"1</t>
  </si>
  <si>
    <t>"N306"1</t>
  </si>
  <si>
    <t>"B310"29,0</t>
  </si>
  <si>
    <t>"B311"0,0</t>
  </si>
  <si>
    <t>"N310"29,0</t>
  </si>
  <si>
    <t>"N303"70,0</t>
  </si>
  <si>
    <t>"N304"6,0</t>
  </si>
  <si>
    <t>"N305"11,0</t>
  </si>
  <si>
    <t>"N307"8,0</t>
  </si>
  <si>
    <t>"N313"20,0</t>
  </si>
  <si>
    <t>03.2 - ZDRAVOTNĚ - TECHNICKÉ INSTALACE 3.NP</t>
  </si>
  <si>
    <t>-1100202665</t>
  </si>
  <si>
    <t>450652100</t>
  </si>
  <si>
    <t>-2133181738</t>
  </si>
  <si>
    <t>1457537224</t>
  </si>
  <si>
    <t>-1575412676</t>
  </si>
  <si>
    <t>-1238237063</t>
  </si>
  <si>
    <t>1352670780</t>
  </si>
  <si>
    <t>1897998611</t>
  </si>
  <si>
    <t>-1770927001</t>
  </si>
  <si>
    <t>2078787626</t>
  </si>
  <si>
    <t>-23558561</t>
  </si>
  <si>
    <t>-2128846382</t>
  </si>
  <si>
    <t>-1374769211</t>
  </si>
  <si>
    <t>-346437284</t>
  </si>
  <si>
    <t>1916493786</t>
  </si>
  <si>
    <t>1233410056</t>
  </si>
  <si>
    <t>1298311116</t>
  </si>
  <si>
    <t>-1876250573</t>
  </si>
  <si>
    <t>1623798889</t>
  </si>
  <si>
    <t>-1602359608</t>
  </si>
  <si>
    <t>759201139</t>
  </si>
  <si>
    <t>-815182844</t>
  </si>
  <si>
    <t>-647341658</t>
  </si>
  <si>
    <t>1504276109</t>
  </si>
  <si>
    <t>1902075090</t>
  </si>
  <si>
    <t>674106214</t>
  </si>
  <si>
    <t>-917772415</t>
  </si>
  <si>
    <t>694963488</t>
  </si>
  <si>
    <t>1901244530</t>
  </si>
  <si>
    <t>1234798590</t>
  </si>
  <si>
    <t>2039855327</t>
  </si>
  <si>
    <t>-1291242080</t>
  </si>
  <si>
    <t>-545176778</t>
  </si>
  <si>
    <t>-821019260</t>
  </si>
  <si>
    <t>-771818931</t>
  </si>
  <si>
    <t>-204711375</t>
  </si>
  <si>
    <t>1851472755</t>
  </si>
  <si>
    <t>554644309</t>
  </si>
  <si>
    <t>03.3 - VYTÁPĚNÍ 3.NP</t>
  </si>
  <si>
    <t>-799369834</t>
  </si>
  <si>
    <t>-2137298094</t>
  </si>
  <si>
    <t>-1795529009</t>
  </si>
  <si>
    <t>460454486</t>
  </si>
  <si>
    <t>-1080145254</t>
  </si>
  <si>
    <t>-941654749</t>
  </si>
  <si>
    <t>1769222823</t>
  </si>
  <si>
    <t>873379720</t>
  </si>
  <si>
    <t>-1975514733</t>
  </si>
  <si>
    <t>724723617</t>
  </si>
  <si>
    <t>1384889728</t>
  </si>
  <si>
    <t>-2110101447</t>
  </si>
  <si>
    <t>1155373426</t>
  </si>
  <si>
    <t>671250154</t>
  </si>
  <si>
    <t>1936433998</t>
  </si>
  <si>
    <t>-771972931</t>
  </si>
  <si>
    <t>-581893351</t>
  </si>
  <si>
    <t>1452530996</t>
  </si>
  <si>
    <t>-1947026878</t>
  </si>
  <si>
    <t>-1336996048</t>
  </si>
  <si>
    <t>03.4 - Elektroinstalace 3.np + instalace střecha</t>
  </si>
  <si>
    <t>2.3</t>
  </si>
  <si>
    <t>Rozváděč R3</t>
  </si>
  <si>
    <t>03.5 - VZT-3NP</t>
  </si>
  <si>
    <t>10.3 - Ostatní náklady</t>
  </si>
  <si>
    <t>3. 8</t>
  </si>
  <si>
    <t>Diagonální ventilátor do kruhového potrubí d200 s EC motorem; vč. pružných spojek 495 m3/h; 200 Pa; 0,1 kW; 230 V; 0,5 A</t>
  </si>
  <si>
    <t>3. 9</t>
  </si>
  <si>
    <t>4. 2</t>
  </si>
  <si>
    <t>6.3a</t>
  </si>
  <si>
    <t>6.3b</t>
  </si>
  <si>
    <t>6.3c</t>
  </si>
  <si>
    <t>6.3d</t>
  </si>
  <si>
    <t>6.3e</t>
  </si>
  <si>
    <t>6.3f</t>
  </si>
  <si>
    <t>Vnitřní výparníková nástěnná jednotka pro systém VRV; 1,7 kW autonomní regulace s dálkovým kabelovým ovbladačem a propojovacím kabelem</t>
  </si>
  <si>
    <t>6.3g</t>
  </si>
  <si>
    <t>6.3h</t>
  </si>
  <si>
    <t>6.3i</t>
  </si>
  <si>
    <t>6.3j</t>
  </si>
  <si>
    <t>6.3k</t>
  </si>
  <si>
    <t>6.3l</t>
  </si>
  <si>
    <t>6.3m</t>
  </si>
  <si>
    <t>10.3</t>
  </si>
  <si>
    <t>10.3.2</t>
  </si>
  <si>
    <t>04 - 4. NP</t>
  </si>
  <si>
    <t>04.1 - Stavební část 4.NP</t>
  </si>
  <si>
    <t>-333755794</t>
  </si>
  <si>
    <t>-1200213848</t>
  </si>
  <si>
    <t>-1053157735</t>
  </si>
  <si>
    <t>"B408"10,0</t>
  </si>
  <si>
    <t>"B412"7,0</t>
  </si>
  <si>
    <t>97205.4NP</t>
  </si>
  <si>
    <t>"409"1</t>
  </si>
  <si>
    <t>"B403"50,0</t>
  </si>
  <si>
    <t>"B404"6,0</t>
  </si>
  <si>
    <t>"B405"11,0</t>
  </si>
  <si>
    <t>"B407"8,0</t>
  </si>
  <si>
    <t>8,879*9 'Přepočtené koeficientem množství</t>
  </si>
  <si>
    <t>"N408"10,0</t>
  </si>
  <si>
    <t>"N401"77,0</t>
  </si>
  <si>
    <t>"N402"122,0</t>
  </si>
  <si>
    <t>"B401"77,0</t>
  </si>
  <si>
    <t>"B402"83,0</t>
  </si>
  <si>
    <t>"N413"1</t>
  </si>
  <si>
    <t>"B406"2</t>
  </si>
  <si>
    <t>"N406"2</t>
  </si>
  <si>
    <t>"N412"7,0</t>
  </si>
  <si>
    <t>7*1,15 'Přepočtené koeficientem množství</t>
  </si>
  <si>
    <t>"B410"29,0</t>
  </si>
  <si>
    <t>"B411"5,0</t>
  </si>
  <si>
    <t>"N410"29,0</t>
  </si>
  <si>
    <t>"N411"5,0</t>
  </si>
  <si>
    <t>75*2 'Přepočtené koeficientem množství</t>
  </si>
  <si>
    <t>"N403"50,0</t>
  </si>
  <si>
    <t>"N404"6,0</t>
  </si>
  <si>
    <t>"N405"11,0</t>
  </si>
  <si>
    <t>"N407"8,0</t>
  </si>
  <si>
    <t>75*1,1 'Přepočtené koeficientem množství</t>
  </si>
  <si>
    <t>04.2 - ZDRAVOTNĚ - TECHNICKÉ INSTALACE 4.NP</t>
  </si>
  <si>
    <t>1609888490</t>
  </si>
  <si>
    <t>1785132870</t>
  </si>
  <si>
    <t>18281291</t>
  </si>
  <si>
    <t>-668924184</t>
  </si>
  <si>
    <t>-1562965161</t>
  </si>
  <si>
    <t>-1725692900</t>
  </si>
  <si>
    <t>-1676219211</t>
  </si>
  <si>
    <t>425673998</t>
  </si>
  <si>
    <t>-361065470</t>
  </si>
  <si>
    <t>626988837</t>
  </si>
  <si>
    <t>-2102815121</t>
  </si>
  <si>
    <t>581538531</t>
  </si>
  <si>
    <t>1270865709</t>
  </si>
  <si>
    <t>1325481008</t>
  </si>
  <si>
    <t>318794661</t>
  </si>
  <si>
    <t>-1845404430</t>
  </si>
  <si>
    <t>-437420663</t>
  </si>
  <si>
    <t>1996175424</t>
  </si>
  <si>
    <t>-987843331</t>
  </si>
  <si>
    <t>245957766</t>
  </si>
  <si>
    <t>-624344692</t>
  </si>
  <si>
    <t>-841372620</t>
  </si>
  <si>
    <t>1633090910</t>
  </si>
  <si>
    <t>931383518</t>
  </si>
  <si>
    <t>1427682751</t>
  </si>
  <si>
    <t>-949289276</t>
  </si>
  <si>
    <t>1973223576</t>
  </si>
  <si>
    <t>-281230368</t>
  </si>
  <si>
    <t>-924767959</t>
  </si>
  <si>
    <t>-723994519</t>
  </si>
  <si>
    <t>-211477426</t>
  </si>
  <si>
    <t>165005078</t>
  </si>
  <si>
    <t>-530916693</t>
  </si>
  <si>
    <t>825887319</t>
  </si>
  <si>
    <t>724823552</t>
  </si>
  <si>
    <t>123802745</t>
  </si>
  <si>
    <t>-1534313804</t>
  </si>
  <si>
    <t>-64087334</t>
  </si>
  <si>
    <t>04.3 - VYTÁPĚNÍ 4.NP</t>
  </si>
  <si>
    <t>1357466026</t>
  </si>
  <si>
    <t>-668063600</t>
  </si>
  <si>
    <t>1283140352</t>
  </si>
  <si>
    <t>739140954</t>
  </si>
  <si>
    <t>33075065</t>
  </si>
  <si>
    <t>-1607938993</t>
  </si>
  <si>
    <t>-2008275361</t>
  </si>
  <si>
    <t>1319135159</t>
  </si>
  <si>
    <t>-1271041443</t>
  </si>
  <si>
    <t>-1367896749</t>
  </si>
  <si>
    <t>623646661</t>
  </si>
  <si>
    <t>-452579563</t>
  </si>
  <si>
    <t>-1144920259</t>
  </si>
  <si>
    <t>1246538349</t>
  </si>
  <si>
    <t>696728667</t>
  </si>
  <si>
    <t>1049825001</t>
  </si>
  <si>
    <t>354985467</t>
  </si>
  <si>
    <t>1562360356</t>
  </si>
  <si>
    <t>-664414852</t>
  </si>
  <si>
    <t>-216302483</t>
  </si>
  <si>
    <t>04.4 - Elektroinstalace 4.np + instalace střecha</t>
  </si>
  <si>
    <t>2.4</t>
  </si>
  <si>
    <t>Rozváděč R4</t>
  </si>
  <si>
    <t>siréna systému pro odvětrání tepla a kouře, z pros, vč. montáže</t>
  </si>
  <si>
    <t>04.5 - VZT-4NP</t>
  </si>
  <si>
    <t>10.4 - Ostatní náklady</t>
  </si>
  <si>
    <t>1. 34</t>
  </si>
  <si>
    <t>Rozdělovací box Ø125/Ø76 pro 3 polotuhé potrubí d76/90</t>
  </si>
  <si>
    <t>1. 37</t>
  </si>
  <si>
    <t>Přívodní komfortní vířivý anemostat s pevnými lamelami ve čtvercovém provedení; připojení horizontální; 500x500 mm; vč. regulační klapky</t>
  </si>
  <si>
    <t>1. 44</t>
  </si>
  <si>
    <t>Odvodní jednořadá vyústka v komfortním provedení 600x300mm, vč. regulace R1 a montážního rámečku; v barvě bíle vč. regulace</t>
  </si>
  <si>
    <t>1. 58</t>
  </si>
  <si>
    <t>Ohebné hluk tlumící Al potrubí Ø200 mm; tl. Izolace 25mm; 16 kg/m3; vyztužené spirálou z ocelového drátu; tl. vnitřní vrstvy 0,074 mm</t>
  </si>
  <si>
    <t>3. 10</t>
  </si>
  <si>
    <t>3. 11</t>
  </si>
  <si>
    <t>6.4a</t>
  </si>
  <si>
    <t>6.4b</t>
  </si>
  <si>
    <t>6.4c</t>
  </si>
  <si>
    <t>Vnitřní výparníková kazetová jednotka pro systém VRV; 4,5 kW autonomní regulace s dálkovým kabelovým ovbladačem a propojovacím kabelem; vč. dekoračního panelu</t>
  </si>
  <si>
    <t>6.4d</t>
  </si>
  <si>
    <t>6.4e</t>
  </si>
  <si>
    <t>6.4f</t>
  </si>
  <si>
    <t>6.4g</t>
  </si>
  <si>
    <t>6.4h</t>
  </si>
  <si>
    <t>6.4i</t>
  </si>
  <si>
    <t>6.4j</t>
  </si>
  <si>
    <t>6.4k</t>
  </si>
  <si>
    <t>6.4l</t>
  </si>
  <si>
    <t>10.4</t>
  </si>
  <si>
    <t>10.4.2</t>
  </si>
  <si>
    <t>05 - 5. NP</t>
  </si>
  <si>
    <t>05.1 - Stavební část 5.NP</t>
  </si>
  <si>
    <t>-403792502</t>
  </si>
  <si>
    <t>-1073413850</t>
  </si>
  <si>
    <t>407,307</t>
  </si>
  <si>
    <t>"B508"10,0</t>
  </si>
  <si>
    <t>"B512"7,0</t>
  </si>
  <si>
    <t>97205.5NP</t>
  </si>
  <si>
    <t>"509"1</t>
  </si>
  <si>
    <t>"B503"29,0</t>
  </si>
  <si>
    <t>"B504"6,0</t>
  </si>
  <si>
    <t>"B505"9,0</t>
  </si>
  <si>
    <t>"B507"8,0</t>
  </si>
  <si>
    <t>"B513"40,0</t>
  </si>
  <si>
    <t>"B514"5,0</t>
  </si>
  <si>
    <t>9,948*9 'Přepočtené koeficientem množství</t>
  </si>
  <si>
    <t>"N508"10,0</t>
  </si>
  <si>
    <t>"N501"50,5</t>
  </si>
  <si>
    <t>"N502"67,0</t>
  </si>
  <si>
    <t>"B501"50,5</t>
  </si>
  <si>
    <t>"B502"39,0</t>
  </si>
  <si>
    <t>"N515"1</t>
  </si>
  <si>
    <t>"B506"2</t>
  </si>
  <si>
    <t>"N506"2</t>
  </si>
  <si>
    <t>7668128.DM5</t>
  </si>
  <si>
    <t>Demontáž kuchyňské linky</t>
  </si>
  <si>
    <t>1478007727</t>
  </si>
  <si>
    <t>"B514"1</t>
  </si>
  <si>
    <t>7668128.M5</t>
  </si>
  <si>
    <t>Montáž kuchyňské linky</t>
  </si>
  <si>
    <t>-1270634414</t>
  </si>
  <si>
    <t>"N514"1</t>
  </si>
  <si>
    <t>998766211</t>
  </si>
  <si>
    <t>Přesun hmot procentní pro kce truhlářské s omezením mechanizace v objektech v do 6 m</t>
  </si>
  <si>
    <t>-365734348</t>
  </si>
  <si>
    <t>"N512"7,0</t>
  </si>
  <si>
    <t>"B510"27,0</t>
  </si>
  <si>
    <t>"B511"0,0</t>
  </si>
  <si>
    <t>"N510"27,0</t>
  </si>
  <si>
    <t>27*1,1 'Přepočtené koeficientem množství</t>
  </si>
  <si>
    <t>97*2 'Přepočtené koeficientem množství</t>
  </si>
  <si>
    <t>"N503"29,0</t>
  </si>
  <si>
    <t>"N504"6,0</t>
  </si>
  <si>
    <t>"N505"9,0</t>
  </si>
  <si>
    <t>"N507"8,0</t>
  </si>
  <si>
    <t>"N513"40,0</t>
  </si>
  <si>
    <t>"N514"5,0</t>
  </si>
  <si>
    <t>97*1,1 'Přepočtené koeficientem množství</t>
  </si>
  <si>
    <t>"jen dotčené plochy, výměru upřesnit dle skutečnosti"500</t>
  </si>
  <si>
    <t>05.2 - ZDRAVOTNĚ - TECHNICKÉ INSTALACE 5.NP</t>
  </si>
  <si>
    <t>-1168196175</t>
  </si>
  <si>
    <t>-265297955</t>
  </si>
  <si>
    <t>467253465</t>
  </si>
  <si>
    <t>-1886961770</t>
  </si>
  <si>
    <t>-1262939764</t>
  </si>
  <si>
    <t>-1090302901</t>
  </si>
  <si>
    <t>-533175162</t>
  </si>
  <si>
    <t>1912192374</t>
  </si>
  <si>
    <t>-262051378</t>
  </si>
  <si>
    <t>-1841353464</t>
  </si>
  <si>
    <t>-1240805694</t>
  </si>
  <si>
    <t>1984773382</t>
  </si>
  <si>
    <t>971408327</t>
  </si>
  <si>
    <t>431518121</t>
  </si>
  <si>
    <t>-350890693</t>
  </si>
  <si>
    <t>-1110753950</t>
  </si>
  <si>
    <t>-2080986952</t>
  </si>
  <si>
    <t>-30860220</t>
  </si>
  <si>
    <t>1672784896</t>
  </si>
  <si>
    <t>-1304956811</t>
  </si>
  <si>
    <t>323418104</t>
  </si>
  <si>
    <t>1159128891</t>
  </si>
  <si>
    <t>-487490859</t>
  </si>
  <si>
    <t>-420621269</t>
  </si>
  <si>
    <t>812662077</t>
  </si>
  <si>
    <t>-1061900628</t>
  </si>
  <si>
    <t>-1038312151</t>
  </si>
  <si>
    <t>-579453837</t>
  </si>
  <si>
    <t>447995743</t>
  </si>
  <si>
    <t>-1950716897</t>
  </si>
  <si>
    <t>2118387311</t>
  </si>
  <si>
    <t>1285790063</t>
  </si>
  <si>
    <t>-1121831350</t>
  </si>
  <si>
    <t>1905014551</t>
  </si>
  <si>
    <t>-458581181</t>
  </si>
  <si>
    <t>-403789122</t>
  </si>
  <si>
    <t>-609782759</t>
  </si>
  <si>
    <t>-1734284023</t>
  </si>
  <si>
    <t>05.3 - VYTÁPĚNÍ 5.NP</t>
  </si>
  <si>
    <t>1959605004</t>
  </si>
  <si>
    <t>-1145865186</t>
  </si>
  <si>
    <t>120365835</t>
  </si>
  <si>
    <t>-986829478</t>
  </si>
  <si>
    <t>-1921818723</t>
  </si>
  <si>
    <t>-1960138335</t>
  </si>
  <si>
    <t>1472780910</t>
  </si>
  <si>
    <t>-242574663</t>
  </si>
  <si>
    <t>-2112351015</t>
  </si>
  <si>
    <t>-989403949</t>
  </si>
  <si>
    <t>145731041</t>
  </si>
  <si>
    <t>(20*2) "dodávka a montáž</t>
  </si>
  <si>
    <t>997912489</t>
  </si>
  <si>
    <t>168887323</t>
  </si>
  <si>
    <t>2079593697</t>
  </si>
  <si>
    <t>2019796893</t>
  </si>
  <si>
    <t>38013776</t>
  </si>
  <si>
    <t>-175518740</t>
  </si>
  <si>
    <t>-269348921</t>
  </si>
  <si>
    <t>506033476</t>
  </si>
  <si>
    <t>690717041</t>
  </si>
  <si>
    <t>05.4 - Elektroinstalace 5.np + instalace střecha</t>
  </si>
  <si>
    <t>2.5</t>
  </si>
  <si>
    <t>Rozváděč R5</t>
  </si>
  <si>
    <t>210111114RT2</t>
  </si>
  <si>
    <t xml:space="preserve">Zásuvka průmyslová IP 67  3P+PE  32 A, včetně dodávky zásuvky</t>
  </si>
  <si>
    <t>210110005RT1</t>
  </si>
  <si>
    <t>Spínač nástěnný křížový - řaz. 7, obyč.prostředí, včetně dodávky spínače</t>
  </si>
  <si>
    <t>Krabice bezhalogenová KU, bez zapojení, kruhová, včetně dodávky KU 68 HF</t>
  </si>
  <si>
    <t>Pol1</t>
  </si>
  <si>
    <t>Kabel bezhalogenový CXKH 4 x 70 mm2 volně uložený, včetně dodávky kabelu CXKH-R</t>
  </si>
  <si>
    <t>Kabel bezhalogenový CXKH 5 x 6 mm2 volně uložený, včetně dodávky kabelu CXKH-R</t>
  </si>
  <si>
    <t>25.5</t>
  </si>
  <si>
    <t>05.5 - VZT-5NP</t>
  </si>
  <si>
    <t>5 - SERVER A TECHNICKÉ MÍSTNOSTI - NECENIT, PROVEDENO</t>
  </si>
  <si>
    <t>10.5 - Ostatní náklady</t>
  </si>
  <si>
    <t>1. 40</t>
  </si>
  <si>
    <t>Přívodní dvouřadá vyústka v komfortním provedení 400x100mm, vč. regulace R1 a montážního rámečkuu; v barvě bíle vč. regulace</t>
  </si>
  <si>
    <t>3. 12</t>
  </si>
  <si>
    <t>Diagonální ventilátor do kruhového potrubí d200 s EC motorem; vč. pružných spojek 590 m3/h; 200 Pa; 0,1 kW; 230 V; 0,5 A</t>
  </si>
  <si>
    <t>3. 19</t>
  </si>
  <si>
    <t>Výfuková hlavice Ø140 mm</t>
  </si>
  <si>
    <t>3. 26</t>
  </si>
  <si>
    <t>3. 29</t>
  </si>
  <si>
    <t>Stěnová mřížka v Al provedení 400x150 mm; rozteč lamel 12,5mm; vč. montážního rámečku</t>
  </si>
  <si>
    <t>4. 3</t>
  </si>
  <si>
    <t>SERVER A TECHNICKÉ MÍSTNOSTI - NECENIT, PROVEDENO</t>
  </si>
  <si>
    <t>5. 1a</t>
  </si>
  <si>
    <t>Venkovní kondenzační jednotka - SPLIT systém; o jmenovitém chladícím výkonu min 7kW, invertorový systém, vč. chladiva R32; autorestart; pracovní rozsah venkovní teploty -15° do +46°C. vč. autonomní regulace; vč. konzole a 4. silentbloků</t>
  </si>
  <si>
    <t>5. 1b</t>
  </si>
  <si>
    <t>Vnitřní výparníková nástěnná jednotka pro systém SPLIT; Qchlc(jm.) 7 kW, invertorový systém s autonomní regulací s dálkovým kabelovým ovbladačem</t>
  </si>
  <si>
    <t>5. 2a</t>
  </si>
  <si>
    <t>5. 2b</t>
  </si>
  <si>
    <t>5. 5</t>
  </si>
  <si>
    <t>Chladivové Cu potrubí 9.52 x 15.9 mm (pár), vč. chladiva, tepelně parotěsné izolace, montážního a závěsového materiálu; vč. komunikačního kabelu mezi venkovní a vnitřní jednotkou 5x1,5mm2</t>
  </si>
  <si>
    <t>6.5a</t>
  </si>
  <si>
    <t>Venkovní kondenzační jednotka - systému VRV; o jmenovitém chladícím výkonu min 28kW, vč. chladiva R32, vč. autonomní regulace; vč. 4 silentbloků parametry: 8,97 kW; 400 V; jištění C25A; Lw = 84 dBA</t>
  </si>
  <si>
    <t>6.5b</t>
  </si>
  <si>
    <t>6.5c</t>
  </si>
  <si>
    <t>6.5d</t>
  </si>
  <si>
    <t>6.5e</t>
  </si>
  <si>
    <t>6.5f</t>
  </si>
  <si>
    <t>6.5g</t>
  </si>
  <si>
    <t>6.5h</t>
  </si>
  <si>
    <t>6.5i</t>
  </si>
  <si>
    <t>6. 20</t>
  </si>
  <si>
    <t>autojeřáb 70tun, výložník 65m včetně na místo dopravy (odhad práce 2hod) práce pro zařízení č. 6 (chlazení pro 5.-8.NP) - střecha nad 8.NP (transport KJ VRV, bez OK pod jednotku - dodává stavba)</t>
  </si>
  <si>
    <t>10.5</t>
  </si>
  <si>
    <t>10.5.2</t>
  </si>
  <si>
    <t>06 - 6. NP</t>
  </si>
  <si>
    <t>06.1 - Stavební část 6.NP</t>
  </si>
  <si>
    <t>1416547743</t>
  </si>
  <si>
    <t>-1786758595</t>
  </si>
  <si>
    <t>"B608"10,0</t>
  </si>
  <si>
    <t>"B612"7,0</t>
  </si>
  <si>
    <t>97205.6NP</t>
  </si>
  <si>
    <t>"609"1</t>
  </si>
  <si>
    <t>"B603"27,0</t>
  </si>
  <si>
    <t>"B604"6,0</t>
  </si>
  <si>
    <t>"B605"9,0</t>
  </si>
  <si>
    <t>"B607"8,0</t>
  </si>
  <si>
    <t>"B613"40,0</t>
  </si>
  <si>
    <t>"B614"5,0</t>
  </si>
  <si>
    <t>9,812*9 'Přepočtené koeficientem množství</t>
  </si>
  <si>
    <t>"N608"10,0</t>
  </si>
  <si>
    <t>"N601"50,5</t>
  </si>
  <si>
    <t>"N602"70,0</t>
  </si>
  <si>
    <t>"B601"50,5</t>
  </si>
  <si>
    <t>"B602"39,0</t>
  </si>
  <si>
    <t>"N615"1</t>
  </si>
  <si>
    <t>"B606"2</t>
  </si>
  <si>
    <t>"N606"2</t>
  </si>
  <si>
    <t>"B614"1</t>
  </si>
  <si>
    <t>"N614"1</t>
  </si>
  <si>
    <t>"N612"7,0</t>
  </si>
  <si>
    <t>"B610"27,0</t>
  </si>
  <si>
    <t>"B611"0,0</t>
  </si>
  <si>
    <t>"N610"27,0</t>
  </si>
  <si>
    <t>95*2 'Přepočtené koeficientem množství</t>
  </si>
  <si>
    <t>"N603"27,0</t>
  </si>
  <si>
    <t>"N604"6,0</t>
  </si>
  <si>
    <t>"N605"9,0</t>
  </si>
  <si>
    <t>"N607"8,0</t>
  </si>
  <si>
    <t>"N613"40,0</t>
  </si>
  <si>
    <t>"N614"5,0</t>
  </si>
  <si>
    <t>95*1,1 'Přepočtené koeficientem množství</t>
  </si>
  <si>
    <t>06.2 - ZDRAVOTNĚ - TECHNICKÉ INSTALACE 6.NP</t>
  </si>
  <si>
    <t>1574939497</t>
  </si>
  <si>
    <t>-681727674</t>
  </si>
  <si>
    <t>-1512002613</t>
  </si>
  <si>
    <t>-2106828200</t>
  </si>
  <si>
    <t>374775748</t>
  </si>
  <si>
    <t>-1410555337</t>
  </si>
  <si>
    <t>-1275436961</t>
  </si>
  <si>
    <t>230335159</t>
  </si>
  <si>
    <t>884593847</t>
  </si>
  <si>
    <t>1387347749</t>
  </si>
  <si>
    <t>305397302</t>
  </si>
  <si>
    <t>2037058874</t>
  </si>
  <si>
    <t>-783316726</t>
  </si>
  <si>
    <t>-1118034536</t>
  </si>
  <si>
    <t>-1717478347</t>
  </si>
  <si>
    <t>-1805477371</t>
  </si>
  <si>
    <t>89695554</t>
  </si>
  <si>
    <t>707727876</t>
  </si>
  <si>
    <t>2053461221</t>
  </si>
  <si>
    <t>1826672674</t>
  </si>
  <si>
    <t>1325364245</t>
  </si>
  <si>
    <t>1419532395</t>
  </si>
  <si>
    <t>-647184816</t>
  </si>
  <si>
    <t>-612732736</t>
  </si>
  <si>
    <t>-1081017387</t>
  </si>
  <si>
    <t>204711524</t>
  </si>
  <si>
    <t>-556401989</t>
  </si>
  <si>
    <t>-796219837</t>
  </si>
  <si>
    <t>-504658967</t>
  </si>
  <si>
    <t>-1887623734</t>
  </si>
  <si>
    <t>705595055</t>
  </si>
  <si>
    <t>-527096147</t>
  </si>
  <si>
    <t>-1171190283</t>
  </si>
  <si>
    <t>1260667879</t>
  </si>
  <si>
    <t>579394365</t>
  </si>
  <si>
    <t>23101440</t>
  </si>
  <si>
    <t>-1115309066</t>
  </si>
  <si>
    <t>-1598593159</t>
  </si>
  <si>
    <t>06.3 - VYTÁPĚNÍ 6.NP</t>
  </si>
  <si>
    <t>-536992161</t>
  </si>
  <si>
    <t>-294267250</t>
  </si>
  <si>
    <t>1750669408</t>
  </si>
  <si>
    <t>-922238410</t>
  </si>
  <si>
    <t>1244072466</t>
  </si>
  <si>
    <t>1866127954</t>
  </si>
  <si>
    <t>1613210666</t>
  </si>
  <si>
    <t>1037194408</t>
  </si>
  <si>
    <t>1372241300</t>
  </si>
  <si>
    <t>-124567563</t>
  </si>
  <si>
    <t>1000905934</t>
  </si>
  <si>
    <t>2027149237</t>
  </si>
  <si>
    <t>1486788977</t>
  </si>
  <si>
    <t>375324060</t>
  </si>
  <si>
    <t>-773613660</t>
  </si>
  <si>
    <t>2000110136</t>
  </si>
  <si>
    <t>1360551031</t>
  </si>
  <si>
    <t>1536191327</t>
  </si>
  <si>
    <t>1238212803</t>
  </si>
  <si>
    <t>1597803737</t>
  </si>
  <si>
    <t>06.4 - Elektroinstalace 6.np + instalace střecha</t>
  </si>
  <si>
    <t>2.6</t>
  </si>
  <si>
    <t>Rozváděč R6</t>
  </si>
  <si>
    <t>kouřový hlásič pro odvětrání tepla a kouře, vč. montáže</t>
  </si>
  <si>
    <t>06.5 - VZT-6NP</t>
  </si>
  <si>
    <t>10.6 - Ostatní náklady</t>
  </si>
  <si>
    <t>1. 48</t>
  </si>
  <si>
    <t>Odvodní jednořadá vyústka v komfortním provedení 400x100mm, vč. regulace R1 a montážního rámečku; v barvě bíle vč. regulace</t>
  </si>
  <si>
    <t>3. 13</t>
  </si>
  <si>
    <t>Diagonální ventilátor do kruhového potrubí d200 s EC motorem; vč. pružných spojek 660 m3/h; 200 Pa; 0,1 kW; 230 V; 0,5 A</t>
  </si>
  <si>
    <t>4. 4</t>
  </si>
  <si>
    <t>6.6a</t>
  </si>
  <si>
    <t>6.6b</t>
  </si>
  <si>
    <t>6.6c</t>
  </si>
  <si>
    <t>6.6d</t>
  </si>
  <si>
    <t>6.6e</t>
  </si>
  <si>
    <t>6.6f</t>
  </si>
  <si>
    <t>6.6g</t>
  </si>
  <si>
    <t>6.6h</t>
  </si>
  <si>
    <t>6.6i</t>
  </si>
  <si>
    <t>6.6j</t>
  </si>
  <si>
    <t>6.6k</t>
  </si>
  <si>
    <t>10.6</t>
  </si>
  <si>
    <t>10.6.2</t>
  </si>
  <si>
    <t>07 - 7. NP</t>
  </si>
  <si>
    <t>07.1 - Stavební část 7.NP</t>
  </si>
  <si>
    <t>-21917478</t>
  </si>
  <si>
    <t>-839578349</t>
  </si>
  <si>
    <t>"B708"10,0</t>
  </si>
  <si>
    <t>"B712"7,0</t>
  </si>
  <si>
    <t>97205.7NP</t>
  </si>
  <si>
    <t>"709"1</t>
  </si>
  <si>
    <t>"B703"17,0</t>
  </si>
  <si>
    <t>"B704"6,0</t>
  </si>
  <si>
    <t>"B705"9,0</t>
  </si>
  <si>
    <t>"B707"8,0</t>
  </si>
  <si>
    <t>"B713"15,0</t>
  </si>
  <si>
    <t>"B714"5,0</t>
  </si>
  <si>
    <t>7,432*9 'Přepočtené koeficientem množství</t>
  </si>
  <si>
    <t>"N708"10,0</t>
  </si>
  <si>
    <t>"N701"50,5</t>
  </si>
  <si>
    <t>"N702"70,0</t>
  </si>
  <si>
    <t>"B701"50,5</t>
  </si>
  <si>
    <t>"B702"39,0</t>
  </si>
  <si>
    <t>"N715"1</t>
  </si>
  <si>
    <t>"B706"2</t>
  </si>
  <si>
    <t>"N706"2</t>
  </si>
  <si>
    <t>"B714"1</t>
  </si>
  <si>
    <t>"N714"1</t>
  </si>
  <si>
    <t>"N712"7,0</t>
  </si>
  <si>
    <t>"B710"25,0</t>
  </si>
  <si>
    <t>"B711"2,0</t>
  </si>
  <si>
    <t>"N710"25,0</t>
  </si>
  <si>
    <t>25*1,1 'Přepočtené koeficientem množství</t>
  </si>
  <si>
    <t>"N711"2,0</t>
  </si>
  <si>
    <t>2*1,15 'Přepočtené koeficientem množství</t>
  </si>
  <si>
    <t>60*2 'Přepočtené koeficientem množství</t>
  </si>
  <si>
    <t>"N703"17,0</t>
  </si>
  <si>
    <t>"N704"6,0</t>
  </si>
  <si>
    <t>"N705"9,0</t>
  </si>
  <si>
    <t>"N707"8,0</t>
  </si>
  <si>
    <t>"N713"15,0</t>
  </si>
  <si>
    <t>"N714"5,0</t>
  </si>
  <si>
    <t>60*1,1 'Přepočtené koeficientem množství</t>
  </si>
  <si>
    <t>07.2 - ZDRAVOTNĚ - TECHNICKÉ INSTALACE 7.NP</t>
  </si>
  <si>
    <t>1949152616</t>
  </si>
  <si>
    <t>900202956</t>
  </si>
  <si>
    <t>63275764</t>
  </si>
  <si>
    <t>-552464490</t>
  </si>
  <si>
    <t>1577894436</t>
  </si>
  <si>
    <t>177273006</t>
  </si>
  <si>
    <t>-2006989677</t>
  </si>
  <si>
    <t>805698276</t>
  </si>
  <si>
    <t>-1075963282</t>
  </si>
  <si>
    <t>2119878538</t>
  </si>
  <si>
    <t>-1834570860</t>
  </si>
  <si>
    <t>-1071740457</t>
  </si>
  <si>
    <t>-1049158187</t>
  </si>
  <si>
    <t>-1086135825</t>
  </si>
  <si>
    <t>-1915271642</t>
  </si>
  <si>
    <t>590211266</t>
  </si>
  <si>
    <t>1528209403</t>
  </si>
  <si>
    <t>-155718269</t>
  </si>
  <si>
    <t>-913853103</t>
  </si>
  <si>
    <t>2146997773</t>
  </si>
  <si>
    <t>-140589081</t>
  </si>
  <si>
    <t>564973044</t>
  </si>
  <si>
    <t>1199597185</t>
  </si>
  <si>
    <t>-608304733</t>
  </si>
  <si>
    <t>-1381380215</t>
  </si>
  <si>
    <t>897358200</t>
  </si>
  <si>
    <t>-683737131</t>
  </si>
  <si>
    <t>1320081062</t>
  </si>
  <si>
    <t>-608260545</t>
  </si>
  <si>
    <t>-676467569</t>
  </si>
  <si>
    <t>1350358932</t>
  </si>
  <si>
    <t>517935924</t>
  </si>
  <si>
    <t>2010987138</t>
  </si>
  <si>
    <t>-1002747257</t>
  </si>
  <si>
    <t>609591077</t>
  </si>
  <si>
    <t>1686518612</t>
  </si>
  <si>
    <t>1027736854</t>
  </si>
  <si>
    <t>1589442888</t>
  </si>
  <si>
    <t>07.3 - VYTÁPĚNÍ 7.NP</t>
  </si>
  <si>
    <t>1101773947</t>
  </si>
  <si>
    <t>276039892</t>
  </si>
  <si>
    <t>1819221775</t>
  </si>
  <si>
    <t>1864759637</t>
  </si>
  <si>
    <t>-853971349</t>
  </si>
  <si>
    <t>1701713282</t>
  </si>
  <si>
    <t>-1905692862</t>
  </si>
  <si>
    <t>-1685728955</t>
  </si>
  <si>
    <t>-1631729388</t>
  </si>
  <si>
    <t>680451054</t>
  </si>
  <si>
    <t>-1447972219</t>
  </si>
  <si>
    <t>1886164505</t>
  </si>
  <si>
    <t>1396982991</t>
  </si>
  <si>
    <t>-1295504129</t>
  </si>
  <si>
    <t>1557145619</t>
  </si>
  <si>
    <t>1375101145</t>
  </si>
  <si>
    <t>-1237904344</t>
  </si>
  <si>
    <t>-885865707</t>
  </si>
  <si>
    <t>-885522887</t>
  </si>
  <si>
    <t>-93207010</t>
  </si>
  <si>
    <t>07.4 - Elektroinstalace 7.np + instalace střecha</t>
  </si>
  <si>
    <t>2.7</t>
  </si>
  <si>
    <t>Rozváděč R7</t>
  </si>
  <si>
    <t xml:space="preserve">kouřový hlásič pro odvětrání tepla a kouře,  v prostoru CHUC vč. montáže</t>
  </si>
  <si>
    <t>07.5 - VZT-7NP</t>
  </si>
  <si>
    <t>10.7 - Ostatní náklady</t>
  </si>
  <si>
    <t>3. 14</t>
  </si>
  <si>
    <t>Diagonální ventilátor do kruhového potrubí d200 s EC motorem; vč. pružných spojek 490 m3/h; 200 Pa; 0,1 kW; 230 V; 0,5 A</t>
  </si>
  <si>
    <t>4. 5</t>
  </si>
  <si>
    <t>6.7a</t>
  </si>
  <si>
    <t>6.7b</t>
  </si>
  <si>
    <t>6.7c</t>
  </si>
  <si>
    <t>6.7d</t>
  </si>
  <si>
    <t>6.7e</t>
  </si>
  <si>
    <t>6.7f</t>
  </si>
  <si>
    <t>6.7g</t>
  </si>
  <si>
    <t>6.7h</t>
  </si>
  <si>
    <t>6.7i</t>
  </si>
  <si>
    <t>6.7j</t>
  </si>
  <si>
    <t>6.7k</t>
  </si>
  <si>
    <t>6.7l</t>
  </si>
  <si>
    <t>10.7</t>
  </si>
  <si>
    <t>10.7.2</t>
  </si>
  <si>
    <t>08 - 8. NP</t>
  </si>
  <si>
    <t>08.1 - Stavební část 8.NP</t>
  </si>
  <si>
    <t>611135001</t>
  </si>
  <si>
    <t>Vyrovnání podkladu vnitřních stropů maltou vápenocementovou tl do 10 mm</t>
  </si>
  <si>
    <t>1311664203</t>
  </si>
  <si>
    <t>"N814"12,0</t>
  </si>
  <si>
    <t>611321131</t>
  </si>
  <si>
    <t>Vápenocementový štuk vnitřních rovných stropů tloušťky do 3 mm</t>
  </si>
  <si>
    <t>327914204</t>
  </si>
  <si>
    <t>2021042260</t>
  </si>
  <si>
    <t>-1086402178</t>
  </si>
  <si>
    <t>"B808"10,0</t>
  </si>
  <si>
    <t>"B812"7,0</t>
  </si>
  <si>
    <t>97205.8NP</t>
  </si>
  <si>
    <t>"809"1</t>
  </si>
  <si>
    <t>"B803"12,0</t>
  </si>
  <si>
    <t>"B804"6,0</t>
  </si>
  <si>
    <t>"B805"9,0</t>
  </si>
  <si>
    <t>"B807"8,0</t>
  </si>
  <si>
    <t>5,657*9 'Přepočtené koeficientem množství</t>
  </si>
  <si>
    <t>"N808"10,0</t>
  </si>
  <si>
    <t>"N801"50,5</t>
  </si>
  <si>
    <t>"N802"70,0</t>
  </si>
  <si>
    <t>"B801"50,5</t>
  </si>
  <si>
    <t>"B802"65,0</t>
  </si>
  <si>
    <t>1370277263</t>
  </si>
  <si>
    <t>"N813"1</t>
  </si>
  <si>
    <t>"B806"2</t>
  </si>
  <si>
    <t>"N806"2</t>
  </si>
  <si>
    <t>"N812"7,0</t>
  </si>
  <si>
    <t>"B810"25,0</t>
  </si>
  <si>
    <t>"B811"2,0</t>
  </si>
  <si>
    <t>"N810"25,0</t>
  </si>
  <si>
    <t>"N811"2,0</t>
  </si>
  <si>
    <t>35*2 'Přepočtené koeficientem množství</t>
  </si>
  <si>
    <t>"N803"12,0</t>
  </si>
  <si>
    <t>"N804"6,0</t>
  </si>
  <si>
    <t>"N805"9,0</t>
  </si>
  <si>
    <t>"N807"8,0</t>
  </si>
  <si>
    <t>35*1,1 'Přepočtené koeficientem množství</t>
  </si>
  <si>
    <t>12,0</t>
  </si>
  <si>
    <t>08.2 - ZDRAVOTNĚ - TECHNICKÉ INSTALACE 8.NP</t>
  </si>
  <si>
    <t>1435721404</t>
  </si>
  <si>
    <t>-1876290045</t>
  </si>
  <si>
    <t>-1639706472</t>
  </si>
  <si>
    <t>1335527093</t>
  </si>
  <si>
    <t>-1338695230</t>
  </si>
  <si>
    <t>1579708587</t>
  </si>
  <si>
    <t>-1259223462</t>
  </si>
  <si>
    <t>884026909</t>
  </si>
  <si>
    <t>-1569292559</t>
  </si>
  <si>
    <t>15201740</t>
  </si>
  <si>
    <t>-1030611531</t>
  </si>
  <si>
    <t>1643222897</t>
  </si>
  <si>
    <t>1755095705</t>
  </si>
  <si>
    <t>-856862500</t>
  </si>
  <si>
    <t>688263864</t>
  </si>
  <si>
    <t>200930606</t>
  </si>
  <si>
    <t>-1978840257</t>
  </si>
  <si>
    <t>-38285728</t>
  </si>
  <si>
    <t>-1493260637</t>
  </si>
  <si>
    <t>1719156461</t>
  </si>
  <si>
    <t>-2029508658</t>
  </si>
  <si>
    <t>-411333454</t>
  </si>
  <si>
    <t>1141000953</t>
  </si>
  <si>
    <t>1406805893</t>
  </si>
  <si>
    <t>-791097367</t>
  </si>
  <si>
    <t>-939749987</t>
  </si>
  <si>
    <t>1681698369</t>
  </si>
  <si>
    <t>-186889397</t>
  </si>
  <si>
    <t>-897530165</t>
  </si>
  <si>
    <t>-1984509671</t>
  </si>
  <si>
    <t>1404342354</t>
  </si>
  <si>
    <t>-712649842</t>
  </si>
  <si>
    <t>-1993155771</t>
  </si>
  <si>
    <t>-1113724863</t>
  </si>
  <si>
    <t>-1138462657</t>
  </si>
  <si>
    <t>1919894061</t>
  </si>
  <si>
    <t>-1729752197</t>
  </si>
  <si>
    <t>-172240573</t>
  </si>
  <si>
    <t>08.3 - VYTÁPĚNÍ 8.NP</t>
  </si>
  <si>
    <t>-915108634</t>
  </si>
  <si>
    <t>270388271</t>
  </si>
  <si>
    <t>-1978433482</t>
  </si>
  <si>
    <t>1040501647</t>
  </si>
  <si>
    <t>-1094455896</t>
  </si>
  <si>
    <t>1368865118</t>
  </si>
  <si>
    <t>702044087</t>
  </si>
  <si>
    <t>-732344915</t>
  </si>
  <si>
    <t>1812990260</t>
  </si>
  <si>
    <t>278111602</t>
  </si>
  <si>
    <t>603976217</t>
  </si>
  <si>
    <t>-2052795116</t>
  </si>
  <si>
    <t>-1236886505</t>
  </si>
  <si>
    <t>-199392504</t>
  </si>
  <si>
    <t>-1711736372</t>
  </si>
  <si>
    <t>1604562200</t>
  </si>
  <si>
    <t>1796069366</t>
  </si>
  <si>
    <t>468892648</t>
  </si>
  <si>
    <t>-1744978417</t>
  </si>
  <si>
    <t>-1405797619</t>
  </si>
  <si>
    <t>08.4 - Elektroinstalace 8.np + instalace střecha</t>
  </si>
  <si>
    <t>95 - Dokončovací kce na pozem.stav.</t>
  </si>
  <si>
    <t>Dokončovací kce na pozem.stav.</t>
  </si>
  <si>
    <t>16.8</t>
  </si>
  <si>
    <t>Dlaždice betonové volně na střechu, 50 x 50 x 5 cm, + platová podložka proti poškození krytiny</t>
  </si>
  <si>
    <t>1.8</t>
  </si>
  <si>
    <t>Rozváděč R-VZT/8.np</t>
  </si>
  <si>
    <t>2.8</t>
  </si>
  <si>
    <t>Rozváděč R8</t>
  </si>
  <si>
    <t>6.8</t>
  </si>
  <si>
    <t>Rřipojení rozváděče výtahu RV1, RV2</t>
  </si>
  <si>
    <t>10.8</t>
  </si>
  <si>
    <t>Přemístění stávajícího datového rozváděče</t>
  </si>
  <si>
    <t>Poznámka k položce:_x000d_
Jedná se o odpojení a přemístění stávajícího datového rozváděče_x000d_
"Pedagogocká" z prostoru 8.np do 5.np._x000d_
Položka zahrnuje odpojení, přesunutí rozváděče a opětovné zapojení_x000d_
rozváděče.</t>
  </si>
  <si>
    <t>kouřový hlásič pro odvětrání tepla a kouře, v prostoru CHUC vč. montáže</t>
  </si>
  <si>
    <t>210020302RT1.8</t>
  </si>
  <si>
    <t>Žlab kabelový s příslušenstvím, 62/50 mm bez víka, včetně dodávky žlabu 62/50</t>
  </si>
  <si>
    <t>15.8</t>
  </si>
  <si>
    <t>Žlab kabelový s příslušenstvím, 125/50 mm bez víka, včetně dodávky žlabu 125/50</t>
  </si>
  <si>
    <t>210020302RT1.2</t>
  </si>
  <si>
    <t>210800202RT2</t>
  </si>
  <si>
    <t>Kabel bezhalogenový CXKH 1 x 25 mm2 volně uložený, včetně dodávky kabelu CXKH-R</t>
  </si>
  <si>
    <t>210800238RT2</t>
  </si>
  <si>
    <t>210800246RT2</t>
  </si>
  <si>
    <t>Kabel bezhalogenový CXKH 5 x 4 mm2 volně uložený, včetně dodávky kabelu CXKH-R</t>
  </si>
  <si>
    <t>210800245RT3</t>
  </si>
  <si>
    <t>Kabel bezhalogenový CXKH 5 x 2,5 mm2 volně uložený, včetně dodávky kabelu CXKH-V</t>
  </si>
  <si>
    <t>210100007R00</t>
  </si>
  <si>
    <t>Ukončení vodičů v rozvaděči + zapojení do 70 mm2</t>
  </si>
  <si>
    <t>210100004R00</t>
  </si>
  <si>
    <t>Ukončení vodičů v rozvaděči + zapojení do 25 mm2</t>
  </si>
  <si>
    <t>210220101RU2</t>
  </si>
  <si>
    <t>Vodiče svodové FeZn D do 10,Al 10,Cu 8 +podpěry, včetně dodávky drátu AlMgSi T/4 8 mm</t>
  </si>
  <si>
    <t>210220301RT2</t>
  </si>
  <si>
    <t>Svorka hromosvodová do 2 šroubů /SS, SZ, SO/, včetně dodávky svorky SS</t>
  </si>
  <si>
    <t>210220212RT1</t>
  </si>
  <si>
    <t>Tyč jímací s upev. na stř.hřeben do 3 m, do zdi, včetně dodávky jímací tyče + základna</t>
  </si>
  <si>
    <t>08.5 - VZT-8NP</t>
  </si>
  <si>
    <t>10.8 - Ostatní náklady</t>
  </si>
  <si>
    <t>3. 15</t>
  </si>
  <si>
    <t>Diagonální ventilátor do kruhového potrubí d160 s EC motorem; vč. pružných spojek 330 m3/h; 180 Pa; 0,05 kW; 230 V; 0,36 A</t>
  </si>
  <si>
    <t>6.8a</t>
  </si>
  <si>
    <t>6.8b</t>
  </si>
  <si>
    <t>6.8c</t>
  </si>
  <si>
    <t>6.8d</t>
  </si>
  <si>
    <t>6.8e</t>
  </si>
  <si>
    <t>6.8f</t>
  </si>
  <si>
    <t>6.8g</t>
  </si>
  <si>
    <t>6.8h</t>
  </si>
  <si>
    <t>6.8i</t>
  </si>
  <si>
    <t>6.8j</t>
  </si>
  <si>
    <t>6.8k</t>
  </si>
  <si>
    <t>6.8l</t>
  </si>
  <si>
    <t>6.8m</t>
  </si>
  <si>
    <t>10.8.2</t>
  </si>
  <si>
    <t>09 - Střecha a ostatní</t>
  </si>
  <si>
    <t>09.1 - Stavební část - střecha a ostatní</t>
  </si>
  <si>
    <t xml:space="preserve">    5 - Komunikace pozemní</t>
  </si>
  <si>
    <t xml:space="preserve">    767 - Konstrukce zámečnické</t>
  </si>
  <si>
    <t>Komunikace pozemní</t>
  </si>
  <si>
    <t>596.01</t>
  </si>
  <si>
    <t xml:space="preserve">Rozebrání stávající asfaltové komunikace, likvidace odpadu a doplnění nových vrstev komunikace </t>
  </si>
  <si>
    <t>-205130640</t>
  </si>
  <si>
    <t>596.02</t>
  </si>
  <si>
    <t>Rozebrání stávající komunikace za zámkové dlažby, likvidace odpadu a nové vrstvy (příp. použít stávající dlažbu)</t>
  </si>
  <si>
    <t>-240510334</t>
  </si>
  <si>
    <t>76666.GK</t>
  </si>
  <si>
    <t>Systém generálního klíče - popis viz TZ</t>
  </si>
  <si>
    <t>-1962370344</t>
  </si>
  <si>
    <t>767</t>
  </si>
  <si>
    <t>Konstrukce zámečnické</t>
  </si>
  <si>
    <t>76795.S001-2</t>
  </si>
  <si>
    <t>Montáž a dodávka ocelového rámu jednotek VZT včetně povrchové úpravy</t>
  </si>
  <si>
    <t>-432761854</t>
  </si>
  <si>
    <t>76795.S003</t>
  </si>
  <si>
    <t>Přesun stožáru mobilního operátora, úprava přívodu</t>
  </si>
  <si>
    <t>1594462031</t>
  </si>
  <si>
    <t>76795.S004</t>
  </si>
  <si>
    <t>Přesun stožáru sirén, úprava přívodu</t>
  </si>
  <si>
    <t>-925999654</t>
  </si>
  <si>
    <t>1632136753</t>
  </si>
  <si>
    <t>09.4 - FVE - solární elektrárna</t>
  </si>
  <si>
    <t>1.FVE</t>
  </si>
  <si>
    <t>Rozváděč RF-AC</t>
  </si>
  <si>
    <t>2.FVE</t>
  </si>
  <si>
    <t>Rozváděč R-DC</t>
  </si>
  <si>
    <t>3.FVE</t>
  </si>
  <si>
    <t>FVE panel 455Wp</t>
  </si>
  <si>
    <t>4.FVE</t>
  </si>
  <si>
    <t>Fotovoltaická konstrukce pod jeden panel</t>
  </si>
  <si>
    <t>5.FVE</t>
  </si>
  <si>
    <t>Zátěžový balast 400x400x40</t>
  </si>
  <si>
    <t>6.FVE</t>
  </si>
  <si>
    <t>Kabelový žlab neperforovaný 100x60x3000 ZŽ</t>
  </si>
  <si>
    <t>7.FVE</t>
  </si>
  <si>
    <t>T kus kabelového žlabu 100x60 ZŽ</t>
  </si>
  <si>
    <t>8.FVE</t>
  </si>
  <si>
    <t>Víko kabelového žlabu 100x60x3000 ZŽ</t>
  </si>
  <si>
    <t>9.FVE</t>
  </si>
  <si>
    <t>Fotovoltaické konektory MC4, (zásuvka-zástrčka) vč. zapojení a montáže</t>
  </si>
  <si>
    <t>10.FVE</t>
  </si>
  <si>
    <t>Solarní kabel 6mm červený</t>
  </si>
  <si>
    <t>10.1.FVE</t>
  </si>
  <si>
    <t>Solarní kabel 6mm černý</t>
  </si>
  <si>
    <t>11.FVE</t>
  </si>
  <si>
    <t>Optimizér TIGO TS4-A-O</t>
  </si>
  <si>
    <t>12.FVE</t>
  </si>
  <si>
    <t>Střídač 8kW</t>
  </si>
  <si>
    <t>210810017RT1</t>
  </si>
  <si>
    <t>Kabel CYKY-m 750 V 5 žil,4 až 25 mm2,volně uložený, včetně dodávky kabelu 5x4 mm2</t>
  </si>
  <si>
    <t>210810055RT1</t>
  </si>
  <si>
    <t>Kabel CYKY-m 750 V 5 x 1,5 mm2 pevně uložený, včetně dodávky kabelu</t>
  </si>
  <si>
    <t>210800509RT1</t>
  </si>
  <si>
    <t>Vodič H07V-U (CY) 16 mm2 uložený v trubkách, včetně dodávky vodiče CY 16</t>
  </si>
  <si>
    <t>13.FVE</t>
  </si>
  <si>
    <t>Ekvipotenciální svorkovnice, vč. montáže</t>
  </si>
  <si>
    <t>14.FVE</t>
  </si>
  <si>
    <t>H07RN-F 5x4, vč. montáže</t>
  </si>
  <si>
    <t>15.FVE</t>
  </si>
  <si>
    <t>Kabel UTP 5E vč. montáže, UV odolný</t>
  </si>
  <si>
    <t>16.FVE</t>
  </si>
  <si>
    <t>Tlačítko TOTAL STOP prosklené, vč. montáže</t>
  </si>
  <si>
    <t>17.FVE</t>
  </si>
  <si>
    <t>Montáž panelů a konstrukce</t>
  </si>
  <si>
    <t>18.FVE</t>
  </si>
  <si>
    <t>Natažení kabelových tras DC</t>
  </si>
  <si>
    <t>19.FVE</t>
  </si>
  <si>
    <t>Natažení kabelových tras AC</t>
  </si>
  <si>
    <t>20.FVE</t>
  </si>
  <si>
    <t>Zapojení střídače</t>
  </si>
  <si>
    <t>21.FVE</t>
  </si>
  <si>
    <t>Zapojení rozvaděčů</t>
  </si>
  <si>
    <t>22.FVE</t>
  </si>
  <si>
    <t>Zkušební provoz, zaškolení, nastavení střídače</t>
  </si>
  <si>
    <t>23.FVE</t>
  </si>
  <si>
    <t>Mimostaveništní doprava,, přesun hmot</t>
  </si>
  <si>
    <t>24.FVE</t>
  </si>
  <si>
    <t>Revize NN</t>
  </si>
  <si>
    <t>25.FVE</t>
  </si>
  <si>
    <t>Administrace připojení výrobny k distribuční síti</t>
  </si>
  <si>
    <t>26.FVE</t>
  </si>
  <si>
    <t>Statické posouzení</t>
  </si>
  <si>
    <t>27.FVE</t>
  </si>
  <si>
    <t>Mechanizace, plošiny</t>
  </si>
  <si>
    <t>28.FVE</t>
  </si>
  <si>
    <t>Úklid pracoviště, likvidace odpadu</t>
  </si>
  <si>
    <t>09.5.1 - VZT-STŘECHA</t>
  </si>
  <si>
    <t>7 - VÝTAHOVÉ ŠACHTY</t>
  </si>
  <si>
    <t>10.9 - Ostatní náklady</t>
  </si>
  <si>
    <t>1. VZT.STR</t>
  </si>
  <si>
    <t xml:space="preserve">Sestavná klimatizační jednotka s MaR, venkovní provedení - přívod/odtah nad sebou v 0,8mm silném dvouplášťovém provedení z materiálu magnalis Tloušťka izolace z minerální vlny 60mm (60kg/m3 - odolnost proti ohni třídy A1 dle DIN 4102). Plášť tepelné mosty TB2, prostup teplat T2, mechanická pevnost D1, těsnost L2. Mechanické vlastnosti dle EN 1886: Pevnost skříně - D2; Radiální ventilátory s účinností 75% s EC motory. Oběžná kola dle VDI 2060 dynamicky vyvážena v 2 rovinách s třídou kvality Q 6,3.Motory jsou vybaveny elektronickou tepelnou ochranou (EC). Zařízení opatřena základovým rámem (v=218mm). Vestavěná regulace: Digitální tabletový ovládač propojený s jednotkou na 10m stíněný kabelu; Řízení otáček ventilátorů VAV, automatická kompenzace průtoku dle venkovní teploty; Týdenní programovací modul: 5 různých časových pásem pro každý den týdne, automatický přechod ze zimního na letní čas, samostatné nastavení časového provozu pro statní svátky; Řízení teploty (6 typů): využito konstantní tepl. Přívodu. Řízení ohřevu: plynulý signál 0-10V, dvoustupňová protimrazová ochrana; Řízení chlazení: plynulé 0-10V, sekvenční/binární (max. 4 ohruhy), přímé; Řízení rekuperace: plynulé 0-10V, elektronická kontrola otáčení rotoru, vyhodnocování aktuální účinnosti rekuperace, funkce rekuperace chladu; Volné noční chlazení (free cooling); EPS požární signalizace, Možnost napojení požárních klapek, Připojitelné senzory kvality vzduchu (CO2, VOC). Možnost aktivace řízení výkonu dle entalpie venkovního vzduchu a v prostoru; Informační alarmová hlašení tříd A, B a C; Komunikační BMS protokoly: Modbus (standart), BACnet, Vestavěný TCP/IP WEB-Server. Podporuje grafické uživatelské rozhraní založené na HTML 5. Web Master uživatelské rozhraní CW 2.0.  Samostatný MODBUS pro interní a externí komunikaci.</t>
  </si>
  <si>
    <t>Poznámka k položce:_x000d_
délka 4082mm; výška 2302 mm; šířka 2082 mm; 1553 kg. Složení jednotky: pružná manžeta na všech hrdlech, uzavírací klapka ovládaná servopohonem (SM) na sání a výfuku, filtry F7/M5, rotační entalpický výměník ZZT, přívodní a odvodní ventilátorová komora s radiálním ventilátorem s volným oběžným kolem a EC motorem; směšovací komora; přímý výparník 2 okruhový (reverzibilní), proplétaný; vč. sifonů odvodu kondenzátu. Parametry chladiče: Qchl = 36,9 kW, tp = 24°C při te +32°C (přímý výparník) Parametry ohřívače: Qoh = 42,0 kW, tp = 20°C při te -15°C (kondenzátor) Parametry rekuperátoru: min. účinnost rekuperace dle EN 308 (suchá) 80,1 % Přívodní ventilátor: Vp = 14100 m3/h, pext = 500 Pa Odvodní ventilátor: Vo = 11600 m3/h, pext = 500 Pa Celkový SFPe faktor jednotky (čisté filtry, dle EN 13779): 2,27 kW/m3/s Celkový SFPint faktor jednotky (čisté filtry, dle EN 13779): 0,698 kW/m3/s Hlukové parametry: do potrubí sání/přívod/odvod/výfuk - Lw = 71/90/65/71 dB(A); hluk od opláštění do okolí Lw = 65 dB(A)</t>
  </si>
  <si>
    <t>Pol6</t>
  </si>
  <si>
    <t>Dálkový vstupní/výstupní (I/O) modul; regulační systém sloužící k optimalizaci spotřeby energie ventilačních systémů založených na VAV regulátorech průtoku vzduchu, až pro 32 regulátorů průtoku</t>
  </si>
  <si>
    <t>Pol7</t>
  </si>
  <si>
    <t>Nastavení a zeregulování systému VAV, vyzkoušení a zaškolení obsluhy.</t>
  </si>
  <si>
    <t>1. 2</t>
  </si>
  <si>
    <t xml:space="preserve">Venkovní kondenzační jednotka - systému miniVRV; o jmenovitém chladícím výkonu min 22kW, invertorový systém, vč. chladiva R410a, vč. autonomní regulace; vč. konzol a 4 silentbloků parametry: 6,86 kW; 400 V; jištění C25A; Lw = 76 dBA Podrobnější technické parametry, rozměry, uspořádání, požadavky,  viz. technická zpráva a výkresová dokumentace.</t>
  </si>
  <si>
    <t>1. 3</t>
  </si>
  <si>
    <t>Pol8</t>
  </si>
  <si>
    <t>AHU KIT - Řídící skříňka, vč. propojovacích kabelů 6 x 0,75mm2 (4m) a kabelový ovladač pro nastavení parametrů; sada s expanzním ventilem</t>
  </si>
  <si>
    <t>1. 4</t>
  </si>
  <si>
    <t>Kulisový tlumič hluku 1800x900/1500 (složený z 5 kulis 200x900x1500, konce kulis budou opatřeny náběhovými hranami; uspořádání 200/160), plášť tlumiče hluku je započten do výměry 4hranného potrubí</t>
  </si>
  <si>
    <t>1. 5</t>
  </si>
  <si>
    <t>Kulisový tlumič hluku 1800x900/1000 (složený z 5 kulis 200x900x1000, konce kulis budou opatřeny náběhovými hranami; uspořádání 200/160), plášť tlumiče hluku je započten do výměry 4hranného potrubí</t>
  </si>
  <si>
    <t>1. 14</t>
  </si>
  <si>
    <t>Výfukový/nasávací díl na 4hranné potrubí 1600x900 mm; zkosený 45°; vč. ochranného pletiva z drátků o tl. 1mm, s oky 10x10mm</t>
  </si>
  <si>
    <t>1. 15</t>
  </si>
  <si>
    <t>Výfukový/nasávací díl na 4hranné potrubí 1000x900 mm; zkosený 45°; vč. ochranného pletiva z drátků o tl. 1mm, s oky 10x10mm</t>
  </si>
  <si>
    <t>1. 60</t>
  </si>
  <si>
    <t>Chladivové Cu potrubí 9.52 x 19.1 mm (pár), vč. chladiva, tepelně parotěsné izolace, montážního a závěsového materiálu; vč. komunikačního kabelu mezi venkovní a vnitřní jednotkou 5x1,5mm2</t>
  </si>
  <si>
    <t>1. 67</t>
  </si>
  <si>
    <t>Izolace tepelná z minerální vaty o tl. 80mm s AL polepem ve venkovním provedení (tj. do pozinkovaného plechu); parametry izolace min. 40 kg/m3; λ = 0,034 W/mK při 0°C nebo s lepšími parametry</t>
  </si>
  <si>
    <t>1. 69</t>
  </si>
  <si>
    <t xml:space="preserve">Izolace hluková z minerální vaty o tl. 6cm s AL polepem ve venkovním provedení (tj. do pozinkovaného plechu); min. 65 kg/m3; λ = 0,033 W/mK při 0°C; činitel zvukové pohltivosti/frekvence = 0,25/125Hz; 0,8/250Hz; 1/500Hz; 1/1kHz; 1/2kHz; 1/4kHz ; Třída zvukové pohltivosti dle ČSN EN ISO 11654  - "A"</t>
  </si>
  <si>
    <t>1. 72</t>
  </si>
  <si>
    <t>autojeřáb 70tun, výložník 65m včetně na místo dopravy (odhad práce 16hod) práce pro zařízení č. 1 - střecha nad 8.NP (transport potrubí, tlumičů, jednotky a KJ pro VZT bez OK pod jednotku - dodává stavba)</t>
  </si>
  <si>
    <t>2. 2</t>
  </si>
  <si>
    <t>2. 5</t>
  </si>
  <si>
    <t>Uzavírací klapka těsná, vícelistá, protiběžná 630x900 mm; příprava pro ovládaní servopohonem - vč. servopohonu 230V s bezpečnostní pružinou</t>
  </si>
  <si>
    <t>2. 9</t>
  </si>
  <si>
    <t>Krycí mřížka Ø1000 mm z drátků o tl. 1mm, s oky 10x10mm</t>
  </si>
  <si>
    <t>2. 11</t>
  </si>
  <si>
    <t>Kruhové spirálně stáčené potrubí LINDAB - SAFE Ø1000 mm z pozinkovaného plechu spojované systémem těsnění dvěma břity z pryže, vč. tvarovek, montážního, závěsového, spojovacího a těsnícího materiálu. Rozsah, viz. výkresová dokumentace. Kvalitativní provedení potrubí, viz. technická zpráva.</t>
  </si>
  <si>
    <t>2. 13</t>
  </si>
  <si>
    <t>Izolace tepelná z minerální vaty o tl. 4cm s AL polepem ve venkovním provedení (tj. do pozinkovaného plechu); min. 45 kg/m3; λ = 0,034 W/mK při 0°C nebo s lepšími parametry</t>
  </si>
  <si>
    <t>3. 32</t>
  </si>
  <si>
    <t>Krycí mřížka 630x280 mm z drátků o tl. 1mm, s oky 10x10mm</t>
  </si>
  <si>
    <t>3. 42</t>
  </si>
  <si>
    <t>4. 7</t>
  </si>
  <si>
    <t>Výfuková hlavice Ø225 mm</t>
  </si>
  <si>
    <t>4. 11</t>
  </si>
  <si>
    <t>4. 14</t>
  </si>
  <si>
    <t>6. 18</t>
  </si>
  <si>
    <t>Krycí žlab z pozinkovaného plechu pro chl. potrubí vedené volně ve venkovním prostředí. Do rozměru 200x150mm.</t>
  </si>
  <si>
    <t>VÝTAHOVÉ ŠACHTY</t>
  </si>
  <si>
    <t>7. 1</t>
  </si>
  <si>
    <t>Krycí mřížka 355x200 mm z drátků o tl. 1mm, s oky 10x10mm</t>
  </si>
  <si>
    <t>7. 2</t>
  </si>
  <si>
    <t>7. 3</t>
  </si>
  <si>
    <t>10.9</t>
  </si>
  <si>
    <t>10.9.2</t>
  </si>
  <si>
    <t>09.5.2 - VZT-STOUPAČKY</t>
  </si>
  <si>
    <t>10.10 - Ostatní náklady</t>
  </si>
  <si>
    <t>1. 16</t>
  </si>
  <si>
    <t xml:space="preserve">Požární klapka do čtyř-hranného 800x200 mm v provedení se servopohonem s pružinou 230V  s koncovými stavy polohy "otevřeno"/"zavřeno"; požární odolnost min. 90 minut</t>
  </si>
  <si>
    <t>1. 17</t>
  </si>
  <si>
    <t xml:space="preserve">Požární klapka do čtyř-hranného 630x355 mm v provedení se servopohonem s pružinou 230V  s koncovými stavy polohy "otevřeno"/"zavřeno"; požární odolnost min. 90 minut</t>
  </si>
  <si>
    <t>1. 18</t>
  </si>
  <si>
    <t xml:space="preserve">Požární klapka do čtyř-hranného 630x200 mm v provedení se servopohonem s pružinou 230V  s koncovými stavy polohy "otevřeno"/"zavřeno"; požární odolnost min. 90 minut</t>
  </si>
  <si>
    <t>1. 19</t>
  </si>
  <si>
    <t xml:space="preserve">Požární klapka do čtyř-hranného 560x250 mm v provedení se servopohonem s pružinou 230V  s koncovými stavy polohy "otevřeno"/"zavřeno"; požární odolnost min. 90 minut</t>
  </si>
  <si>
    <t>1. 20</t>
  </si>
  <si>
    <t xml:space="preserve">Požární klapka do čtyř-hranného 560x200 mm v provedení se servopohonem s pružinou 230V  s koncovými stavy polohy "otevřeno"/"zavřeno"; požární odolnost min. 90 minut</t>
  </si>
  <si>
    <t>1. 22</t>
  </si>
  <si>
    <t xml:space="preserve">Požární klapka do čtyř-hranného 450x200 mm v provedení se servopohonem s pružinou 230V  s koncovými stavy polohy "otevřeno"/"zavřeno"; požární odolnost min. 90 minut</t>
  </si>
  <si>
    <t>1. 23</t>
  </si>
  <si>
    <t xml:space="preserve">Požární klapka do čtyř-hranného 400x280 mm v provedení se servopohonem s pružinou 230V  s koncovými stavy polohy "otevřeno"/"zavřeno"; požární odolnost min. 90 minut</t>
  </si>
  <si>
    <t>1. 25</t>
  </si>
  <si>
    <t xml:space="preserve">Požární klapka do čtyř-hranného 400x200 mm v provedení se servopohonem s pružinou 230V  s koncovými stavy polohy "otevřeno"/"zavřeno"; požární odolnost min. 90 minut</t>
  </si>
  <si>
    <t>1. 70</t>
  </si>
  <si>
    <t>2. 6</t>
  </si>
  <si>
    <t>Přívodní dvouřadá vyústka v komfortním provedení 500x400mm, vč. regulace R1 a montážního rámečkuu; v barvě bíle vč. regulace</t>
  </si>
  <si>
    <t>3. 21</t>
  </si>
  <si>
    <t xml:space="preserve">Požární klapka do čtyř-hranného 355x200 mm v provedení se servopohonem s pružinou 230V  s koncovými stavy polohy "otevřeno"/"zavřeno"; požární odolnost min. 90 minut</t>
  </si>
  <si>
    <t>3. 38</t>
  </si>
  <si>
    <t>Kruhové spirálně stáčené potrubí LINDAB - SAFE Ø140 mm z pozinkovaného plechu spojované systémem těsnění dvěma břity z pryže, vč. tvarovek, montážního, závěsového, spojovacího a těsnícího materiálu. Rozsah, viz. výkresová dokumentace. Kvalitativní provedení potrubí, viz. technická zpráva.</t>
  </si>
  <si>
    <t>3. 43</t>
  </si>
  <si>
    <t>4. 15</t>
  </si>
  <si>
    <t>10.10</t>
  </si>
  <si>
    <t>10.10.2</t>
  </si>
  <si>
    <t>VON - Vedlejší a ostatní náklady</t>
  </si>
  <si>
    <t>VRN - Vedlejší rozpočtové náklady</t>
  </si>
  <si>
    <t xml:space="preserve">    VRN1 - Průzkumné, geodetické a projektové práce</t>
  </si>
  <si>
    <t xml:space="preserve">    VRN3 - Zařízení staveniště</t>
  </si>
  <si>
    <t xml:space="preserve">    VRN4 - Inženýrská činnost</t>
  </si>
  <si>
    <t xml:space="preserve">    VRN7 - Provozní vlivy</t>
  </si>
  <si>
    <t xml:space="preserve">    VRN9 - Ostatní náklady</t>
  </si>
  <si>
    <t>VRN</t>
  </si>
  <si>
    <t>Vedlejší rozpočtové náklady</t>
  </si>
  <si>
    <t>VRN1</t>
  </si>
  <si>
    <t>Průzkumné, geodetické a projektové práce</t>
  </si>
  <si>
    <t>013254000</t>
  </si>
  <si>
    <t>Dokumentace skutečného provedení stavby</t>
  </si>
  <si>
    <t>1024</t>
  </si>
  <si>
    <t>813258654</t>
  </si>
  <si>
    <t xml:space="preserve">Poznámka k položce:_x000d_
VEŠKERÉ FORMY A PŘEDÁNÍ SE ŘÍDÍ PODMÍNKAMI ZADÁVACÍ DOKUMENTACE STAVBY_x000d_
</t>
  </si>
  <si>
    <t>013294000</t>
  </si>
  <si>
    <t>Dokumentace dílenská pro realizaci stavby</t>
  </si>
  <si>
    <t>-2091117115</t>
  </si>
  <si>
    <t xml:space="preserve">Poznámka k položce:_x000d_
V jednotkové ceně zahrnuty náklady na vypracování :_x000d_
_x000d_
-prováděcí / dílenské dokumentace pro provedení stavby vč. potřebných detailů_x000d_
_x000d_
(v JC jsou také zahrnuty náklady na provedení potřebných průzkumů/ posudků požadovaných PD)_x000d_
_x000d_
VEŠKERÉ FORMY A PŘEDÁNÍ SE ŘÍDÍ PODMÍNKAMI ZADÁVACÍ DOKUMENTACE STAVBY_x000d_
</t>
  </si>
  <si>
    <t>VRN3</t>
  </si>
  <si>
    <t>Zařízení staveniště</t>
  </si>
  <si>
    <t>032803000</t>
  </si>
  <si>
    <t>941846505</t>
  </si>
  <si>
    <t xml:space="preserve">Poznámka k položce:_x000d_
Náklady na zřízení / nájem ZS:_x000d_
-kancelářské/skladovací/sociální objekty_x000d_
-oplocení stavby, ostraha staveniště_x000d_
-kompletní vnitrostaveništní rozvody všech potřebných energií a médií_x000d_
-poplatky spotřeby energií a médií _x000d_
(zajištění podružných měření spotřeby energií a médií)_x000d_
</t>
  </si>
  <si>
    <t>039103000</t>
  </si>
  <si>
    <t>Zrušení zařízení staveniště</t>
  </si>
  <si>
    <t>679946600</t>
  </si>
  <si>
    <t>Poznámka k položce:_x000d_
náklady zhotovitele spojené s kompletní likvidací zařízení staveniště vč. uvedení všech dotčených ploch do bezvadného stavu</t>
  </si>
  <si>
    <t>VRN4</t>
  </si>
  <si>
    <t>Inženýrská činnost</t>
  </si>
  <si>
    <t>040001000</t>
  </si>
  <si>
    <t>-2018577775</t>
  </si>
  <si>
    <t>Poznámka k položce:_x000d_
dozory,_x000d_
posudky,_x000d_
zkoušky a měření,_x000d_
revize,_x000d_
kompletační a koordinační činnost,_x000d_
ostatní inženýrská činnost</t>
  </si>
  <si>
    <t>VRN7</t>
  </si>
  <si>
    <t>Provozní vlivy</t>
  </si>
  <si>
    <t>071103000</t>
  </si>
  <si>
    <t>1687681712</t>
  </si>
  <si>
    <t>Poznámka k položce:_x000d_
Provoz investora, příp. třetích osob a s tím související opatření k omezení prašnosti, hluku apod. v době provádění prací.</t>
  </si>
  <si>
    <t>VRN9</t>
  </si>
  <si>
    <t>094103000</t>
  </si>
  <si>
    <t>Náklady na plánované vyklizení objektu</t>
  </si>
  <si>
    <t>889850210</t>
  </si>
  <si>
    <t xml:space="preserve">Poznámka k položce:_x000d_
-náklady zhotovitele spojené s ochranou všech dotčených, jinde nespecifikovaných, ploch při stavebních prací dle ČSN 83 9061 - po celou dobu výstavby_x000d_
-pravidelné čištění ploch - po celou dobu stavby _x000d_
-uvedení všech dotčených ploch, konstrukcí a povrchů do původního, bezvadného stavu_x000d_
-vytyčení všech inženýrských sítí před zahájením prací + řádné zajištění (při realizaci stavby) . Zpětné protokolární předání všech inženýrských sítí jednotlivým správcům vč. uvedení dotčených ploch do bezvadného stavu._x000d_
- zakrytí vybavení v dotčených prostorách, včetně odstranění a vyčištění, úklid_x000d_
</t>
  </si>
  <si>
    <t>091003000</t>
  </si>
  <si>
    <t>Ostatní, jinde neuvedené, náklady potřebné k provedení a předání díla objednateli _ dle PD a TZ</t>
  </si>
  <si>
    <t>1135925472</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</si>
</sst>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0">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FF000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39" fillId="0" borderId="0" applyNumberFormat="0" applyFill="0" applyBorder="0" applyAlignment="0" applyProtection="0"/>
  </cellStyleXfs>
  <cellXfs count="296">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3" fillId="0" borderId="0" xfId="0" applyFont="1" applyAlignment="1" applyProtection="1">
      <alignment horizontal="left" vertical="center"/>
    </xf>
    <xf numFmtId="0" fontId="14" fillId="0" borderId="0" xfId="0" applyFont="1" applyAlignment="1">
      <alignment horizontal="left" vertical="center"/>
    </xf>
    <xf numFmtId="0" fontId="15"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6"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6"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7" fillId="0" borderId="5" xfId="0" applyFont="1" applyBorder="1" applyAlignment="1" applyProtection="1">
      <alignment horizontal="left" vertical="center"/>
    </xf>
    <xf numFmtId="0" fontId="0" fillId="0" borderId="5" xfId="0" applyFont="1" applyBorder="1" applyAlignment="1" applyProtection="1">
      <alignment vertical="center"/>
    </xf>
    <xf numFmtId="4" fontId="17"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8" fillId="0" borderId="0" xfId="0" applyNumberFormat="1" applyFont="1" applyAlignment="1" applyProtection="1">
      <alignment vertical="center"/>
    </xf>
    <xf numFmtId="0" fontId="1" fillId="0" borderId="3" xfId="0" applyFont="1" applyBorder="1" applyAlignment="1">
      <alignment vertical="center"/>
    </xf>
    <xf numFmtId="0" fontId="18"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19"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7"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1" xfId="0" applyFont="1" applyBorder="1" applyAlignment="1">
      <alignment horizontal="center" vertical="center"/>
    </xf>
    <xf numFmtId="0" fontId="20"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1" fillId="0" borderId="14"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1" fillId="0" borderId="14"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2" fillId="4" borderId="6" xfId="0" applyFont="1" applyFill="1" applyBorder="1" applyAlignment="1" applyProtection="1">
      <alignment horizontal="center" vertical="center"/>
    </xf>
    <xf numFmtId="0" fontId="22"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22" fillId="4" borderId="7" xfId="0" applyFont="1" applyFill="1" applyBorder="1" applyAlignment="1" applyProtection="1">
      <alignment horizontal="right" vertical="center"/>
    </xf>
    <xf numFmtId="0" fontId="22" fillId="4" borderId="8" xfId="0" applyFont="1" applyFill="1" applyBorder="1" applyAlignment="1" applyProtection="1">
      <alignment horizontal="left" vertical="center"/>
    </xf>
    <xf numFmtId="0" fontId="22" fillId="4" borderId="0" xfId="0" applyFont="1" applyFill="1" applyAlignment="1" applyProtection="1">
      <alignment horizontal="center" vertical="center"/>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0" fillId="0" borderId="14"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5"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3"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8" fillId="0" borderId="14"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5"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28" fillId="0" borderId="19" xfId="0" applyNumberFormat="1" applyFont="1" applyBorder="1" applyAlignment="1" applyProtection="1">
      <alignment vertical="center"/>
    </xf>
    <xf numFmtId="4" fontId="28" fillId="0" borderId="20" xfId="0" applyNumberFormat="1" applyFont="1" applyBorder="1" applyAlignment="1" applyProtection="1">
      <alignment vertical="center"/>
    </xf>
    <xf numFmtId="166"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0" fontId="0" fillId="0" borderId="1" xfId="0" applyBorder="1"/>
    <xf numFmtId="0" fontId="0" fillId="0" borderId="2" xfId="0" applyBorder="1"/>
    <xf numFmtId="0" fontId="13"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7"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19"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4" fillId="0" borderId="0" xfId="0" applyNumberFormat="1" applyFont="1" applyAlignment="1" applyProtection="1"/>
    <xf numFmtId="0" fontId="0" fillId="0" borderId="12" xfId="0" applyBorder="1" applyAlignment="1" applyProtection="1">
      <alignment vertical="center"/>
    </xf>
    <xf numFmtId="166" fontId="33" fillId="0" borderId="12" xfId="0" applyNumberFormat="1" applyFont="1" applyBorder="1" applyAlignment="1" applyProtection="1"/>
    <xf numFmtId="166" fontId="33" fillId="0" borderId="13" xfId="0" applyNumberFormat="1" applyFont="1" applyBorder="1" applyAlignment="1" applyProtection="1"/>
    <xf numFmtId="4" fontId="34"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2" xfId="0" applyFont="1" applyBorder="1" applyAlignment="1" applyProtection="1">
      <alignment horizontal="center" vertical="center"/>
    </xf>
    <xf numFmtId="49" fontId="22" fillId="0" borderId="22" xfId="0" applyNumberFormat="1" applyFont="1" applyBorder="1" applyAlignment="1" applyProtection="1">
      <alignment horizontal="left" vertical="center" wrapText="1"/>
    </xf>
    <xf numFmtId="0" fontId="22" fillId="0" borderId="22" xfId="0" applyFont="1" applyBorder="1" applyAlignment="1" applyProtection="1">
      <alignment horizontal="left" vertical="center" wrapText="1"/>
    </xf>
    <xf numFmtId="0" fontId="22" fillId="0" borderId="22" xfId="0" applyFont="1" applyBorder="1" applyAlignment="1" applyProtection="1">
      <alignment horizontal="center" vertical="center" wrapText="1"/>
    </xf>
    <xf numFmtId="167" fontId="22" fillId="0" borderId="22" xfId="0" applyNumberFormat="1" applyFont="1" applyBorder="1" applyAlignment="1" applyProtection="1">
      <alignment vertical="center"/>
    </xf>
    <xf numFmtId="4" fontId="22" fillId="2" borderId="22" xfId="0" applyNumberFormat="1" applyFont="1" applyFill="1" applyBorder="1" applyAlignment="1" applyProtection="1">
      <alignment vertical="center"/>
      <protection locked="0"/>
    </xf>
    <xf numFmtId="4" fontId="22" fillId="0" borderId="22" xfId="0" applyNumberFormat="1" applyFont="1" applyBorder="1" applyAlignment="1" applyProtection="1">
      <alignment vertical="center"/>
    </xf>
    <xf numFmtId="0" fontId="23" fillId="2" borderId="14"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5"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5"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167" fontId="22" fillId="2" borderId="22" xfId="0" applyNumberFormat="1" applyFont="1" applyFill="1" applyBorder="1" applyAlignment="1" applyProtection="1">
      <alignment vertical="center"/>
      <protection locked="0"/>
    </xf>
    <xf numFmtId="0" fontId="36" fillId="0" borderId="22" xfId="0" applyFont="1" applyBorder="1" applyAlignment="1" applyProtection="1">
      <alignment horizontal="center" vertical="center"/>
    </xf>
    <xf numFmtId="49" fontId="36" fillId="0" borderId="22" xfId="0" applyNumberFormat="1" applyFont="1" applyBorder="1" applyAlignment="1" applyProtection="1">
      <alignment horizontal="left" vertical="center" wrapText="1"/>
    </xf>
    <xf numFmtId="0" fontId="36" fillId="0" borderId="22" xfId="0" applyFont="1" applyBorder="1" applyAlignment="1" applyProtection="1">
      <alignment horizontal="left" vertical="center" wrapText="1"/>
    </xf>
    <xf numFmtId="0" fontId="36" fillId="0" borderId="22" xfId="0" applyFont="1" applyBorder="1" applyAlignment="1" applyProtection="1">
      <alignment horizontal="center" vertical="center" wrapText="1"/>
    </xf>
    <xf numFmtId="167" fontId="36" fillId="0" borderId="22" xfId="0" applyNumberFormat="1" applyFont="1" applyBorder="1" applyAlignment="1" applyProtection="1">
      <alignment vertical="center"/>
    </xf>
    <xf numFmtId="4" fontId="36" fillId="2" borderId="22" xfId="0" applyNumberFormat="1" applyFont="1" applyFill="1" applyBorder="1" applyAlignment="1" applyProtection="1">
      <alignment vertical="center"/>
      <protection locked="0"/>
    </xf>
    <xf numFmtId="4" fontId="36" fillId="0" borderId="22" xfId="0" applyNumberFormat="1" applyFont="1" applyBorder="1" applyAlignment="1" applyProtection="1">
      <alignment vertical="center"/>
    </xf>
    <xf numFmtId="0" fontId="37" fillId="0" borderId="3" xfId="0" applyFont="1" applyBorder="1" applyAlignment="1">
      <alignment vertical="center"/>
    </xf>
    <xf numFmtId="0" fontId="36" fillId="2" borderId="14" xfId="0" applyFont="1" applyFill="1" applyBorder="1" applyAlignment="1" applyProtection="1">
      <alignment horizontal="left" vertical="center"/>
      <protection locked="0"/>
    </xf>
    <xf numFmtId="0" fontId="36" fillId="0" borderId="0" xfId="0" applyFont="1" applyBorder="1" applyAlignment="1" applyProtection="1">
      <alignment horizontal="center" vertical="center"/>
    </xf>
    <xf numFmtId="0" fontId="9" fillId="0" borderId="19"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23" fillId="2" borderId="19" xfId="0" applyFont="1" applyFill="1" applyBorder="1" applyAlignment="1" applyProtection="1">
      <alignment horizontal="left" vertical="center"/>
      <protection locked="0"/>
    </xf>
    <xf numFmtId="0" fontId="23"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3" fillId="0" borderId="20" xfId="0" applyNumberFormat="1" applyFont="1" applyBorder="1" applyAlignment="1" applyProtection="1">
      <alignment vertical="center"/>
    </xf>
    <xf numFmtId="166" fontId="23" fillId="0" borderId="21" xfId="0" applyNumberFormat="1" applyFont="1" applyBorder="1" applyAlignment="1" applyProtection="1">
      <alignment vertical="center"/>
    </xf>
    <xf numFmtId="0" fontId="38"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22" fillId="0" borderId="22" xfId="0" applyFont="1" applyBorder="1" applyAlignment="1" applyProtection="1">
      <alignment horizontal="left" vertical="top" wrapText="1"/>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styles" Target="styles.xml" /><Relationship Id="rId53" Type="http://schemas.openxmlformats.org/officeDocument/2006/relationships/theme" Target="theme/theme1.xml" /><Relationship Id="rId54" Type="http://schemas.openxmlformats.org/officeDocument/2006/relationships/calcChain" Target="calcChain.xml" /><Relationship Id="rId55"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47.xml.rels>&#65279;<?xml version="1.0" encoding="utf-8"?><Relationships xmlns="http://schemas.openxmlformats.org/package/2006/relationships"><Relationship Id="rId1" Type="http://schemas.openxmlformats.org/officeDocument/2006/relationships/drawing" Target="../drawings/drawing47.xml" /></Relationships>
</file>

<file path=xl/worksheets/_rels/sheet48.xml.rels>&#65279;<?xml version="1.0" encoding="utf-8"?><Relationships xmlns="http://schemas.openxmlformats.org/package/2006/relationships"><Relationship Id="rId1" Type="http://schemas.openxmlformats.org/officeDocument/2006/relationships/drawing" Target="../drawings/drawing48.xml" /></Relationships>
</file>

<file path=xl/worksheets/_rels/sheet49.xml.rels>&#65279;<?xml version="1.0" encoding="utf-8"?><Relationships xmlns="http://schemas.openxmlformats.org/package/2006/relationships"><Relationship Id="rId1" Type="http://schemas.openxmlformats.org/officeDocument/2006/relationships/drawing" Target="../drawings/drawing49.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50.xml.rels>&#65279;<?xml version="1.0" encoding="utf-8"?><Relationships xmlns="http://schemas.openxmlformats.org/package/2006/relationships"><Relationship Id="rId1" Type="http://schemas.openxmlformats.org/officeDocument/2006/relationships/drawing" Target="../drawings/drawing50.xml" /></Relationships>
</file>

<file path=xl/worksheets/_rels/sheet51.xml.rels>&#65279;<?xml version="1.0" encoding="utf-8"?><Relationships xmlns="http://schemas.openxmlformats.org/package/2006/relationships"><Relationship Id="rId1" Type="http://schemas.openxmlformats.org/officeDocument/2006/relationships/drawing" Target="../drawings/drawing51.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6" t="s">
        <v>0</v>
      </c>
      <c r="AZ1" s="16" t="s">
        <v>1</v>
      </c>
      <c r="BA1" s="16" t="s">
        <v>2</v>
      </c>
      <c r="BB1" s="16" t="s">
        <v>3</v>
      </c>
      <c r="BT1" s="16" t="s">
        <v>4</v>
      </c>
      <c r="BU1" s="16" t="s">
        <v>4</v>
      </c>
      <c r="BV1" s="16" t="s">
        <v>5</v>
      </c>
    </row>
    <row r="2" s="1" customFormat="1" ht="36.96" customHeight="1">
      <c r="AR2" s="1"/>
      <c r="AS2" s="1"/>
      <c r="AT2" s="1"/>
      <c r="AU2" s="1"/>
      <c r="AV2" s="1"/>
      <c r="AW2" s="1"/>
      <c r="AX2" s="1"/>
      <c r="AY2" s="1"/>
      <c r="AZ2" s="1"/>
      <c r="BA2" s="1"/>
      <c r="BB2" s="1"/>
      <c r="BC2" s="1"/>
      <c r="BD2" s="1"/>
      <c r="BE2" s="1"/>
      <c r="BS2" s="17" t="s">
        <v>6</v>
      </c>
      <c r="BT2" s="17" t="s">
        <v>7</v>
      </c>
    </row>
    <row r="3" s="1" customFormat="1" ht="6.96"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1" customFormat="1" ht="24.96" customHeight="1">
      <c r="B4" s="21"/>
      <c r="C4" s="22"/>
      <c r="D4" s="23" t="s">
        <v>9</v>
      </c>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0"/>
      <c r="AS4" s="24" t="s">
        <v>10</v>
      </c>
      <c r="BE4" s="25" t="s">
        <v>11</v>
      </c>
      <c r="BS4" s="17" t="s">
        <v>12</v>
      </c>
    </row>
    <row r="5" s="1" customFormat="1" ht="12" customHeight="1">
      <c r="B5" s="21"/>
      <c r="C5" s="22"/>
      <c r="D5" s="26" t="s">
        <v>13</v>
      </c>
      <c r="E5" s="22"/>
      <c r="F5" s="22"/>
      <c r="G5" s="22"/>
      <c r="H5" s="22"/>
      <c r="I5" s="22"/>
      <c r="J5" s="22"/>
      <c r="K5" s="27" t="s">
        <v>14</v>
      </c>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0"/>
      <c r="BE5" s="28" t="s">
        <v>15</v>
      </c>
      <c r="BS5" s="17" t="s">
        <v>6</v>
      </c>
    </row>
    <row r="6" s="1" customFormat="1" ht="36.96" customHeight="1">
      <c r="B6" s="21"/>
      <c r="C6" s="22"/>
      <c r="D6" s="29" t="s">
        <v>16</v>
      </c>
      <c r="E6" s="22"/>
      <c r="F6" s="22"/>
      <c r="G6" s="22"/>
      <c r="H6" s="22"/>
      <c r="I6" s="22"/>
      <c r="J6" s="22"/>
      <c r="K6" s="30" t="s">
        <v>17</v>
      </c>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0"/>
      <c r="BE6" s="31"/>
      <c r="BS6" s="17" t="s">
        <v>6</v>
      </c>
    </row>
    <row r="7" s="1" customFormat="1" ht="12" customHeight="1">
      <c r="B7" s="21"/>
      <c r="C7" s="22"/>
      <c r="D7" s="32" t="s">
        <v>18</v>
      </c>
      <c r="E7" s="22"/>
      <c r="F7" s="22"/>
      <c r="G7" s="22"/>
      <c r="H7" s="22"/>
      <c r="I7" s="22"/>
      <c r="J7" s="22"/>
      <c r="K7" s="27" t="s">
        <v>1</v>
      </c>
      <c r="L7" s="22"/>
      <c r="M7" s="22"/>
      <c r="N7" s="22"/>
      <c r="O7" s="22"/>
      <c r="P7" s="22"/>
      <c r="Q7" s="22"/>
      <c r="R7" s="22"/>
      <c r="S7" s="22"/>
      <c r="T7" s="22"/>
      <c r="U7" s="22"/>
      <c r="V7" s="22"/>
      <c r="W7" s="22"/>
      <c r="X7" s="22"/>
      <c r="Y7" s="22"/>
      <c r="Z7" s="22"/>
      <c r="AA7" s="22"/>
      <c r="AB7" s="22"/>
      <c r="AC7" s="22"/>
      <c r="AD7" s="22"/>
      <c r="AE7" s="22"/>
      <c r="AF7" s="22"/>
      <c r="AG7" s="22"/>
      <c r="AH7" s="22"/>
      <c r="AI7" s="22"/>
      <c r="AJ7" s="22"/>
      <c r="AK7" s="32" t="s">
        <v>19</v>
      </c>
      <c r="AL7" s="22"/>
      <c r="AM7" s="22"/>
      <c r="AN7" s="27" t="s">
        <v>1</v>
      </c>
      <c r="AO7" s="22"/>
      <c r="AP7" s="22"/>
      <c r="AQ7" s="22"/>
      <c r="AR7" s="20"/>
      <c r="BE7" s="31"/>
      <c r="BS7" s="17" t="s">
        <v>6</v>
      </c>
    </row>
    <row r="8" s="1" customFormat="1" ht="12" customHeight="1">
      <c r="B8" s="21"/>
      <c r="C8" s="22"/>
      <c r="D8" s="32" t="s">
        <v>20</v>
      </c>
      <c r="E8" s="22"/>
      <c r="F8" s="22"/>
      <c r="G8" s="22"/>
      <c r="H8" s="22"/>
      <c r="I8" s="22"/>
      <c r="J8" s="22"/>
      <c r="K8" s="27" t="s">
        <v>21</v>
      </c>
      <c r="L8" s="22"/>
      <c r="M8" s="22"/>
      <c r="N8" s="22"/>
      <c r="O8" s="22"/>
      <c r="P8" s="22"/>
      <c r="Q8" s="22"/>
      <c r="R8" s="22"/>
      <c r="S8" s="22"/>
      <c r="T8" s="22"/>
      <c r="U8" s="22"/>
      <c r="V8" s="22"/>
      <c r="W8" s="22"/>
      <c r="X8" s="22"/>
      <c r="Y8" s="22"/>
      <c r="Z8" s="22"/>
      <c r="AA8" s="22"/>
      <c r="AB8" s="22"/>
      <c r="AC8" s="22"/>
      <c r="AD8" s="22"/>
      <c r="AE8" s="22"/>
      <c r="AF8" s="22"/>
      <c r="AG8" s="22"/>
      <c r="AH8" s="22"/>
      <c r="AI8" s="22"/>
      <c r="AJ8" s="22"/>
      <c r="AK8" s="32" t="s">
        <v>22</v>
      </c>
      <c r="AL8" s="22"/>
      <c r="AM8" s="22"/>
      <c r="AN8" s="33" t="s">
        <v>23</v>
      </c>
      <c r="AO8" s="22"/>
      <c r="AP8" s="22"/>
      <c r="AQ8" s="22"/>
      <c r="AR8" s="20"/>
      <c r="BE8" s="31"/>
      <c r="BS8" s="17" t="s">
        <v>6</v>
      </c>
    </row>
    <row r="9" s="1" customFormat="1" ht="14.4" customHeight="1">
      <c r="B9" s="21"/>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0"/>
      <c r="BE9" s="31"/>
      <c r="BS9" s="17" t="s">
        <v>6</v>
      </c>
    </row>
    <row r="10" s="1" customFormat="1" ht="12" customHeight="1">
      <c r="B10" s="21"/>
      <c r="C10" s="22"/>
      <c r="D10" s="32" t="s">
        <v>24</v>
      </c>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32" t="s">
        <v>25</v>
      </c>
      <c r="AL10" s="22"/>
      <c r="AM10" s="22"/>
      <c r="AN10" s="27" t="s">
        <v>1</v>
      </c>
      <c r="AO10" s="22"/>
      <c r="AP10" s="22"/>
      <c r="AQ10" s="22"/>
      <c r="AR10" s="20"/>
      <c r="BE10" s="31"/>
      <c r="BS10" s="17" t="s">
        <v>6</v>
      </c>
    </row>
    <row r="11" s="1" customFormat="1" ht="18.48" customHeight="1">
      <c r="B11" s="21"/>
      <c r="C11" s="22"/>
      <c r="D11" s="22"/>
      <c r="E11" s="27" t="s">
        <v>26</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32" t="s">
        <v>27</v>
      </c>
      <c r="AL11" s="22"/>
      <c r="AM11" s="22"/>
      <c r="AN11" s="27" t="s">
        <v>1</v>
      </c>
      <c r="AO11" s="22"/>
      <c r="AP11" s="22"/>
      <c r="AQ11" s="22"/>
      <c r="AR11" s="20"/>
      <c r="BE11" s="31"/>
      <c r="BS11" s="17" t="s">
        <v>6</v>
      </c>
    </row>
    <row r="12" s="1" customFormat="1" ht="6.96" customHeight="1">
      <c r="B12" s="21"/>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0"/>
      <c r="BE12" s="31"/>
      <c r="BS12" s="17" t="s">
        <v>6</v>
      </c>
    </row>
    <row r="13" s="1" customFormat="1" ht="12" customHeight="1">
      <c r="B13" s="21"/>
      <c r="C13" s="22"/>
      <c r="D13" s="32" t="s">
        <v>28</v>
      </c>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32" t="s">
        <v>25</v>
      </c>
      <c r="AL13" s="22"/>
      <c r="AM13" s="22"/>
      <c r="AN13" s="34" t="s">
        <v>29</v>
      </c>
      <c r="AO13" s="22"/>
      <c r="AP13" s="22"/>
      <c r="AQ13" s="22"/>
      <c r="AR13" s="20"/>
      <c r="BE13" s="31"/>
      <c r="BS13" s="17" t="s">
        <v>6</v>
      </c>
    </row>
    <row r="14">
      <c r="B14" s="21"/>
      <c r="C14" s="22"/>
      <c r="D14" s="22"/>
      <c r="E14" s="34" t="s">
        <v>29</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27</v>
      </c>
      <c r="AL14" s="22"/>
      <c r="AM14" s="22"/>
      <c r="AN14" s="34" t="s">
        <v>29</v>
      </c>
      <c r="AO14" s="22"/>
      <c r="AP14" s="22"/>
      <c r="AQ14" s="22"/>
      <c r="AR14" s="20"/>
      <c r="BE14" s="31"/>
      <c r="BS14" s="17" t="s">
        <v>6</v>
      </c>
    </row>
    <row r="15" s="1" customFormat="1" ht="6.96" customHeight="1">
      <c r="B15" s="21"/>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0"/>
      <c r="BE15" s="31"/>
      <c r="BS15" s="17" t="s">
        <v>4</v>
      </c>
    </row>
    <row r="16" s="1" customFormat="1" ht="12" customHeight="1">
      <c r="B16" s="21"/>
      <c r="C16" s="22"/>
      <c r="D16" s="32" t="s">
        <v>30</v>
      </c>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32" t="s">
        <v>25</v>
      </c>
      <c r="AL16" s="22"/>
      <c r="AM16" s="22"/>
      <c r="AN16" s="27" t="s">
        <v>1</v>
      </c>
      <c r="AO16" s="22"/>
      <c r="AP16" s="22"/>
      <c r="AQ16" s="22"/>
      <c r="AR16" s="20"/>
      <c r="BE16" s="31"/>
      <c r="BS16" s="17" t="s">
        <v>4</v>
      </c>
    </row>
    <row r="17" s="1" customFormat="1" ht="18.48" customHeight="1">
      <c r="B17" s="21"/>
      <c r="C17" s="22"/>
      <c r="D17" s="22"/>
      <c r="E17" s="27" t="s">
        <v>31</v>
      </c>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32" t="s">
        <v>27</v>
      </c>
      <c r="AL17" s="22"/>
      <c r="AM17" s="22"/>
      <c r="AN17" s="27" t="s">
        <v>1</v>
      </c>
      <c r="AO17" s="22"/>
      <c r="AP17" s="22"/>
      <c r="AQ17" s="22"/>
      <c r="AR17" s="20"/>
      <c r="BE17" s="31"/>
      <c r="BS17" s="17" t="s">
        <v>32</v>
      </c>
    </row>
    <row r="18" s="1" customFormat="1" ht="6.96" customHeight="1">
      <c r="B18" s="2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0"/>
      <c r="BE18" s="31"/>
      <c r="BS18" s="17" t="s">
        <v>6</v>
      </c>
    </row>
    <row r="19" s="1" customFormat="1" ht="12" customHeight="1">
      <c r="B19" s="21"/>
      <c r="C19" s="22"/>
      <c r="D19" s="32" t="s">
        <v>33</v>
      </c>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32" t="s">
        <v>25</v>
      </c>
      <c r="AL19" s="22"/>
      <c r="AM19" s="22"/>
      <c r="AN19" s="27" t="s">
        <v>1</v>
      </c>
      <c r="AO19" s="22"/>
      <c r="AP19" s="22"/>
      <c r="AQ19" s="22"/>
      <c r="AR19" s="20"/>
      <c r="BE19" s="31"/>
      <c r="BS19" s="17" t="s">
        <v>6</v>
      </c>
    </row>
    <row r="20" s="1" customFormat="1" ht="18.48" customHeight="1">
      <c r="B20" s="21"/>
      <c r="C20" s="22"/>
      <c r="D20" s="22"/>
      <c r="E20" s="27" t="s">
        <v>34</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32" t="s">
        <v>27</v>
      </c>
      <c r="AL20" s="22"/>
      <c r="AM20" s="22"/>
      <c r="AN20" s="27" t="s">
        <v>1</v>
      </c>
      <c r="AO20" s="22"/>
      <c r="AP20" s="22"/>
      <c r="AQ20" s="22"/>
      <c r="AR20" s="20"/>
      <c r="BE20" s="31"/>
      <c r="BS20" s="17" t="s">
        <v>4</v>
      </c>
    </row>
    <row r="21" s="1" customFormat="1" ht="6.96" customHeight="1">
      <c r="B21" s="21"/>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0"/>
      <c r="BE21" s="31"/>
    </row>
    <row r="22" s="1" customFormat="1" ht="12" customHeight="1">
      <c r="B22" s="21"/>
      <c r="C22" s="22"/>
      <c r="D22" s="32" t="s">
        <v>35</v>
      </c>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0"/>
      <c r="BE22" s="31"/>
    </row>
    <row r="23" s="1" customFormat="1" ht="59.25" customHeight="1">
      <c r="B23" s="21"/>
      <c r="C23" s="22"/>
      <c r="D23" s="22"/>
      <c r="E23" s="36" t="s">
        <v>36</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22"/>
      <c r="AP23" s="22"/>
      <c r="AQ23" s="22"/>
      <c r="AR23" s="20"/>
      <c r="BE23" s="31"/>
    </row>
    <row r="24" s="1" customFormat="1" ht="6.96" customHeight="1">
      <c r="B24" s="21"/>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0"/>
      <c r="BE24" s="31"/>
    </row>
    <row r="25" s="1" customFormat="1" ht="6.96" customHeight="1">
      <c r="B25" s="21"/>
      <c r="C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22"/>
      <c r="AQ25" s="22"/>
      <c r="AR25" s="20"/>
      <c r="BE25" s="31"/>
    </row>
    <row r="26" s="2" customFormat="1" ht="25.92" customHeight="1">
      <c r="A26" s="38"/>
      <c r="B26" s="39"/>
      <c r="C26" s="40"/>
      <c r="D26" s="41" t="s">
        <v>37</v>
      </c>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3">
        <f>ROUND(AG94,2)</f>
        <v>0</v>
      </c>
      <c r="AL26" s="42"/>
      <c r="AM26" s="42"/>
      <c r="AN26" s="42"/>
      <c r="AO26" s="42"/>
      <c r="AP26" s="40"/>
      <c r="AQ26" s="40"/>
      <c r="AR26" s="44"/>
      <c r="BE26" s="31"/>
    </row>
    <row r="27" s="2" customFormat="1" ht="6.96" customHeight="1">
      <c r="A27" s="38"/>
      <c r="B27" s="39"/>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4"/>
      <c r="BE27" s="31"/>
    </row>
    <row r="28" s="2" customFormat="1">
      <c r="A28" s="38"/>
      <c r="B28" s="39"/>
      <c r="C28" s="40"/>
      <c r="D28" s="40"/>
      <c r="E28" s="40"/>
      <c r="F28" s="40"/>
      <c r="G28" s="40"/>
      <c r="H28" s="40"/>
      <c r="I28" s="40"/>
      <c r="J28" s="40"/>
      <c r="K28" s="40"/>
      <c r="L28" s="45" t="s">
        <v>38</v>
      </c>
      <c r="M28" s="45"/>
      <c r="N28" s="45"/>
      <c r="O28" s="45"/>
      <c r="P28" s="45"/>
      <c r="Q28" s="40"/>
      <c r="R28" s="40"/>
      <c r="S28" s="40"/>
      <c r="T28" s="40"/>
      <c r="U28" s="40"/>
      <c r="V28" s="40"/>
      <c r="W28" s="45" t="s">
        <v>39</v>
      </c>
      <c r="X28" s="45"/>
      <c r="Y28" s="45"/>
      <c r="Z28" s="45"/>
      <c r="AA28" s="45"/>
      <c r="AB28" s="45"/>
      <c r="AC28" s="45"/>
      <c r="AD28" s="45"/>
      <c r="AE28" s="45"/>
      <c r="AF28" s="40"/>
      <c r="AG28" s="40"/>
      <c r="AH28" s="40"/>
      <c r="AI28" s="40"/>
      <c r="AJ28" s="40"/>
      <c r="AK28" s="45" t="s">
        <v>40</v>
      </c>
      <c r="AL28" s="45"/>
      <c r="AM28" s="45"/>
      <c r="AN28" s="45"/>
      <c r="AO28" s="45"/>
      <c r="AP28" s="40"/>
      <c r="AQ28" s="40"/>
      <c r="AR28" s="44"/>
      <c r="BE28" s="31"/>
    </row>
    <row r="29" s="3" customFormat="1" ht="14.4" customHeight="1">
      <c r="A29" s="3"/>
      <c r="B29" s="46"/>
      <c r="C29" s="47"/>
      <c r="D29" s="32" t="s">
        <v>41</v>
      </c>
      <c r="E29" s="47"/>
      <c r="F29" s="32" t="s">
        <v>42</v>
      </c>
      <c r="G29" s="47"/>
      <c r="H29" s="47"/>
      <c r="I29" s="47"/>
      <c r="J29" s="47"/>
      <c r="K29" s="47"/>
      <c r="L29" s="48">
        <v>0.20999999999999999</v>
      </c>
      <c r="M29" s="47"/>
      <c r="N29" s="47"/>
      <c r="O29" s="47"/>
      <c r="P29" s="47"/>
      <c r="Q29" s="47"/>
      <c r="R29" s="47"/>
      <c r="S29" s="47"/>
      <c r="T29" s="47"/>
      <c r="U29" s="47"/>
      <c r="V29" s="47"/>
      <c r="W29" s="49">
        <f>ROUND(AZ94, 2)</f>
        <v>0</v>
      </c>
      <c r="X29" s="47"/>
      <c r="Y29" s="47"/>
      <c r="Z29" s="47"/>
      <c r="AA29" s="47"/>
      <c r="AB29" s="47"/>
      <c r="AC29" s="47"/>
      <c r="AD29" s="47"/>
      <c r="AE29" s="47"/>
      <c r="AF29" s="47"/>
      <c r="AG29" s="47"/>
      <c r="AH29" s="47"/>
      <c r="AI29" s="47"/>
      <c r="AJ29" s="47"/>
      <c r="AK29" s="49">
        <f>ROUND(AV94, 2)</f>
        <v>0</v>
      </c>
      <c r="AL29" s="47"/>
      <c r="AM29" s="47"/>
      <c r="AN29" s="47"/>
      <c r="AO29" s="47"/>
      <c r="AP29" s="47"/>
      <c r="AQ29" s="47"/>
      <c r="AR29" s="50"/>
      <c r="BE29" s="51"/>
    </row>
    <row r="30" s="3" customFormat="1" ht="14.4" customHeight="1">
      <c r="A30" s="3"/>
      <c r="B30" s="46"/>
      <c r="C30" s="47"/>
      <c r="D30" s="47"/>
      <c r="E30" s="47"/>
      <c r="F30" s="32" t="s">
        <v>43</v>
      </c>
      <c r="G30" s="47"/>
      <c r="H30" s="47"/>
      <c r="I30" s="47"/>
      <c r="J30" s="47"/>
      <c r="K30" s="47"/>
      <c r="L30" s="48">
        <v>0.12</v>
      </c>
      <c r="M30" s="47"/>
      <c r="N30" s="47"/>
      <c r="O30" s="47"/>
      <c r="P30" s="47"/>
      <c r="Q30" s="47"/>
      <c r="R30" s="47"/>
      <c r="S30" s="47"/>
      <c r="T30" s="47"/>
      <c r="U30" s="47"/>
      <c r="V30" s="47"/>
      <c r="W30" s="49">
        <f>ROUND(BA94, 2)</f>
        <v>0</v>
      </c>
      <c r="X30" s="47"/>
      <c r="Y30" s="47"/>
      <c r="Z30" s="47"/>
      <c r="AA30" s="47"/>
      <c r="AB30" s="47"/>
      <c r="AC30" s="47"/>
      <c r="AD30" s="47"/>
      <c r="AE30" s="47"/>
      <c r="AF30" s="47"/>
      <c r="AG30" s="47"/>
      <c r="AH30" s="47"/>
      <c r="AI30" s="47"/>
      <c r="AJ30" s="47"/>
      <c r="AK30" s="49">
        <f>ROUND(AW94, 2)</f>
        <v>0</v>
      </c>
      <c r="AL30" s="47"/>
      <c r="AM30" s="47"/>
      <c r="AN30" s="47"/>
      <c r="AO30" s="47"/>
      <c r="AP30" s="47"/>
      <c r="AQ30" s="47"/>
      <c r="AR30" s="50"/>
      <c r="BE30" s="51"/>
    </row>
    <row r="31" hidden="1" s="3" customFormat="1" ht="14.4" customHeight="1">
      <c r="A31" s="3"/>
      <c r="B31" s="46"/>
      <c r="C31" s="47"/>
      <c r="D31" s="47"/>
      <c r="E31" s="47"/>
      <c r="F31" s="32" t="s">
        <v>44</v>
      </c>
      <c r="G31" s="47"/>
      <c r="H31" s="47"/>
      <c r="I31" s="47"/>
      <c r="J31" s="47"/>
      <c r="K31" s="47"/>
      <c r="L31" s="48">
        <v>0.20999999999999999</v>
      </c>
      <c r="M31" s="47"/>
      <c r="N31" s="47"/>
      <c r="O31" s="47"/>
      <c r="P31" s="47"/>
      <c r="Q31" s="47"/>
      <c r="R31" s="47"/>
      <c r="S31" s="47"/>
      <c r="T31" s="47"/>
      <c r="U31" s="47"/>
      <c r="V31" s="47"/>
      <c r="W31" s="49">
        <f>ROUND(BB94, 2)</f>
        <v>0</v>
      </c>
      <c r="X31" s="47"/>
      <c r="Y31" s="47"/>
      <c r="Z31" s="47"/>
      <c r="AA31" s="47"/>
      <c r="AB31" s="47"/>
      <c r="AC31" s="47"/>
      <c r="AD31" s="47"/>
      <c r="AE31" s="47"/>
      <c r="AF31" s="47"/>
      <c r="AG31" s="47"/>
      <c r="AH31" s="47"/>
      <c r="AI31" s="47"/>
      <c r="AJ31" s="47"/>
      <c r="AK31" s="49">
        <v>0</v>
      </c>
      <c r="AL31" s="47"/>
      <c r="AM31" s="47"/>
      <c r="AN31" s="47"/>
      <c r="AO31" s="47"/>
      <c r="AP31" s="47"/>
      <c r="AQ31" s="47"/>
      <c r="AR31" s="50"/>
      <c r="BE31" s="51"/>
    </row>
    <row r="32" hidden="1" s="3" customFormat="1" ht="14.4" customHeight="1">
      <c r="A32" s="3"/>
      <c r="B32" s="46"/>
      <c r="C32" s="47"/>
      <c r="D32" s="47"/>
      <c r="E32" s="47"/>
      <c r="F32" s="32" t="s">
        <v>45</v>
      </c>
      <c r="G32" s="47"/>
      <c r="H32" s="47"/>
      <c r="I32" s="47"/>
      <c r="J32" s="47"/>
      <c r="K32" s="47"/>
      <c r="L32" s="48">
        <v>0.12</v>
      </c>
      <c r="M32" s="47"/>
      <c r="N32" s="47"/>
      <c r="O32" s="47"/>
      <c r="P32" s="47"/>
      <c r="Q32" s="47"/>
      <c r="R32" s="47"/>
      <c r="S32" s="47"/>
      <c r="T32" s="47"/>
      <c r="U32" s="47"/>
      <c r="V32" s="47"/>
      <c r="W32" s="49">
        <f>ROUND(BC94, 2)</f>
        <v>0</v>
      </c>
      <c r="X32" s="47"/>
      <c r="Y32" s="47"/>
      <c r="Z32" s="47"/>
      <c r="AA32" s="47"/>
      <c r="AB32" s="47"/>
      <c r="AC32" s="47"/>
      <c r="AD32" s="47"/>
      <c r="AE32" s="47"/>
      <c r="AF32" s="47"/>
      <c r="AG32" s="47"/>
      <c r="AH32" s="47"/>
      <c r="AI32" s="47"/>
      <c r="AJ32" s="47"/>
      <c r="AK32" s="49">
        <v>0</v>
      </c>
      <c r="AL32" s="47"/>
      <c r="AM32" s="47"/>
      <c r="AN32" s="47"/>
      <c r="AO32" s="47"/>
      <c r="AP32" s="47"/>
      <c r="AQ32" s="47"/>
      <c r="AR32" s="50"/>
      <c r="BE32" s="51"/>
    </row>
    <row r="33" hidden="1" s="3" customFormat="1" ht="14.4" customHeight="1">
      <c r="A33" s="3"/>
      <c r="B33" s="46"/>
      <c r="C33" s="47"/>
      <c r="D33" s="47"/>
      <c r="E33" s="47"/>
      <c r="F33" s="32" t="s">
        <v>46</v>
      </c>
      <c r="G33" s="47"/>
      <c r="H33" s="47"/>
      <c r="I33" s="47"/>
      <c r="J33" s="47"/>
      <c r="K33" s="47"/>
      <c r="L33" s="48">
        <v>0</v>
      </c>
      <c r="M33" s="47"/>
      <c r="N33" s="47"/>
      <c r="O33" s="47"/>
      <c r="P33" s="47"/>
      <c r="Q33" s="47"/>
      <c r="R33" s="47"/>
      <c r="S33" s="47"/>
      <c r="T33" s="47"/>
      <c r="U33" s="47"/>
      <c r="V33" s="47"/>
      <c r="W33" s="49">
        <f>ROUND(BD94, 2)</f>
        <v>0</v>
      </c>
      <c r="X33" s="47"/>
      <c r="Y33" s="47"/>
      <c r="Z33" s="47"/>
      <c r="AA33" s="47"/>
      <c r="AB33" s="47"/>
      <c r="AC33" s="47"/>
      <c r="AD33" s="47"/>
      <c r="AE33" s="47"/>
      <c r="AF33" s="47"/>
      <c r="AG33" s="47"/>
      <c r="AH33" s="47"/>
      <c r="AI33" s="47"/>
      <c r="AJ33" s="47"/>
      <c r="AK33" s="49">
        <v>0</v>
      </c>
      <c r="AL33" s="47"/>
      <c r="AM33" s="47"/>
      <c r="AN33" s="47"/>
      <c r="AO33" s="47"/>
      <c r="AP33" s="47"/>
      <c r="AQ33" s="47"/>
      <c r="AR33" s="50"/>
      <c r="BE33" s="51"/>
    </row>
    <row r="34" s="2" customFormat="1" ht="6.96" customHeight="1">
      <c r="A34" s="38"/>
      <c r="B34" s="39"/>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4"/>
      <c r="BE34" s="31"/>
    </row>
    <row r="35" s="2" customFormat="1" ht="25.92" customHeight="1">
      <c r="A35" s="38"/>
      <c r="B35" s="39"/>
      <c r="C35" s="52"/>
      <c r="D35" s="53" t="s">
        <v>47</v>
      </c>
      <c r="E35" s="54"/>
      <c r="F35" s="54"/>
      <c r="G35" s="54"/>
      <c r="H35" s="54"/>
      <c r="I35" s="54"/>
      <c r="J35" s="54"/>
      <c r="K35" s="54"/>
      <c r="L35" s="54"/>
      <c r="M35" s="54"/>
      <c r="N35" s="54"/>
      <c r="O35" s="54"/>
      <c r="P35" s="54"/>
      <c r="Q35" s="54"/>
      <c r="R35" s="54"/>
      <c r="S35" s="54"/>
      <c r="T35" s="55" t="s">
        <v>48</v>
      </c>
      <c r="U35" s="54"/>
      <c r="V35" s="54"/>
      <c r="W35" s="54"/>
      <c r="X35" s="56" t="s">
        <v>49</v>
      </c>
      <c r="Y35" s="54"/>
      <c r="Z35" s="54"/>
      <c r="AA35" s="54"/>
      <c r="AB35" s="54"/>
      <c r="AC35" s="54"/>
      <c r="AD35" s="54"/>
      <c r="AE35" s="54"/>
      <c r="AF35" s="54"/>
      <c r="AG35" s="54"/>
      <c r="AH35" s="54"/>
      <c r="AI35" s="54"/>
      <c r="AJ35" s="54"/>
      <c r="AK35" s="57">
        <f>SUM(AK26:AK33)</f>
        <v>0</v>
      </c>
      <c r="AL35" s="54"/>
      <c r="AM35" s="54"/>
      <c r="AN35" s="54"/>
      <c r="AO35" s="58"/>
      <c r="AP35" s="52"/>
      <c r="AQ35" s="52"/>
      <c r="AR35" s="44"/>
      <c r="BE35" s="38"/>
    </row>
    <row r="36" s="2" customFormat="1" ht="6.96" customHeight="1">
      <c r="A36" s="38"/>
      <c r="B36" s="39"/>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4"/>
      <c r="BE36" s="38"/>
    </row>
    <row r="37" s="2" customFormat="1" ht="14.4" customHeight="1">
      <c r="A37" s="38"/>
      <c r="B37" s="39"/>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4"/>
      <c r="BE37" s="38"/>
    </row>
    <row r="38" s="1" customFormat="1" ht="14.4" customHeight="1">
      <c r="B38" s="21"/>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0"/>
    </row>
    <row r="39" s="1" customFormat="1" ht="14.4" customHeight="1">
      <c r="B39" s="21"/>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0"/>
    </row>
    <row r="40" s="1" customFormat="1" ht="14.4" customHeight="1">
      <c r="B40" s="21"/>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0"/>
    </row>
    <row r="41" s="1" customFormat="1" ht="14.4" customHeight="1">
      <c r="B41" s="21"/>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0"/>
    </row>
    <row r="42" s="1" customFormat="1" ht="14.4" customHeight="1">
      <c r="B42" s="21"/>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0"/>
    </row>
    <row r="43" s="1" customFormat="1" ht="14.4" customHeight="1">
      <c r="B43" s="21"/>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0"/>
    </row>
    <row r="44" s="1" customFormat="1" ht="14.4" customHeight="1">
      <c r="B44" s="21"/>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0"/>
    </row>
    <row r="45" s="1" customFormat="1" ht="14.4" customHeight="1">
      <c r="B45" s="21"/>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0"/>
    </row>
    <row r="46" s="1" customFormat="1" ht="14.4" customHeight="1">
      <c r="B46" s="21"/>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0"/>
    </row>
    <row r="47" s="1" customFormat="1" ht="14.4" customHeight="1">
      <c r="B47" s="21"/>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0"/>
    </row>
    <row r="48" s="1" customFormat="1" ht="14.4" customHeight="1">
      <c r="B48" s="21"/>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0"/>
    </row>
    <row r="49" s="2" customFormat="1" ht="14.4" customHeight="1">
      <c r="B49" s="59"/>
      <c r="C49" s="60"/>
      <c r="D49" s="61" t="s">
        <v>50</v>
      </c>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1" t="s">
        <v>51</v>
      </c>
      <c r="AI49" s="62"/>
      <c r="AJ49" s="62"/>
      <c r="AK49" s="62"/>
      <c r="AL49" s="62"/>
      <c r="AM49" s="62"/>
      <c r="AN49" s="62"/>
      <c r="AO49" s="62"/>
      <c r="AP49" s="60"/>
      <c r="AQ49" s="60"/>
      <c r="AR49" s="63"/>
    </row>
    <row r="50">
      <c r="B50" s="21"/>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0"/>
    </row>
    <row r="51">
      <c r="B51" s="21"/>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0"/>
    </row>
    <row r="52">
      <c r="B52" s="21"/>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0"/>
    </row>
    <row r="53">
      <c r="B53" s="21"/>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0"/>
    </row>
    <row r="54">
      <c r="B54" s="21"/>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0"/>
    </row>
    <row r="55">
      <c r="B55" s="21"/>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0"/>
    </row>
    <row r="56">
      <c r="B56" s="21"/>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0"/>
    </row>
    <row r="57">
      <c r="B57" s="21"/>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0"/>
    </row>
    <row r="58">
      <c r="B58" s="21"/>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0"/>
    </row>
    <row r="59">
      <c r="B59" s="21"/>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0"/>
    </row>
    <row r="60" s="2" customFormat="1">
      <c r="A60" s="38"/>
      <c r="B60" s="39"/>
      <c r="C60" s="40"/>
      <c r="D60" s="64" t="s">
        <v>52</v>
      </c>
      <c r="E60" s="42"/>
      <c r="F60" s="42"/>
      <c r="G60" s="42"/>
      <c r="H60" s="42"/>
      <c r="I60" s="42"/>
      <c r="J60" s="42"/>
      <c r="K60" s="42"/>
      <c r="L60" s="42"/>
      <c r="M60" s="42"/>
      <c r="N60" s="42"/>
      <c r="O60" s="42"/>
      <c r="P60" s="42"/>
      <c r="Q60" s="42"/>
      <c r="R60" s="42"/>
      <c r="S60" s="42"/>
      <c r="T60" s="42"/>
      <c r="U60" s="42"/>
      <c r="V60" s="64" t="s">
        <v>53</v>
      </c>
      <c r="W60" s="42"/>
      <c r="X60" s="42"/>
      <c r="Y60" s="42"/>
      <c r="Z60" s="42"/>
      <c r="AA60" s="42"/>
      <c r="AB60" s="42"/>
      <c r="AC60" s="42"/>
      <c r="AD60" s="42"/>
      <c r="AE60" s="42"/>
      <c r="AF60" s="42"/>
      <c r="AG60" s="42"/>
      <c r="AH60" s="64" t="s">
        <v>52</v>
      </c>
      <c r="AI60" s="42"/>
      <c r="AJ60" s="42"/>
      <c r="AK60" s="42"/>
      <c r="AL60" s="42"/>
      <c r="AM60" s="64" t="s">
        <v>53</v>
      </c>
      <c r="AN60" s="42"/>
      <c r="AO60" s="42"/>
      <c r="AP60" s="40"/>
      <c r="AQ60" s="40"/>
      <c r="AR60" s="44"/>
      <c r="BE60" s="38"/>
    </row>
    <row r="61">
      <c r="B61" s="21"/>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0"/>
    </row>
    <row r="62">
      <c r="B62" s="21"/>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0"/>
    </row>
    <row r="63">
      <c r="B63" s="21"/>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0"/>
    </row>
    <row r="64" s="2" customFormat="1">
      <c r="A64" s="38"/>
      <c r="B64" s="39"/>
      <c r="C64" s="40"/>
      <c r="D64" s="61" t="s">
        <v>54</v>
      </c>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1" t="s">
        <v>55</v>
      </c>
      <c r="AI64" s="65"/>
      <c r="AJ64" s="65"/>
      <c r="AK64" s="65"/>
      <c r="AL64" s="65"/>
      <c r="AM64" s="65"/>
      <c r="AN64" s="65"/>
      <c r="AO64" s="65"/>
      <c r="AP64" s="40"/>
      <c r="AQ64" s="40"/>
      <c r="AR64" s="44"/>
      <c r="BE64" s="38"/>
    </row>
    <row r="65">
      <c r="B65" s="21"/>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0"/>
    </row>
    <row r="66">
      <c r="B66" s="21"/>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0"/>
    </row>
    <row r="67">
      <c r="B67" s="21"/>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0"/>
    </row>
    <row r="68">
      <c r="B68" s="21"/>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0"/>
    </row>
    <row r="69">
      <c r="B69" s="21"/>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0"/>
    </row>
    <row r="70">
      <c r="B70" s="21"/>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0"/>
    </row>
    <row r="71">
      <c r="B71" s="21"/>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0"/>
    </row>
    <row r="72">
      <c r="B72" s="21"/>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0"/>
    </row>
    <row r="73">
      <c r="B73" s="21"/>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0"/>
    </row>
    <row r="74">
      <c r="B74" s="2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0"/>
    </row>
    <row r="75" s="2" customFormat="1">
      <c r="A75" s="38"/>
      <c r="B75" s="39"/>
      <c r="C75" s="40"/>
      <c r="D75" s="64" t="s">
        <v>52</v>
      </c>
      <c r="E75" s="42"/>
      <c r="F75" s="42"/>
      <c r="G75" s="42"/>
      <c r="H75" s="42"/>
      <c r="I75" s="42"/>
      <c r="J75" s="42"/>
      <c r="K75" s="42"/>
      <c r="L75" s="42"/>
      <c r="M75" s="42"/>
      <c r="N75" s="42"/>
      <c r="O75" s="42"/>
      <c r="P75" s="42"/>
      <c r="Q75" s="42"/>
      <c r="R75" s="42"/>
      <c r="S75" s="42"/>
      <c r="T75" s="42"/>
      <c r="U75" s="42"/>
      <c r="V75" s="64" t="s">
        <v>53</v>
      </c>
      <c r="W75" s="42"/>
      <c r="X75" s="42"/>
      <c r="Y75" s="42"/>
      <c r="Z75" s="42"/>
      <c r="AA75" s="42"/>
      <c r="AB75" s="42"/>
      <c r="AC75" s="42"/>
      <c r="AD75" s="42"/>
      <c r="AE75" s="42"/>
      <c r="AF75" s="42"/>
      <c r="AG75" s="42"/>
      <c r="AH75" s="64" t="s">
        <v>52</v>
      </c>
      <c r="AI75" s="42"/>
      <c r="AJ75" s="42"/>
      <c r="AK75" s="42"/>
      <c r="AL75" s="42"/>
      <c r="AM75" s="64" t="s">
        <v>53</v>
      </c>
      <c r="AN75" s="42"/>
      <c r="AO75" s="42"/>
      <c r="AP75" s="40"/>
      <c r="AQ75" s="40"/>
      <c r="AR75" s="44"/>
      <c r="BE75" s="38"/>
    </row>
    <row r="76" s="2" customFormat="1">
      <c r="A76" s="38"/>
      <c r="B76" s="39"/>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4"/>
      <c r="BE76" s="38"/>
    </row>
    <row r="77" s="2" customFormat="1" ht="6.96" customHeight="1">
      <c r="A77" s="38"/>
      <c r="B77" s="66"/>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44"/>
      <c r="BE77" s="38"/>
    </row>
    <row r="81" s="2" customFormat="1" ht="6.96" customHeight="1">
      <c r="A81" s="38"/>
      <c r="B81" s="68"/>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44"/>
      <c r="BE81" s="38"/>
    </row>
    <row r="82" s="2" customFormat="1" ht="24.96" customHeight="1">
      <c r="A82" s="38"/>
      <c r="B82" s="39"/>
      <c r="C82" s="23" t="s">
        <v>56</v>
      </c>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4"/>
      <c r="BE82" s="38"/>
    </row>
    <row r="83" s="2" customFormat="1" ht="6.96" customHeight="1">
      <c r="A83" s="38"/>
      <c r="B83" s="39"/>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4"/>
      <c r="BE83" s="38"/>
    </row>
    <row r="84" s="4" customFormat="1" ht="12" customHeight="1">
      <c r="A84" s="4"/>
      <c r="B84" s="70"/>
      <c r="C84" s="32" t="s">
        <v>13</v>
      </c>
      <c r="D84" s="71"/>
      <c r="E84" s="71"/>
      <c r="F84" s="71"/>
      <c r="G84" s="71"/>
      <c r="H84" s="71"/>
      <c r="I84" s="71"/>
      <c r="J84" s="71"/>
      <c r="K84" s="71"/>
      <c r="L84" s="71" t="str">
        <f>K5</f>
        <v>EBC18</v>
      </c>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2"/>
      <c r="BE84" s="4"/>
    </row>
    <row r="85" s="5" customFormat="1" ht="36.96" customHeight="1">
      <c r="A85" s="5"/>
      <c r="B85" s="73"/>
      <c r="C85" s="74" t="s">
        <v>16</v>
      </c>
      <c r="D85" s="75"/>
      <c r="E85" s="75"/>
      <c r="F85" s="75"/>
      <c r="G85" s="75"/>
      <c r="H85" s="75"/>
      <c r="I85" s="75"/>
      <c r="J85" s="75"/>
      <c r="K85" s="75"/>
      <c r="L85" s="76" t="str">
        <f>K6</f>
        <v>Stavební úpravy v budově č.p. 1371, ul. Na Okrouhlíku, HK</v>
      </c>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7"/>
      <c r="BE85" s="5"/>
    </row>
    <row r="86" s="2" customFormat="1" ht="6.96" customHeight="1">
      <c r="A86" s="38"/>
      <c r="B86" s="39"/>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4"/>
      <c r="BE86" s="38"/>
    </row>
    <row r="87" s="2" customFormat="1" ht="12" customHeight="1">
      <c r="A87" s="38"/>
      <c r="B87" s="39"/>
      <c r="C87" s="32" t="s">
        <v>20</v>
      </c>
      <c r="D87" s="40"/>
      <c r="E87" s="40"/>
      <c r="F87" s="40"/>
      <c r="G87" s="40"/>
      <c r="H87" s="40"/>
      <c r="I87" s="40"/>
      <c r="J87" s="40"/>
      <c r="K87" s="40"/>
      <c r="L87" s="78" t="str">
        <f>IF(K8="","",K8)</f>
        <v>Na Okrouhlíku 1371, HK</v>
      </c>
      <c r="M87" s="40"/>
      <c r="N87" s="40"/>
      <c r="O87" s="40"/>
      <c r="P87" s="40"/>
      <c r="Q87" s="40"/>
      <c r="R87" s="40"/>
      <c r="S87" s="40"/>
      <c r="T87" s="40"/>
      <c r="U87" s="40"/>
      <c r="V87" s="40"/>
      <c r="W87" s="40"/>
      <c r="X87" s="40"/>
      <c r="Y87" s="40"/>
      <c r="Z87" s="40"/>
      <c r="AA87" s="40"/>
      <c r="AB87" s="40"/>
      <c r="AC87" s="40"/>
      <c r="AD87" s="40"/>
      <c r="AE87" s="40"/>
      <c r="AF87" s="40"/>
      <c r="AG87" s="40"/>
      <c r="AH87" s="40"/>
      <c r="AI87" s="32" t="s">
        <v>22</v>
      </c>
      <c r="AJ87" s="40"/>
      <c r="AK87" s="40"/>
      <c r="AL87" s="40"/>
      <c r="AM87" s="79" t="str">
        <f>IF(AN8= "","",AN8)</f>
        <v>24. 6. 2024</v>
      </c>
      <c r="AN87" s="79"/>
      <c r="AO87" s="40"/>
      <c r="AP87" s="40"/>
      <c r="AQ87" s="40"/>
      <c r="AR87" s="44"/>
      <c r="BE87" s="38"/>
    </row>
    <row r="88" s="2" customFormat="1" ht="6.96" customHeight="1">
      <c r="A88" s="38"/>
      <c r="B88" s="39"/>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4"/>
      <c r="BE88" s="38"/>
    </row>
    <row r="89" s="2" customFormat="1" ht="15.15" customHeight="1">
      <c r="A89" s="38"/>
      <c r="B89" s="39"/>
      <c r="C89" s="32" t="s">
        <v>24</v>
      </c>
      <c r="D89" s="40"/>
      <c r="E89" s="40"/>
      <c r="F89" s="40"/>
      <c r="G89" s="40"/>
      <c r="H89" s="40"/>
      <c r="I89" s="40"/>
      <c r="J89" s="40"/>
      <c r="K89" s="40"/>
      <c r="L89" s="71" t="str">
        <f>IF(E11= "","",E11)</f>
        <v>Krajský úřad Královéhradeckého kraje</v>
      </c>
      <c r="M89" s="40"/>
      <c r="N89" s="40"/>
      <c r="O89" s="40"/>
      <c r="P89" s="40"/>
      <c r="Q89" s="40"/>
      <c r="R89" s="40"/>
      <c r="S89" s="40"/>
      <c r="T89" s="40"/>
      <c r="U89" s="40"/>
      <c r="V89" s="40"/>
      <c r="W89" s="40"/>
      <c r="X89" s="40"/>
      <c r="Y89" s="40"/>
      <c r="Z89" s="40"/>
      <c r="AA89" s="40"/>
      <c r="AB89" s="40"/>
      <c r="AC89" s="40"/>
      <c r="AD89" s="40"/>
      <c r="AE89" s="40"/>
      <c r="AF89" s="40"/>
      <c r="AG89" s="40"/>
      <c r="AH89" s="40"/>
      <c r="AI89" s="32" t="s">
        <v>30</v>
      </c>
      <c r="AJ89" s="40"/>
      <c r="AK89" s="40"/>
      <c r="AL89" s="40"/>
      <c r="AM89" s="80" t="str">
        <f>IF(E17="","",E17)</f>
        <v>Energy Benefit Centre a.s.</v>
      </c>
      <c r="AN89" s="71"/>
      <c r="AO89" s="71"/>
      <c r="AP89" s="71"/>
      <c r="AQ89" s="40"/>
      <c r="AR89" s="44"/>
      <c r="AS89" s="81" t="s">
        <v>57</v>
      </c>
      <c r="AT89" s="82"/>
      <c r="AU89" s="83"/>
      <c r="AV89" s="83"/>
      <c r="AW89" s="83"/>
      <c r="AX89" s="83"/>
      <c r="AY89" s="83"/>
      <c r="AZ89" s="83"/>
      <c r="BA89" s="83"/>
      <c r="BB89" s="83"/>
      <c r="BC89" s="83"/>
      <c r="BD89" s="84"/>
      <c r="BE89" s="38"/>
    </row>
    <row r="90" s="2" customFormat="1" ht="15.15" customHeight="1">
      <c r="A90" s="38"/>
      <c r="B90" s="39"/>
      <c r="C90" s="32" t="s">
        <v>28</v>
      </c>
      <c r="D90" s="40"/>
      <c r="E90" s="40"/>
      <c r="F90" s="40"/>
      <c r="G90" s="40"/>
      <c r="H90" s="40"/>
      <c r="I90" s="40"/>
      <c r="J90" s="40"/>
      <c r="K90" s="40"/>
      <c r="L90" s="71" t="str">
        <f>IF(E14= "Vyplň údaj","",E14)</f>
        <v/>
      </c>
      <c r="M90" s="40"/>
      <c r="N90" s="40"/>
      <c r="O90" s="40"/>
      <c r="P90" s="40"/>
      <c r="Q90" s="40"/>
      <c r="R90" s="40"/>
      <c r="S90" s="40"/>
      <c r="T90" s="40"/>
      <c r="U90" s="40"/>
      <c r="V90" s="40"/>
      <c r="W90" s="40"/>
      <c r="X90" s="40"/>
      <c r="Y90" s="40"/>
      <c r="Z90" s="40"/>
      <c r="AA90" s="40"/>
      <c r="AB90" s="40"/>
      <c r="AC90" s="40"/>
      <c r="AD90" s="40"/>
      <c r="AE90" s="40"/>
      <c r="AF90" s="40"/>
      <c r="AG90" s="40"/>
      <c r="AH90" s="40"/>
      <c r="AI90" s="32" t="s">
        <v>33</v>
      </c>
      <c r="AJ90" s="40"/>
      <c r="AK90" s="40"/>
      <c r="AL90" s="40"/>
      <c r="AM90" s="80" t="str">
        <f>IF(E20="","",E20)</f>
        <v xml:space="preserve"> </v>
      </c>
      <c r="AN90" s="71"/>
      <c r="AO90" s="71"/>
      <c r="AP90" s="71"/>
      <c r="AQ90" s="40"/>
      <c r="AR90" s="44"/>
      <c r="AS90" s="85"/>
      <c r="AT90" s="86"/>
      <c r="AU90" s="87"/>
      <c r="AV90" s="87"/>
      <c r="AW90" s="87"/>
      <c r="AX90" s="87"/>
      <c r="AY90" s="87"/>
      <c r="AZ90" s="87"/>
      <c r="BA90" s="87"/>
      <c r="BB90" s="87"/>
      <c r="BC90" s="87"/>
      <c r="BD90" s="88"/>
      <c r="BE90" s="38"/>
    </row>
    <row r="91" s="2" customFormat="1" ht="10.8" customHeight="1">
      <c r="A91" s="38"/>
      <c r="B91" s="39"/>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4"/>
      <c r="AS91" s="89"/>
      <c r="AT91" s="90"/>
      <c r="AU91" s="91"/>
      <c r="AV91" s="91"/>
      <c r="AW91" s="91"/>
      <c r="AX91" s="91"/>
      <c r="AY91" s="91"/>
      <c r="AZ91" s="91"/>
      <c r="BA91" s="91"/>
      <c r="BB91" s="91"/>
      <c r="BC91" s="91"/>
      <c r="BD91" s="92"/>
      <c r="BE91" s="38"/>
    </row>
    <row r="92" s="2" customFormat="1" ht="29.28" customHeight="1">
      <c r="A92" s="38"/>
      <c r="B92" s="39"/>
      <c r="C92" s="93" t="s">
        <v>58</v>
      </c>
      <c r="D92" s="94"/>
      <c r="E92" s="94"/>
      <c r="F92" s="94"/>
      <c r="G92" s="94"/>
      <c r="H92" s="95"/>
      <c r="I92" s="96" t="s">
        <v>59</v>
      </c>
      <c r="J92" s="94"/>
      <c r="K92" s="94"/>
      <c r="L92" s="94"/>
      <c r="M92" s="94"/>
      <c r="N92" s="94"/>
      <c r="O92" s="94"/>
      <c r="P92" s="94"/>
      <c r="Q92" s="94"/>
      <c r="R92" s="94"/>
      <c r="S92" s="94"/>
      <c r="T92" s="94"/>
      <c r="U92" s="94"/>
      <c r="V92" s="94"/>
      <c r="W92" s="94"/>
      <c r="X92" s="94"/>
      <c r="Y92" s="94"/>
      <c r="Z92" s="94"/>
      <c r="AA92" s="94"/>
      <c r="AB92" s="94"/>
      <c r="AC92" s="94"/>
      <c r="AD92" s="94"/>
      <c r="AE92" s="94"/>
      <c r="AF92" s="94"/>
      <c r="AG92" s="97" t="s">
        <v>60</v>
      </c>
      <c r="AH92" s="94"/>
      <c r="AI92" s="94"/>
      <c r="AJ92" s="94"/>
      <c r="AK92" s="94"/>
      <c r="AL92" s="94"/>
      <c r="AM92" s="94"/>
      <c r="AN92" s="96" t="s">
        <v>61</v>
      </c>
      <c r="AO92" s="94"/>
      <c r="AP92" s="98"/>
      <c r="AQ92" s="99" t="s">
        <v>62</v>
      </c>
      <c r="AR92" s="44"/>
      <c r="AS92" s="100" t="s">
        <v>63</v>
      </c>
      <c r="AT92" s="101" t="s">
        <v>64</v>
      </c>
      <c r="AU92" s="101" t="s">
        <v>65</v>
      </c>
      <c r="AV92" s="101" t="s">
        <v>66</v>
      </c>
      <c r="AW92" s="101" t="s">
        <v>67</v>
      </c>
      <c r="AX92" s="101" t="s">
        <v>68</v>
      </c>
      <c r="AY92" s="101" t="s">
        <v>69</v>
      </c>
      <c r="AZ92" s="101" t="s">
        <v>70</v>
      </c>
      <c r="BA92" s="101" t="s">
        <v>71</v>
      </c>
      <c r="BB92" s="101" t="s">
        <v>72</v>
      </c>
      <c r="BC92" s="101" t="s">
        <v>73</v>
      </c>
      <c r="BD92" s="102" t="s">
        <v>74</v>
      </c>
      <c r="BE92" s="38"/>
    </row>
    <row r="93" s="2" customFormat="1" ht="10.8" customHeight="1">
      <c r="A93" s="38"/>
      <c r="B93" s="39"/>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4"/>
      <c r="AS93" s="103"/>
      <c r="AT93" s="104"/>
      <c r="AU93" s="104"/>
      <c r="AV93" s="104"/>
      <c r="AW93" s="104"/>
      <c r="AX93" s="104"/>
      <c r="AY93" s="104"/>
      <c r="AZ93" s="104"/>
      <c r="BA93" s="104"/>
      <c r="BB93" s="104"/>
      <c r="BC93" s="104"/>
      <c r="BD93" s="105"/>
      <c r="BE93" s="38"/>
    </row>
    <row r="94" s="6" customFormat="1" ht="32.4" customHeight="1">
      <c r="A94" s="6"/>
      <c r="B94" s="106"/>
      <c r="C94" s="107" t="s">
        <v>75</v>
      </c>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9">
        <f>ROUND(AG95+AG101+AG107+AG113+AG119+AG125+AG131+AG137+AG143+AG149+AG154,2)</f>
        <v>0</v>
      </c>
      <c r="AH94" s="109"/>
      <c r="AI94" s="109"/>
      <c r="AJ94" s="109"/>
      <c r="AK94" s="109"/>
      <c r="AL94" s="109"/>
      <c r="AM94" s="109"/>
      <c r="AN94" s="110">
        <f>SUM(AG94,AT94)</f>
        <v>0</v>
      </c>
      <c r="AO94" s="110"/>
      <c r="AP94" s="110"/>
      <c r="AQ94" s="111" t="s">
        <v>1</v>
      </c>
      <c r="AR94" s="112"/>
      <c r="AS94" s="113">
        <f>ROUND(AS95+AS101+AS107+AS113+AS119+AS125+AS131+AS137+AS143+AS149+AS154,2)</f>
        <v>0</v>
      </c>
      <c r="AT94" s="114">
        <f>ROUND(SUM(AV94:AW94),2)</f>
        <v>0</v>
      </c>
      <c r="AU94" s="115">
        <f>ROUND(AU95+AU101+AU107+AU113+AU119+AU125+AU131+AU137+AU143+AU149+AU154,5)</f>
        <v>0</v>
      </c>
      <c r="AV94" s="114">
        <f>ROUND(AZ94*L29,2)</f>
        <v>0</v>
      </c>
      <c r="AW94" s="114">
        <f>ROUND(BA94*L30,2)</f>
        <v>0</v>
      </c>
      <c r="AX94" s="114">
        <f>ROUND(BB94*L29,2)</f>
        <v>0</v>
      </c>
      <c r="AY94" s="114">
        <f>ROUND(BC94*L30,2)</f>
        <v>0</v>
      </c>
      <c r="AZ94" s="114">
        <f>ROUND(AZ95+AZ101+AZ107+AZ113+AZ119+AZ125+AZ131+AZ137+AZ143+AZ149+AZ154,2)</f>
        <v>0</v>
      </c>
      <c r="BA94" s="114">
        <f>ROUND(BA95+BA101+BA107+BA113+BA119+BA125+BA131+BA137+BA143+BA149+BA154,2)</f>
        <v>0</v>
      </c>
      <c r="BB94" s="114">
        <f>ROUND(BB95+BB101+BB107+BB113+BB119+BB125+BB131+BB137+BB143+BB149+BB154,2)</f>
        <v>0</v>
      </c>
      <c r="BC94" s="114">
        <f>ROUND(BC95+BC101+BC107+BC113+BC119+BC125+BC131+BC137+BC143+BC149+BC154,2)</f>
        <v>0</v>
      </c>
      <c r="BD94" s="116">
        <f>ROUND(BD95+BD101+BD107+BD113+BD119+BD125+BD131+BD137+BD143+BD149+BD154,2)</f>
        <v>0</v>
      </c>
      <c r="BE94" s="6"/>
      <c r="BS94" s="117" t="s">
        <v>76</v>
      </c>
      <c r="BT94" s="117" t="s">
        <v>77</v>
      </c>
      <c r="BU94" s="118" t="s">
        <v>78</v>
      </c>
      <c r="BV94" s="117" t="s">
        <v>79</v>
      </c>
      <c r="BW94" s="117" t="s">
        <v>5</v>
      </c>
      <c r="BX94" s="117" t="s">
        <v>80</v>
      </c>
      <c r="CL94" s="117" t="s">
        <v>1</v>
      </c>
    </row>
    <row r="95" s="7" customFormat="1" ht="16.5" customHeight="1">
      <c r="A95" s="7"/>
      <c r="B95" s="119"/>
      <c r="C95" s="120"/>
      <c r="D95" s="121" t="s">
        <v>81</v>
      </c>
      <c r="E95" s="121"/>
      <c r="F95" s="121"/>
      <c r="G95" s="121"/>
      <c r="H95" s="121"/>
      <c r="I95" s="122"/>
      <c r="J95" s="121" t="s">
        <v>82</v>
      </c>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3">
        <f>ROUND(SUM(AG96:AG100),2)</f>
        <v>0</v>
      </c>
      <c r="AH95" s="122"/>
      <c r="AI95" s="122"/>
      <c r="AJ95" s="122"/>
      <c r="AK95" s="122"/>
      <c r="AL95" s="122"/>
      <c r="AM95" s="122"/>
      <c r="AN95" s="124">
        <f>SUM(AG95,AT95)</f>
        <v>0</v>
      </c>
      <c r="AO95" s="122"/>
      <c r="AP95" s="122"/>
      <c r="AQ95" s="125" t="s">
        <v>83</v>
      </c>
      <c r="AR95" s="126"/>
      <c r="AS95" s="127">
        <f>ROUND(SUM(AS96:AS100),2)</f>
        <v>0</v>
      </c>
      <c r="AT95" s="128">
        <f>ROUND(SUM(AV95:AW95),2)</f>
        <v>0</v>
      </c>
      <c r="AU95" s="129">
        <f>ROUND(SUM(AU96:AU100),5)</f>
        <v>0</v>
      </c>
      <c r="AV95" s="128">
        <f>ROUND(AZ95*L29,2)</f>
        <v>0</v>
      </c>
      <c r="AW95" s="128">
        <f>ROUND(BA95*L30,2)</f>
        <v>0</v>
      </c>
      <c r="AX95" s="128">
        <f>ROUND(BB95*L29,2)</f>
        <v>0</v>
      </c>
      <c r="AY95" s="128">
        <f>ROUND(BC95*L30,2)</f>
        <v>0</v>
      </c>
      <c r="AZ95" s="128">
        <f>ROUND(SUM(AZ96:AZ100),2)</f>
        <v>0</v>
      </c>
      <c r="BA95" s="128">
        <f>ROUND(SUM(BA96:BA100),2)</f>
        <v>0</v>
      </c>
      <c r="BB95" s="128">
        <f>ROUND(SUM(BB96:BB100),2)</f>
        <v>0</v>
      </c>
      <c r="BC95" s="128">
        <f>ROUND(SUM(BC96:BC100),2)</f>
        <v>0</v>
      </c>
      <c r="BD95" s="130">
        <f>ROUND(SUM(BD96:BD100),2)</f>
        <v>0</v>
      </c>
      <c r="BE95" s="7"/>
      <c r="BS95" s="131" t="s">
        <v>76</v>
      </c>
      <c r="BT95" s="131" t="s">
        <v>84</v>
      </c>
      <c r="BU95" s="131" t="s">
        <v>78</v>
      </c>
      <c r="BV95" s="131" t="s">
        <v>79</v>
      </c>
      <c r="BW95" s="131" t="s">
        <v>85</v>
      </c>
      <c r="BX95" s="131" t="s">
        <v>5</v>
      </c>
      <c r="CL95" s="131" t="s">
        <v>1</v>
      </c>
      <c r="CM95" s="131" t="s">
        <v>86</v>
      </c>
    </row>
    <row r="96" s="4" customFormat="1" ht="16.5" customHeight="1">
      <c r="A96" s="132" t="s">
        <v>87</v>
      </c>
      <c r="B96" s="70"/>
      <c r="C96" s="133"/>
      <c r="D96" s="133"/>
      <c r="E96" s="134" t="s">
        <v>88</v>
      </c>
      <c r="F96" s="134"/>
      <c r="G96" s="134"/>
      <c r="H96" s="134"/>
      <c r="I96" s="134"/>
      <c r="J96" s="133"/>
      <c r="K96" s="134" t="s">
        <v>89</v>
      </c>
      <c r="L96" s="134"/>
      <c r="M96" s="134"/>
      <c r="N96" s="134"/>
      <c r="O96" s="134"/>
      <c r="P96" s="134"/>
      <c r="Q96" s="134"/>
      <c r="R96" s="134"/>
      <c r="S96" s="134"/>
      <c r="T96" s="134"/>
      <c r="U96" s="134"/>
      <c r="V96" s="134"/>
      <c r="W96" s="134"/>
      <c r="X96" s="134"/>
      <c r="Y96" s="134"/>
      <c r="Z96" s="134"/>
      <c r="AA96" s="134"/>
      <c r="AB96" s="134"/>
      <c r="AC96" s="134"/>
      <c r="AD96" s="134"/>
      <c r="AE96" s="134"/>
      <c r="AF96" s="134"/>
      <c r="AG96" s="135">
        <f>'00.1 - Stavební část 1.PP'!J32</f>
        <v>0</v>
      </c>
      <c r="AH96" s="133"/>
      <c r="AI96" s="133"/>
      <c r="AJ96" s="133"/>
      <c r="AK96" s="133"/>
      <c r="AL96" s="133"/>
      <c r="AM96" s="133"/>
      <c r="AN96" s="135">
        <f>SUM(AG96,AT96)</f>
        <v>0</v>
      </c>
      <c r="AO96" s="133"/>
      <c r="AP96" s="133"/>
      <c r="AQ96" s="136" t="s">
        <v>90</v>
      </c>
      <c r="AR96" s="72"/>
      <c r="AS96" s="137">
        <v>0</v>
      </c>
      <c r="AT96" s="138">
        <f>ROUND(SUM(AV96:AW96),2)</f>
        <v>0</v>
      </c>
      <c r="AU96" s="139">
        <f>'00.1 - Stavební část 1.PP'!P133</f>
        <v>0</v>
      </c>
      <c r="AV96" s="138">
        <f>'00.1 - Stavební část 1.PP'!J35</f>
        <v>0</v>
      </c>
      <c r="AW96" s="138">
        <f>'00.1 - Stavební část 1.PP'!J36</f>
        <v>0</v>
      </c>
      <c r="AX96" s="138">
        <f>'00.1 - Stavební část 1.PP'!J37</f>
        <v>0</v>
      </c>
      <c r="AY96" s="138">
        <f>'00.1 - Stavební část 1.PP'!J38</f>
        <v>0</v>
      </c>
      <c r="AZ96" s="138">
        <f>'00.1 - Stavební část 1.PP'!F35</f>
        <v>0</v>
      </c>
      <c r="BA96" s="138">
        <f>'00.1 - Stavební část 1.PP'!F36</f>
        <v>0</v>
      </c>
      <c r="BB96" s="138">
        <f>'00.1 - Stavební část 1.PP'!F37</f>
        <v>0</v>
      </c>
      <c r="BC96" s="138">
        <f>'00.1 - Stavební část 1.PP'!F38</f>
        <v>0</v>
      </c>
      <c r="BD96" s="140">
        <f>'00.1 - Stavební část 1.PP'!F39</f>
        <v>0</v>
      </c>
      <c r="BE96" s="4"/>
      <c r="BT96" s="141" t="s">
        <v>86</v>
      </c>
      <c r="BV96" s="141" t="s">
        <v>79</v>
      </c>
      <c r="BW96" s="141" t="s">
        <v>91</v>
      </c>
      <c r="BX96" s="141" t="s">
        <v>85</v>
      </c>
      <c r="CL96" s="141" t="s">
        <v>1</v>
      </c>
    </row>
    <row r="97" s="4" customFormat="1" ht="23.25" customHeight="1">
      <c r="A97" s="132" t="s">
        <v>87</v>
      </c>
      <c r="B97" s="70"/>
      <c r="C97" s="133"/>
      <c r="D97" s="133"/>
      <c r="E97" s="134" t="s">
        <v>92</v>
      </c>
      <c r="F97" s="134"/>
      <c r="G97" s="134"/>
      <c r="H97" s="134"/>
      <c r="I97" s="134"/>
      <c r="J97" s="133"/>
      <c r="K97" s="134" t="s">
        <v>93</v>
      </c>
      <c r="L97" s="134"/>
      <c r="M97" s="134"/>
      <c r="N97" s="134"/>
      <c r="O97" s="134"/>
      <c r="P97" s="134"/>
      <c r="Q97" s="134"/>
      <c r="R97" s="134"/>
      <c r="S97" s="134"/>
      <c r="T97" s="134"/>
      <c r="U97" s="134"/>
      <c r="V97" s="134"/>
      <c r="W97" s="134"/>
      <c r="X97" s="134"/>
      <c r="Y97" s="134"/>
      <c r="Z97" s="134"/>
      <c r="AA97" s="134"/>
      <c r="AB97" s="134"/>
      <c r="AC97" s="134"/>
      <c r="AD97" s="134"/>
      <c r="AE97" s="134"/>
      <c r="AF97" s="134"/>
      <c r="AG97" s="135">
        <f>'00.2 - ZDRAVOTNĚ - TECHNI...'!J32</f>
        <v>0</v>
      </c>
      <c r="AH97" s="133"/>
      <c r="AI97" s="133"/>
      <c r="AJ97" s="133"/>
      <c r="AK97" s="133"/>
      <c r="AL97" s="133"/>
      <c r="AM97" s="133"/>
      <c r="AN97" s="135">
        <f>SUM(AG97,AT97)</f>
        <v>0</v>
      </c>
      <c r="AO97" s="133"/>
      <c r="AP97" s="133"/>
      <c r="AQ97" s="136" t="s">
        <v>90</v>
      </c>
      <c r="AR97" s="72"/>
      <c r="AS97" s="137">
        <v>0</v>
      </c>
      <c r="AT97" s="138">
        <f>ROUND(SUM(AV97:AW97),2)</f>
        <v>0</v>
      </c>
      <c r="AU97" s="139">
        <f>'00.2 - ZDRAVOTNĚ - TECHNI...'!P123</f>
        <v>0</v>
      </c>
      <c r="AV97" s="138">
        <f>'00.2 - ZDRAVOTNĚ - TECHNI...'!J35</f>
        <v>0</v>
      </c>
      <c r="AW97" s="138">
        <f>'00.2 - ZDRAVOTNĚ - TECHNI...'!J36</f>
        <v>0</v>
      </c>
      <c r="AX97" s="138">
        <f>'00.2 - ZDRAVOTNĚ - TECHNI...'!J37</f>
        <v>0</v>
      </c>
      <c r="AY97" s="138">
        <f>'00.2 - ZDRAVOTNĚ - TECHNI...'!J38</f>
        <v>0</v>
      </c>
      <c r="AZ97" s="138">
        <f>'00.2 - ZDRAVOTNĚ - TECHNI...'!F35</f>
        <v>0</v>
      </c>
      <c r="BA97" s="138">
        <f>'00.2 - ZDRAVOTNĚ - TECHNI...'!F36</f>
        <v>0</v>
      </c>
      <c r="BB97" s="138">
        <f>'00.2 - ZDRAVOTNĚ - TECHNI...'!F37</f>
        <v>0</v>
      </c>
      <c r="BC97" s="138">
        <f>'00.2 - ZDRAVOTNĚ - TECHNI...'!F38</f>
        <v>0</v>
      </c>
      <c r="BD97" s="140">
        <f>'00.2 - ZDRAVOTNĚ - TECHNI...'!F39</f>
        <v>0</v>
      </c>
      <c r="BE97" s="4"/>
      <c r="BT97" s="141" t="s">
        <v>86</v>
      </c>
      <c r="BV97" s="141" t="s">
        <v>79</v>
      </c>
      <c r="BW97" s="141" t="s">
        <v>94</v>
      </c>
      <c r="BX97" s="141" t="s">
        <v>85</v>
      </c>
      <c r="CL97" s="141" t="s">
        <v>1</v>
      </c>
    </row>
    <row r="98" s="4" customFormat="1" ht="16.5" customHeight="1">
      <c r="A98" s="132" t="s">
        <v>87</v>
      </c>
      <c r="B98" s="70"/>
      <c r="C98" s="133"/>
      <c r="D98" s="133"/>
      <c r="E98" s="134" t="s">
        <v>95</v>
      </c>
      <c r="F98" s="134"/>
      <c r="G98" s="134"/>
      <c r="H98" s="134"/>
      <c r="I98" s="134"/>
      <c r="J98" s="133"/>
      <c r="K98" s="134" t="s">
        <v>96</v>
      </c>
      <c r="L98" s="134"/>
      <c r="M98" s="134"/>
      <c r="N98" s="134"/>
      <c r="O98" s="134"/>
      <c r="P98" s="134"/>
      <c r="Q98" s="134"/>
      <c r="R98" s="134"/>
      <c r="S98" s="134"/>
      <c r="T98" s="134"/>
      <c r="U98" s="134"/>
      <c r="V98" s="134"/>
      <c r="W98" s="134"/>
      <c r="X98" s="134"/>
      <c r="Y98" s="134"/>
      <c r="Z98" s="134"/>
      <c r="AA98" s="134"/>
      <c r="AB98" s="134"/>
      <c r="AC98" s="134"/>
      <c r="AD98" s="134"/>
      <c r="AE98" s="134"/>
      <c r="AF98" s="134"/>
      <c r="AG98" s="135">
        <f>'00.3 - VYTÁPĚNÍ 1.PP'!J32</f>
        <v>0</v>
      </c>
      <c r="AH98" s="133"/>
      <c r="AI98" s="133"/>
      <c r="AJ98" s="133"/>
      <c r="AK98" s="133"/>
      <c r="AL98" s="133"/>
      <c r="AM98" s="133"/>
      <c r="AN98" s="135">
        <f>SUM(AG98,AT98)</f>
        <v>0</v>
      </c>
      <c r="AO98" s="133"/>
      <c r="AP98" s="133"/>
      <c r="AQ98" s="136" t="s">
        <v>90</v>
      </c>
      <c r="AR98" s="72"/>
      <c r="AS98" s="137">
        <v>0</v>
      </c>
      <c r="AT98" s="138">
        <f>ROUND(SUM(AV98:AW98),2)</f>
        <v>0</v>
      </c>
      <c r="AU98" s="139">
        <f>'00.3 - VYTÁPĚNÍ 1.PP'!P127</f>
        <v>0</v>
      </c>
      <c r="AV98" s="138">
        <f>'00.3 - VYTÁPĚNÍ 1.PP'!J35</f>
        <v>0</v>
      </c>
      <c r="AW98" s="138">
        <f>'00.3 - VYTÁPĚNÍ 1.PP'!J36</f>
        <v>0</v>
      </c>
      <c r="AX98" s="138">
        <f>'00.3 - VYTÁPĚNÍ 1.PP'!J37</f>
        <v>0</v>
      </c>
      <c r="AY98" s="138">
        <f>'00.3 - VYTÁPĚNÍ 1.PP'!J38</f>
        <v>0</v>
      </c>
      <c r="AZ98" s="138">
        <f>'00.3 - VYTÁPĚNÍ 1.PP'!F35</f>
        <v>0</v>
      </c>
      <c r="BA98" s="138">
        <f>'00.3 - VYTÁPĚNÍ 1.PP'!F36</f>
        <v>0</v>
      </c>
      <c r="BB98" s="138">
        <f>'00.3 - VYTÁPĚNÍ 1.PP'!F37</f>
        <v>0</v>
      </c>
      <c r="BC98" s="138">
        <f>'00.3 - VYTÁPĚNÍ 1.PP'!F38</f>
        <v>0</v>
      </c>
      <c r="BD98" s="140">
        <f>'00.3 - VYTÁPĚNÍ 1.PP'!F39</f>
        <v>0</v>
      </c>
      <c r="BE98" s="4"/>
      <c r="BT98" s="141" t="s">
        <v>86</v>
      </c>
      <c r="BV98" s="141" t="s">
        <v>79</v>
      </c>
      <c r="BW98" s="141" t="s">
        <v>97</v>
      </c>
      <c r="BX98" s="141" t="s">
        <v>85</v>
      </c>
      <c r="CL98" s="141" t="s">
        <v>1</v>
      </c>
    </row>
    <row r="99" s="4" customFormat="1" ht="16.5" customHeight="1">
      <c r="A99" s="132" t="s">
        <v>87</v>
      </c>
      <c r="B99" s="70"/>
      <c r="C99" s="133"/>
      <c r="D99" s="133"/>
      <c r="E99" s="134" t="s">
        <v>98</v>
      </c>
      <c r="F99" s="134"/>
      <c r="G99" s="134"/>
      <c r="H99" s="134"/>
      <c r="I99" s="134"/>
      <c r="J99" s="133"/>
      <c r="K99" s="134" t="s">
        <v>99</v>
      </c>
      <c r="L99" s="134"/>
      <c r="M99" s="134"/>
      <c r="N99" s="134"/>
      <c r="O99" s="134"/>
      <c r="P99" s="134"/>
      <c r="Q99" s="134"/>
      <c r="R99" s="134"/>
      <c r="S99" s="134"/>
      <c r="T99" s="134"/>
      <c r="U99" s="134"/>
      <c r="V99" s="134"/>
      <c r="W99" s="134"/>
      <c r="X99" s="134"/>
      <c r="Y99" s="134"/>
      <c r="Z99" s="134"/>
      <c r="AA99" s="134"/>
      <c r="AB99" s="134"/>
      <c r="AC99" s="134"/>
      <c r="AD99" s="134"/>
      <c r="AE99" s="134"/>
      <c r="AF99" s="134"/>
      <c r="AG99" s="135">
        <f>'00.4 - Elektroinstalace 1...'!J32</f>
        <v>0</v>
      </c>
      <c r="AH99" s="133"/>
      <c r="AI99" s="133"/>
      <c r="AJ99" s="133"/>
      <c r="AK99" s="133"/>
      <c r="AL99" s="133"/>
      <c r="AM99" s="133"/>
      <c r="AN99" s="135">
        <f>SUM(AG99,AT99)</f>
        <v>0</v>
      </c>
      <c r="AO99" s="133"/>
      <c r="AP99" s="133"/>
      <c r="AQ99" s="136" t="s">
        <v>90</v>
      </c>
      <c r="AR99" s="72"/>
      <c r="AS99" s="137">
        <v>0</v>
      </c>
      <c r="AT99" s="138">
        <f>ROUND(SUM(AV99:AW99),2)</f>
        <v>0</v>
      </c>
      <c r="AU99" s="139">
        <f>'00.4 - Elektroinstalace 1...'!P125</f>
        <v>0</v>
      </c>
      <c r="AV99" s="138">
        <f>'00.4 - Elektroinstalace 1...'!J35</f>
        <v>0</v>
      </c>
      <c r="AW99" s="138">
        <f>'00.4 - Elektroinstalace 1...'!J36</f>
        <v>0</v>
      </c>
      <c r="AX99" s="138">
        <f>'00.4 - Elektroinstalace 1...'!J37</f>
        <v>0</v>
      </c>
      <c r="AY99" s="138">
        <f>'00.4 - Elektroinstalace 1...'!J38</f>
        <v>0</v>
      </c>
      <c r="AZ99" s="138">
        <f>'00.4 - Elektroinstalace 1...'!F35</f>
        <v>0</v>
      </c>
      <c r="BA99" s="138">
        <f>'00.4 - Elektroinstalace 1...'!F36</f>
        <v>0</v>
      </c>
      <c r="BB99" s="138">
        <f>'00.4 - Elektroinstalace 1...'!F37</f>
        <v>0</v>
      </c>
      <c r="BC99" s="138">
        <f>'00.4 - Elektroinstalace 1...'!F38</f>
        <v>0</v>
      </c>
      <c r="BD99" s="140">
        <f>'00.4 - Elektroinstalace 1...'!F39</f>
        <v>0</v>
      </c>
      <c r="BE99" s="4"/>
      <c r="BT99" s="141" t="s">
        <v>86</v>
      </c>
      <c r="BV99" s="141" t="s">
        <v>79</v>
      </c>
      <c r="BW99" s="141" t="s">
        <v>100</v>
      </c>
      <c r="BX99" s="141" t="s">
        <v>85</v>
      </c>
      <c r="CL99" s="141" t="s">
        <v>1</v>
      </c>
    </row>
    <row r="100" s="4" customFormat="1" ht="16.5" customHeight="1">
      <c r="A100" s="132" t="s">
        <v>87</v>
      </c>
      <c r="B100" s="70"/>
      <c r="C100" s="133"/>
      <c r="D100" s="133"/>
      <c r="E100" s="134" t="s">
        <v>101</v>
      </c>
      <c r="F100" s="134"/>
      <c r="G100" s="134"/>
      <c r="H100" s="134"/>
      <c r="I100" s="134"/>
      <c r="J100" s="133"/>
      <c r="K100" s="134" t="s">
        <v>102</v>
      </c>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5">
        <f>'00.5 - VZT-1PP'!J32</f>
        <v>0</v>
      </c>
      <c r="AH100" s="133"/>
      <c r="AI100" s="133"/>
      <c r="AJ100" s="133"/>
      <c r="AK100" s="133"/>
      <c r="AL100" s="133"/>
      <c r="AM100" s="133"/>
      <c r="AN100" s="135">
        <f>SUM(AG100,AT100)</f>
        <v>0</v>
      </c>
      <c r="AO100" s="133"/>
      <c r="AP100" s="133"/>
      <c r="AQ100" s="136" t="s">
        <v>90</v>
      </c>
      <c r="AR100" s="72"/>
      <c r="AS100" s="137">
        <v>0</v>
      </c>
      <c r="AT100" s="138">
        <f>ROUND(SUM(AV100:AW100),2)</f>
        <v>0</v>
      </c>
      <c r="AU100" s="139">
        <f>'00.5 - VZT-1PP'!P124</f>
        <v>0</v>
      </c>
      <c r="AV100" s="138">
        <f>'00.5 - VZT-1PP'!J35</f>
        <v>0</v>
      </c>
      <c r="AW100" s="138">
        <f>'00.5 - VZT-1PP'!J36</f>
        <v>0</v>
      </c>
      <c r="AX100" s="138">
        <f>'00.5 - VZT-1PP'!J37</f>
        <v>0</v>
      </c>
      <c r="AY100" s="138">
        <f>'00.5 - VZT-1PP'!J38</f>
        <v>0</v>
      </c>
      <c r="AZ100" s="138">
        <f>'00.5 - VZT-1PP'!F35</f>
        <v>0</v>
      </c>
      <c r="BA100" s="138">
        <f>'00.5 - VZT-1PP'!F36</f>
        <v>0</v>
      </c>
      <c r="BB100" s="138">
        <f>'00.5 - VZT-1PP'!F37</f>
        <v>0</v>
      </c>
      <c r="BC100" s="138">
        <f>'00.5 - VZT-1PP'!F38</f>
        <v>0</v>
      </c>
      <c r="BD100" s="140">
        <f>'00.5 - VZT-1PP'!F39</f>
        <v>0</v>
      </c>
      <c r="BE100" s="4"/>
      <c r="BT100" s="141" t="s">
        <v>86</v>
      </c>
      <c r="BV100" s="141" t="s">
        <v>79</v>
      </c>
      <c r="BW100" s="141" t="s">
        <v>103</v>
      </c>
      <c r="BX100" s="141" t="s">
        <v>85</v>
      </c>
      <c r="CL100" s="141" t="s">
        <v>1</v>
      </c>
    </row>
    <row r="101" s="7" customFormat="1" ht="16.5" customHeight="1">
      <c r="A101" s="7"/>
      <c r="B101" s="119"/>
      <c r="C101" s="120"/>
      <c r="D101" s="121" t="s">
        <v>104</v>
      </c>
      <c r="E101" s="121"/>
      <c r="F101" s="121"/>
      <c r="G101" s="121"/>
      <c r="H101" s="121"/>
      <c r="I101" s="122"/>
      <c r="J101" s="121" t="s">
        <v>105</v>
      </c>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3">
        <f>ROUND(SUM(AG102:AG106),2)</f>
        <v>0</v>
      </c>
      <c r="AH101" s="122"/>
      <c r="AI101" s="122"/>
      <c r="AJ101" s="122"/>
      <c r="AK101" s="122"/>
      <c r="AL101" s="122"/>
      <c r="AM101" s="122"/>
      <c r="AN101" s="124">
        <f>SUM(AG101,AT101)</f>
        <v>0</v>
      </c>
      <c r="AO101" s="122"/>
      <c r="AP101" s="122"/>
      <c r="AQ101" s="125" t="s">
        <v>83</v>
      </c>
      <c r="AR101" s="126"/>
      <c r="AS101" s="127">
        <f>ROUND(SUM(AS102:AS106),2)</f>
        <v>0</v>
      </c>
      <c r="AT101" s="128">
        <f>ROUND(SUM(AV101:AW101),2)</f>
        <v>0</v>
      </c>
      <c r="AU101" s="129">
        <f>ROUND(SUM(AU102:AU106),5)</f>
        <v>0</v>
      </c>
      <c r="AV101" s="128">
        <f>ROUND(AZ101*L29,2)</f>
        <v>0</v>
      </c>
      <c r="AW101" s="128">
        <f>ROUND(BA101*L30,2)</f>
        <v>0</v>
      </c>
      <c r="AX101" s="128">
        <f>ROUND(BB101*L29,2)</f>
        <v>0</v>
      </c>
      <c r="AY101" s="128">
        <f>ROUND(BC101*L30,2)</f>
        <v>0</v>
      </c>
      <c r="AZ101" s="128">
        <f>ROUND(SUM(AZ102:AZ106),2)</f>
        <v>0</v>
      </c>
      <c r="BA101" s="128">
        <f>ROUND(SUM(BA102:BA106),2)</f>
        <v>0</v>
      </c>
      <c r="BB101" s="128">
        <f>ROUND(SUM(BB102:BB106),2)</f>
        <v>0</v>
      </c>
      <c r="BC101" s="128">
        <f>ROUND(SUM(BC102:BC106),2)</f>
        <v>0</v>
      </c>
      <c r="BD101" s="130">
        <f>ROUND(SUM(BD102:BD106),2)</f>
        <v>0</v>
      </c>
      <c r="BE101" s="7"/>
      <c r="BS101" s="131" t="s">
        <v>76</v>
      </c>
      <c r="BT101" s="131" t="s">
        <v>84</v>
      </c>
      <c r="BU101" s="131" t="s">
        <v>78</v>
      </c>
      <c r="BV101" s="131" t="s">
        <v>79</v>
      </c>
      <c r="BW101" s="131" t="s">
        <v>106</v>
      </c>
      <c r="BX101" s="131" t="s">
        <v>5</v>
      </c>
      <c r="CL101" s="131" t="s">
        <v>1</v>
      </c>
      <c r="CM101" s="131" t="s">
        <v>86</v>
      </c>
    </row>
    <row r="102" s="4" customFormat="1" ht="16.5" customHeight="1">
      <c r="A102" s="132" t="s">
        <v>87</v>
      </c>
      <c r="B102" s="70"/>
      <c r="C102" s="133"/>
      <c r="D102" s="133"/>
      <c r="E102" s="134" t="s">
        <v>107</v>
      </c>
      <c r="F102" s="134"/>
      <c r="G102" s="134"/>
      <c r="H102" s="134"/>
      <c r="I102" s="134"/>
      <c r="J102" s="133"/>
      <c r="K102" s="134" t="s">
        <v>108</v>
      </c>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5">
        <f>'01.1 - Stavební část 1.NP'!J32</f>
        <v>0</v>
      </c>
      <c r="AH102" s="133"/>
      <c r="AI102" s="133"/>
      <c r="AJ102" s="133"/>
      <c r="AK102" s="133"/>
      <c r="AL102" s="133"/>
      <c r="AM102" s="133"/>
      <c r="AN102" s="135">
        <f>SUM(AG102,AT102)</f>
        <v>0</v>
      </c>
      <c r="AO102" s="133"/>
      <c r="AP102" s="133"/>
      <c r="AQ102" s="136" t="s">
        <v>90</v>
      </c>
      <c r="AR102" s="72"/>
      <c r="AS102" s="137">
        <v>0</v>
      </c>
      <c r="AT102" s="138">
        <f>ROUND(SUM(AV102:AW102),2)</f>
        <v>0</v>
      </c>
      <c r="AU102" s="139">
        <f>'01.1 - Stavební část 1.NP'!P133</f>
        <v>0</v>
      </c>
      <c r="AV102" s="138">
        <f>'01.1 - Stavební část 1.NP'!J35</f>
        <v>0</v>
      </c>
      <c r="AW102" s="138">
        <f>'01.1 - Stavební část 1.NP'!J36</f>
        <v>0</v>
      </c>
      <c r="AX102" s="138">
        <f>'01.1 - Stavební část 1.NP'!J37</f>
        <v>0</v>
      </c>
      <c r="AY102" s="138">
        <f>'01.1 - Stavební část 1.NP'!J38</f>
        <v>0</v>
      </c>
      <c r="AZ102" s="138">
        <f>'01.1 - Stavební část 1.NP'!F35</f>
        <v>0</v>
      </c>
      <c r="BA102" s="138">
        <f>'01.1 - Stavební část 1.NP'!F36</f>
        <v>0</v>
      </c>
      <c r="BB102" s="138">
        <f>'01.1 - Stavební část 1.NP'!F37</f>
        <v>0</v>
      </c>
      <c r="BC102" s="138">
        <f>'01.1 - Stavební část 1.NP'!F38</f>
        <v>0</v>
      </c>
      <c r="BD102" s="140">
        <f>'01.1 - Stavební část 1.NP'!F39</f>
        <v>0</v>
      </c>
      <c r="BE102" s="4"/>
      <c r="BT102" s="141" t="s">
        <v>86</v>
      </c>
      <c r="BV102" s="141" t="s">
        <v>79</v>
      </c>
      <c r="BW102" s="141" t="s">
        <v>109</v>
      </c>
      <c r="BX102" s="141" t="s">
        <v>106</v>
      </c>
      <c r="CL102" s="141" t="s">
        <v>1</v>
      </c>
    </row>
    <row r="103" s="4" customFormat="1" ht="23.25" customHeight="1">
      <c r="A103" s="132" t="s">
        <v>87</v>
      </c>
      <c r="B103" s="70"/>
      <c r="C103" s="133"/>
      <c r="D103" s="133"/>
      <c r="E103" s="134" t="s">
        <v>110</v>
      </c>
      <c r="F103" s="134"/>
      <c r="G103" s="134"/>
      <c r="H103" s="134"/>
      <c r="I103" s="134"/>
      <c r="J103" s="133"/>
      <c r="K103" s="134" t="s">
        <v>111</v>
      </c>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5">
        <f>'01.2 - ZDRAVOTNĚ - TECHNI...'!J32</f>
        <v>0</v>
      </c>
      <c r="AH103" s="133"/>
      <c r="AI103" s="133"/>
      <c r="AJ103" s="133"/>
      <c r="AK103" s="133"/>
      <c r="AL103" s="133"/>
      <c r="AM103" s="133"/>
      <c r="AN103" s="135">
        <f>SUM(AG103,AT103)</f>
        <v>0</v>
      </c>
      <c r="AO103" s="133"/>
      <c r="AP103" s="133"/>
      <c r="AQ103" s="136" t="s">
        <v>90</v>
      </c>
      <c r="AR103" s="72"/>
      <c r="AS103" s="137">
        <v>0</v>
      </c>
      <c r="AT103" s="138">
        <f>ROUND(SUM(AV103:AW103),2)</f>
        <v>0</v>
      </c>
      <c r="AU103" s="139">
        <f>'01.2 - ZDRAVOTNĚ - TECHNI...'!P127</f>
        <v>0</v>
      </c>
      <c r="AV103" s="138">
        <f>'01.2 - ZDRAVOTNĚ - TECHNI...'!J35</f>
        <v>0</v>
      </c>
      <c r="AW103" s="138">
        <f>'01.2 - ZDRAVOTNĚ - TECHNI...'!J36</f>
        <v>0</v>
      </c>
      <c r="AX103" s="138">
        <f>'01.2 - ZDRAVOTNĚ - TECHNI...'!J37</f>
        <v>0</v>
      </c>
      <c r="AY103" s="138">
        <f>'01.2 - ZDRAVOTNĚ - TECHNI...'!J38</f>
        <v>0</v>
      </c>
      <c r="AZ103" s="138">
        <f>'01.2 - ZDRAVOTNĚ - TECHNI...'!F35</f>
        <v>0</v>
      </c>
      <c r="BA103" s="138">
        <f>'01.2 - ZDRAVOTNĚ - TECHNI...'!F36</f>
        <v>0</v>
      </c>
      <c r="BB103" s="138">
        <f>'01.2 - ZDRAVOTNĚ - TECHNI...'!F37</f>
        <v>0</v>
      </c>
      <c r="BC103" s="138">
        <f>'01.2 - ZDRAVOTNĚ - TECHNI...'!F38</f>
        <v>0</v>
      </c>
      <c r="BD103" s="140">
        <f>'01.2 - ZDRAVOTNĚ - TECHNI...'!F39</f>
        <v>0</v>
      </c>
      <c r="BE103" s="4"/>
      <c r="BT103" s="141" t="s">
        <v>86</v>
      </c>
      <c r="BV103" s="141" t="s">
        <v>79</v>
      </c>
      <c r="BW103" s="141" t="s">
        <v>112</v>
      </c>
      <c r="BX103" s="141" t="s">
        <v>106</v>
      </c>
      <c r="CL103" s="141" t="s">
        <v>1</v>
      </c>
    </row>
    <row r="104" s="4" customFormat="1" ht="16.5" customHeight="1">
      <c r="A104" s="132" t="s">
        <v>87</v>
      </c>
      <c r="B104" s="70"/>
      <c r="C104" s="133"/>
      <c r="D104" s="133"/>
      <c r="E104" s="134" t="s">
        <v>113</v>
      </c>
      <c r="F104" s="134"/>
      <c r="G104" s="134"/>
      <c r="H104" s="134"/>
      <c r="I104" s="134"/>
      <c r="J104" s="133"/>
      <c r="K104" s="134" t="s">
        <v>114</v>
      </c>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5">
        <f>'01.3 - VYTÁPĚNÍ 1.NP'!J32</f>
        <v>0</v>
      </c>
      <c r="AH104" s="133"/>
      <c r="AI104" s="133"/>
      <c r="AJ104" s="133"/>
      <c r="AK104" s="133"/>
      <c r="AL104" s="133"/>
      <c r="AM104" s="133"/>
      <c r="AN104" s="135">
        <f>SUM(AG104,AT104)</f>
        <v>0</v>
      </c>
      <c r="AO104" s="133"/>
      <c r="AP104" s="133"/>
      <c r="AQ104" s="136" t="s">
        <v>90</v>
      </c>
      <c r="AR104" s="72"/>
      <c r="AS104" s="137">
        <v>0</v>
      </c>
      <c r="AT104" s="138">
        <f>ROUND(SUM(AV104:AW104),2)</f>
        <v>0</v>
      </c>
      <c r="AU104" s="139">
        <f>'01.3 - VYTÁPĚNÍ 1.NP'!P125</f>
        <v>0</v>
      </c>
      <c r="AV104" s="138">
        <f>'01.3 - VYTÁPĚNÍ 1.NP'!J35</f>
        <v>0</v>
      </c>
      <c r="AW104" s="138">
        <f>'01.3 - VYTÁPĚNÍ 1.NP'!J36</f>
        <v>0</v>
      </c>
      <c r="AX104" s="138">
        <f>'01.3 - VYTÁPĚNÍ 1.NP'!J37</f>
        <v>0</v>
      </c>
      <c r="AY104" s="138">
        <f>'01.3 - VYTÁPĚNÍ 1.NP'!J38</f>
        <v>0</v>
      </c>
      <c r="AZ104" s="138">
        <f>'01.3 - VYTÁPĚNÍ 1.NP'!F35</f>
        <v>0</v>
      </c>
      <c r="BA104" s="138">
        <f>'01.3 - VYTÁPĚNÍ 1.NP'!F36</f>
        <v>0</v>
      </c>
      <c r="BB104" s="138">
        <f>'01.3 - VYTÁPĚNÍ 1.NP'!F37</f>
        <v>0</v>
      </c>
      <c r="BC104" s="138">
        <f>'01.3 - VYTÁPĚNÍ 1.NP'!F38</f>
        <v>0</v>
      </c>
      <c r="BD104" s="140">
        <f>'01.3 - VYTÁPĚNÍ 1.NP'!F39</f>
        <v>0</v>
      </c>
      <c r="BE104" s="4"/>
      <c r="BT104" s="141" t="s">
        <v>86</v>
      </c>
      <c r="BV104" s="141" t="s">
        <v>79</v>
      </c>
      <c r="BW104" s="141" t="s">
        <v>115</v>
      </c>
      <c r="BX104" s="141" t="s">
        <v>106</v>
      </c>
      <c r="CL104" s="141" t="s">
        <v>1</v>
      </c>
    </row>
    <row r="105" s="4" customFormat="1" ht="16.5" customHeight="1">
      <c r="A105" s="132" t="s">
        <v>87</v>
      </c>
      <c r="B105" s="70"/>
      <c r="C105" s="133"/>
      <c r="D105" s="133"/>
      <c r="E105" s="134" t="s">
        <v>116</v>
      </c>
      <c r="F105" s="134"/>
      <c r="G105" s="134"/>
      <c r="H105" s="134"/>
      <c r="I105" s="134"/>
      <c r="J105" s="133"/>
      <c r="K105" s="134" t="s">
        <v>117</v>
      </c>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5">
        <f>'01.4 - Elektroinstalace 1...'!J32</f>
        <v>0</v>
      </c>
      <c r="AH105" s="133"/>
      <c r="AI105" s="133"/>
      <c r="AJ105" s="133"/>
      <c r="AK105" s="133"/>
      <c r="AL105" s="133"/>
      <c r="AM105" s="133"/>
      <c r="AN105" s="135">
        <f>SUM(AG105,AT105)</f>
        <v>0</v>
      </c>
      <c r="AO105" s="133"/>
      <c r="AP105" s="133"/>
      <c r="AQ105" s="136" t="s">
        <v>90</v>
      </c>
      <c r="AR105" s="72"/>
      <c r="AS105" s="137">
        <v>0</v>
      </c>
      <c r="AT105" s="138">
        <f>ROUND(SUM(AV105:AW105),2)</f>
        <v>0</v>
      </c>
      <c r="AU105" s="139">
        <f>'01.4 - Elektroinstalace 1...'!P124</f>
        <v>0</v>
      </c>
      <c r="AV105" s="138">
        <f>'01.4 - Elektroinstalace 1...'!J35</f>
        <v>0</v>
      </c>
      <c r="AW105" s="138">
        <f>'01.4 - Elektroinstalace 1...'!J36</f>
        <v>0</v>
      </c>
      <c r="AX105" s="138">
        <f>'01.4 - Elektroinstalace 1...'!J37</f>
        <v>0</v>
      </c>
      <c r="AY105" s="138">
        <f>'01.4 - Elektroinstalace 1...'!J38</f>
        <v>0</v>
      </c>
      <c r="AZ105" s="138">
        <f>'01.4 - Elektroinstalace 1...'!F35</f>
        <v>0</v>
      </c>
      <c r="BA105" s="138">
        <f>'01.4 - Elektroinstalace 1...'!F36</f>
        <v>0</v>
      </c>
      <c r="BB105" s="138">
        <f>'01.4 - Elektroinstalace 1...'!F37</f>
        <v>0</v>
      </c>
      <c r="BC105" s="138">
        <f>'01.4 - Elektroinstalace 1...'!F38</f>
        <v>0</v>
      </c>
      <c r="BD105" s="140">
        <f>'01.4 - Elektroinstalace 1...'!F39</f>
        <v>0</v>
      </c>
      <c r="BE105" s="4"/>
      <c r="BT105" s="141" t="s">
        <v>86</v>
      </c>
      <c r="BV105" s="141" t="s">
        <v>79</v>
      </c>
      <c r="BW105" s="141" t="s">
        <v>118</v>
      </c>
      <c r="BX105" s="141" t="s">
        <v>106</v>
      </c>
      <c r="CL105" s="141" t="s">
        <v>1</v>
      </c>
    </row>
    <row r="106" s="4" customFormat="1" ht="16.5" customHeight="1">
      <c r="A106" s="132" t="s">
        <v>87</v>
      </c>
      <c r="B106" s="70"/>
      <c r="C106" s="133"/>
      <c r="D106" s="133"/>
      <c r="E106" s="134" t="s">
        <v>119</v>
      </c>
      <c r="F106" s="134"/>
      <c r="G106" s="134"/>
      <c r="H106" s="134"/>
      <c r="I106" s="134"/>
      <c r="J106" s="133"/>
      <c r="K106" s="134" t="s">
        <v>120</v>
      </c>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5">
        <f>'01.5 - VZT-1NP'!J32</f>
        <v>0</v>
      </c>
      <c r="AH106" s="133"/>
      <c r="AI106" s="133"/>
      <c r="AJ106" s="133"/>
      <c r="AK106" s="133"/>
      <c r="AL106" s="133"/>
      <c r="AM106" s="133"/>
      <c r="AN106" s="135">
        <f>SUM(AG106,AT106)</f>
        <v>0</v>
      </c>
      <c r="AO106" s="133"/>
      <c r="AP106" s="133"/>
      <c r="AQ106" s="136" t="s">
        <v>90</v>
      </c>
      <c r="AR106" s="72"/>
      <c r="AS106" s="137">
        <v>0</v>
      </c>
      <c r="AT106" s="138">
        <f>ROUND(SUM(AV106:AW106),2)</f>
        <v>0</v>
      </c>
      <c r="AU106" s="139">
        <f>'01.5 - VZT-1NP'!P124</f>
        <v>0</v>
      </c>
      <c r="AV106" s="138">
        <f>'01.5 - VZT-1NP'!J35</f>
        <v>0</v>
      </c>
      <c r="AW106" s="138">
        <f>'01.5 - VZT-1NP'!J36</f>
        <v>0</v>
      </c>
      <c r="AX106" s="138">
        <f>'01.5 - VZT-1NP'!J37</f>
        <v>0</v>
      </c>
      <c r="AY106" s="138">
        <f>'01.5 - VZT-1NP'!J38</f>
        <v>0</v>
      </c>
      <c r="AZ106" s="138">
        <f>'01.5 - VZT-1NP'!F35</f>
        <v>0</v>
      </c>
      <c r="BA106" s="138">
        <f>'01.5 - VZT-1NP'!F36</f>
        <v>0</v>
      </c>
      <c r="BB106" s="138">
        <f>'01.5 - VZT-1NP'!F37</f>
        <v>0</v>
      </c>
      <c r="BC106" s="138">
        <f>'01.5 - VZT-1NP'!F38</f>
        <v>0</v>
      </c>
      <c r="BD106" s="140">
        <f>'01.5 - VZT-1NP'!F39</f>
        <v>0</v>
      </c>
      <c r="BE106" s="4"/>
      <c r="BT106" s="141" t="s">
        <v>86</v>
      </c>
      <c r="BV106" s="141" t="s">
        <v>79</v>
      </c>
      <c r="BW106" s="141" t="s">
        <v>121</v>
      </c>
      <c r="BX106" s="141" t="s">
        <v>106</v>
      </c>
      <c r="CL106" s="141" t="s">
        <v>1</v>
      </c>
    </row>
    <row r="107" s="7" customFormat="1" ht="16.5" customHeight="1">
      <c r="A107" s="7"/>
      <c r="B107" s="119"/>
      <c r="C107" s="120"/>
      <c r="D107" s="121" t="s">
        <v>122</v>
      </c>
      <c r="E107" s="121"/>
      <c r="F107" s="121"/>
      <c r="G107" s="121"/>
      <c r="H107" s="121"/>
      <c r="I107" s="122"/>
      <c r="J107" s="121" t="s">
        <v>123</v>
      </c>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3">
        <f>ROUND(SUM(AG108:AG112),2)</f>
        <v>0</v>
      </c>
      <c r="AH107" s="122"/>
      <c r="AI107" s="122"/>
      <c r="AJ107" s="122"/>
      <c r="AK107" s="122"/>
      <c r="AL107" s="122"/>
      <c r="AM107" s="122"/>
      <c r="AN107" s="124">
        <f>SUM(AG107,AT107)</f>
        <v>0</v>
      </c>
      <c r="AO107" s="122"/>
      <c r="AP107" s="122"/>
      <c r="AQ107" s="125" t="s">
        <v>83</v>
      </c>
      <c r="AR107" s="126"/>
      <c r="AS107" s="127">
        <f>ROUND(SUM(AS108:AS112),2)</f>
        <v>0</v>
      </c>
      <c r="AT107" s="128">
        <f>ROUND(SUM(AV107:AW107),2)</f>
        <v>0</v>
      </c>
      <c r="AU107" s="129">
        <f>ROUND(SUM(AU108:AU112),5)</f>
        <v>0</v>
      </c>
      <c r="AV107" s="128">
        <f>ROUND(AZ107*L29,2)</f>
        <v>0</v>
      </c>
      <c r="AW107" s="128">
        <f>ROUND(BA107*L30,2)</f>
        <v>0</v>
      </c>
      <c r="AX107" s="128">
        <f>ROUND(BB107*L29,2)</f>
        <v>0</v>
      </c>
      <c r="AY107" s="128">
        <f>ROUND(BC107*L30,2)</f>
        <v>0</v>
      </c>
      <c r="AZ107" s="128">
        <f>ROUND(SUM(AZ108:AZ112),2)</f>
        <v>0</v>
      </c>
      <c r="BA107" s="128">
        <f>ROUND(SUM(BA108:BA112),2)</f>
        <v>0</v>
      </c>
      <c r="BB107" s="128">
        <f>ROUND(SUM(BB108:BB112),2)</f>
        <v>0</v>
      </c>
      <c r="BC107" s="128">
        <f>ROUND(SUM(BC108:BC112),2)</f>
        <v>0</v>
      </c>
      <c r="BD107" s="130">
        <f>ROUND(SUM(BD108:BD112),2)</f>
        <v>0</v>
      </c>
      <c r="BE107" s="7"/>
      <c r="BS107" s="131" t="s">
        <v>76</v>
      </c>
      <c r="BT107" s="131" t="s">
        <v>84</v>
      </c>
      <c r="BU107" s="131" t="s">
        <v>78</v>
      </c>
      <c r="BV107" s="131" t="s">
        <v>79</v>
      </c>
      <c r="BW107" s="131" t="s">
        <v>124</v>
      </c>
      <c r="BX107" s="131" t="s">
        <v>5</v>
      </c>
      <c r="CL107" s="131" t="s">
        <v>1</v>
      </c>
      <c r="CM107" s="131" t="s">
        <v>86</v>
      </c>
    </row>
    <row r="108" s="4" customFormat="1" ht="16.5" customHeight="1">
      <c r="A108" s="132" t="s">
        <v>87</v>
      </c>
      <c r="B108" s="70"/>
      <c r="C108" s="133"/>
      <c r="D108" s="133"/>
      <c r="E108" s="134" t="s">
        <v>125</v>
      </c>
      <c r="F108" s="134"/>
      <c r="G108" s="134"/>
      <c r="H108" s="134"/>
      <c r="I108" s="134"/>
      <c r="J108" s="133"/>
      <c r="K108" s="134" t="s">
        <v>126</v>
      </c>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5">
        <f>'02.1 - Stavební část 2.NP'!J32</f>
        <v>0</v>
      </c>
      <c r="AH108" s="133"/>
      <c r="AI108" s="133"/>
      <c r="AJ108" s="133"/>
      <c r="AK108" s="133"/>
      <c r="AL108" s="133"/>
      <c r="AM108" s="133"/>
      <c r="AN108" s="135">
        <f>SUM(AG108,AT108)</f>
        <v>0</v>
      </c>
      <c r="AO108" s="133"/>
      <c r="AP108" s="133"/>
      <c r="AQ108" s="136" t="s">
        <v>90</v>
      </c>
      <c r="AR108" s="72"/>
      <c r="AS108" s="137">
        <v>0</v>
      </c>
      <c r="AT108" s="138">
        <f>ROUND(SUM(AV108:AW108),2)</f>
        <v>0</v>
      </c>
      <c r="AU108" s="139">
        <f>'02.1 - Stavební část 2.NP'!P132</f>
        <v>0</v>
      </c>
      <c r="AV108" s="138">
        <f>'02.1 - Stavební část 2.NP'!J35</f>
        <v>0</v>
      </c>
      <c r="AW108" s="138">
        <f>'02.1 - Stavební část 2.NP'!J36</f>
        <v>0</v>
      </c>
      <c r="AX108" s="138">
        <f>'02.1 - Stavební část 2.NP'!J37</f>
        <v>0</v>
      </c>
      <c r="AY108" s="138">
        <f>'02.1 - Stavební část 2.NP'!J38</f>
        <v>0</v>
      </c>
      <c r="AZ108" s="138">
        <f>'02.1 - Stavební část 2.NP'!F35</f>
        <v>0</v>
      </c>
      <c r="BA108" s="138">
        <f>'02.1 - Stavební část 2.NP'!F36</f>
        <v>0</v>
      </c>
      <c r="BB108" s="138">
        <f>'02.1 - Stavební část 2.NP'!F37</f>
        <v>0</v>
      </c>
      <c r="BC108" s="138">
        <f>'02.1 - Stavební část 2.NP'!F38</f>
        <v>0</v>
      </c>
      <c r="BD108" s="140">
        <f>'02.1 - Stavební část 2.NP'!F39</f>
        <v>0</v>
      </c>
      <c r="BE108" s="4"/>
      <c r="BT108" s="141" t="s">
        <v>86</v>
      </c>
      <c r="BV108" s="141" t="s">
        <v>79</v>
      </c>
      <c r="BW108" s="141" t="s">
        <v>127</v>
      </c>
      <c r="BX108" s="141" t="s">
        <v>124</v>
      </c>
      <c r="CL108" s="141" t="s">
        <v>1</v>
      </c>
    </row>
    <row r="109" s="4" customFormat="1" ht="23.25" customHeight="1">
      <c r="A109" s="132" t="s">
        <v>87</v>
      </c>
      <c r="B109" s="70"/>
      <c r="C109" s="133"/>
      <c r="D109" s="133"/>
      <c r="E109" s="134" t="s">
        <v>128</v>
      </c>
      <c r="F109" s="134"/>
      <c r="G109" s="134"/>
      <c r="H109" s="134"/>
      <c r="I109" s="134"/>
      <c r="J109" s="133"/>
      <c r="K109" s="134" t="s">
        <v>129</v>
      </c>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5">
        <f>'02.2 - ZDRAVOTNĚ - TECHNI...'!J32</f>
        <v>0</v>
      </c>
      <c r="AH109" s="133"/>
      <c r="AI109" s="133"/>
      <c r="AJ109" s="133"/>
      <c r="AK109" s="133"/>
      <c r="AL109" s="133"/>
      <c r="AM109" s="133"/>
      <c r="AN109" s="135">
        <f>SUM(AG109,AT109)</f>
        <v>0</v>
      </c>
      <c r="AO109" s="133"/>
      <c r="AP109" s="133"/>
      <c r="AQ109" s="136" t="s">
        <v>90</v>
      </c>
      <c r="AR109" s="72"/>
      <c r="AS109" s="137">
        <v>0</v>
      </c>
      <c r="AT109" s="138">
        <f>ROUND(SUM(AV109:AW109),2)</f>
        <v>0</v>
      </c>
      <c r="AU109" s="139">
        <f>'02.2 - ZDRAVOTNĚ - TECHNI...'!P127</f>
        <v>0</v>
      </c>
      <c r="AV109" s="138">
        <f>'02.2 - ZDRAVOTNĚ - TECHNI...'!J35</f>
        <v>0</v>
      </c>
      <c r="AW109" s="138">
        <f>'02.2 - ZDRAVOTNĚ - TECHNI...'!J36</f>
        <v>0</v>
      </c>
      <c r="AX109" s="138">
        <f>'02.2 - ZDRAVOTNĚ - TECHNI...'!J37</f>
        <v>0</v>
      </c>
      <c r="AY109" s="138">
        <f>'02.2 - ZDRAVOTNĚ - TECHNI...'!J38</f>
        <v>0</v>
      </c>
      <c r="AZ109" s="138">
        <f>'02.2 - ZDRAVOTNĚ - TECHNI...'!F35</f>
        <v>0</v>
      </c>
      <c r="BA109" s="138">
        <f>'02.2 - ZDRAVOTNĚ - TECHNI...'!F36</f>
        <v>0</v>
      </c>
      <c r="BB109" s="138">
        <f>'02.2 - ZDRAVOTNĚ - TECHNI...'!F37</f>
        <v>0</v>
      </c>
      <c r="BC109" s="138">
        <f>'02.2 - ZDRAVOTNĚ - TECHNI...'!F38</f>
        <v>0</v>
      </c>
      <c r="BD109" s="140">
        <f>'02.2 - ZDRAVOTNĚ - TECHNI...'!F39</f>
        <v>0</v>
      </c>
      <c r="BE109" s="4"/>
      <c r="BT109" s="141" t="s">
        <v>86</v>
      </c>
      <c r="BV109" s="141" t="s">
        <v>79</v>
      </c>
      <c r="BW109" s="141" t="s">
        <v>130</v>
      </c>
      <c r="BX109" s="141" t="s">
        <v>124</v>
      </c>
      <c r="CL109" s="141" t="s">
        <v>1</v>
      </c>
    </row>
    <row r="110" s="4" customFormat="1" ht="16.5" customHeight="1">
      <c r="A110" s="132" t="s">
        <v>87</v>
      </c>
      <c r="B110" s="70"/>
      <c r="C110" s="133"/>
      <c r="D110" s="133"/>
      <c r="E110" s="134" t="s">
        <v>131</v>
      </c>
      <c r="F110" s="134"/>
      <c r="G110" s="134"/>
      <c r="H110" s="134"/>
      <c r="I110" s="134"/>
      <c r="J110" s="133"/>
      <c r="K110" s="134" t="s">
        <v>132</v>
      </c>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5">
        <f>'02.3 - VYTÁPĚNÍ 2.NP'!J32</f>
        <v>0</v>
      </c>
      <c r="AH110" s="133"/>
      <c r="AI110" s="133"/>
      <c r="AJ110" s="133"/>
      <c r="AK110" s="133"/>
      <c r="AL110" s="133"/>
      <c r="AM110" s="133"/>
      <c r="AN110" s="135">
        <f>SUM(AG110,AT110)</f>
        <v>0</v>
      </c>
      <c r="AO110" s="133"/>
      <c r="AP110" s="133"/>
      <c r="AQ110" s="136" t="s">
        <v>90</v>
      </c>
      <c r="AR110" s="72"/>
      <c r="AS110" s="137">
        <v>0</v>
      </c>
      <c r="AT110" s="138">
        <f>ROUND(SUM(AV110:AW110),2)</f>
        <v>0</v>
      </c>
      <c r="AU110" s="139">
        <f>'02.3 - VYTÁPĚNÍ 2.NP'!P125</f>
        <v>0</v>
      </c>
      <c r="AV110" s="138">
        <f>'02.3 - VYTÁPĚNÍ 2.NP'!J35</f>
        <v>0</v>
      </c>
      <c r="AW110" s="138">
        <f>'02.3 - VYTÁPĚNÍ 2.NP'!J36</f>
        <v>0</v>
      </c>
      <c r="AX110" s="138">
        <f>'02.3 - VYTÁPĚNÍ 2.NP'!J37</f>
        <v>0</v>
      </c>
      <c r="AY110" s="138">
        <f>'02.3 - VYTÁPĚNÍ 2.NP'!J38</f>
        <v>0</v>
      </c>
      <c r="AZ110" s="138">
        <f>'02.3 - VYTÁPĚNÍ 2.NP'!F35</f>
        <v>0</v>
      </c>
      <c r="BA110" s="138">
        <f>'02.3 - VYTÁPĚNÍ 2.NP'!F36</f>
        <v>0</v>
      </c>
      <c r="BB110" s="138">
        <f>'02.3 - VYTÁPĚNÍ 2.NP'!F37</f>
        <v>0</v>
      </c>
      <c r="BC110" s="138">
        <f>'02.3 - VYTÁPĚNÍ 2.NP'!F38</f>
        <v>0</v>
      </c>
      <c r="BD110" s="140">
        <f>'02.3 - VYTÁPĚNÍ 2.NP'!F39</f>
        <v>0</v>
      </c>
      <c r="BE110" s="4"/>
      <c r="BT110" s="141" t="s">
        <v>86</v>
      </c>
      <c r="BV110" s="141" t="s">
        <v>79</v>
      </c>
      <c r="BW110" s="141" t="s">
        <v>133</v>
      </c>
      <c r="BX110" s="141" t="s">
        <v>124</v>
      </c>
      <c r="CL110" s="141" t="s">
        <v>1</v>
      </c>
    </row>
    <row r="111" s="4" customFormat="1" ht="16.5" customHeight="1">
      <c r="A111" s="132" t="s">
        <v>87</v>
      </c>
      <c r="B111" s="70"/>
      <c r="C111" s="133"/>
      <c r="D111" s="133"/>
      <c r="E111" s="134" t="s">
        <v>134</v>
      </c>
      <c r="F111" s="134"/>
      <c r="G111" s="134"/>
      <c r="H111" s="134"/>
      <c r="I111" s="134"/>
      <c r="J111" s="133"/>
      <c r="K111" s="134" t="s">
        <v>135</v>
      </c>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5">
        <f>'02.4 - Elektroinstalace 2...'!J32</f>
        <v>0</v>
      </c>
      <c r="AH111" s="133"/>
      <c r="AI111" s="133"/>
      <c r="AJ111" s="133"/>
      <c r="AK111" s="133"/>
      <c r="AL111" s="133"/>
      <c r="AM111" s="133"/>
      <c r="AN111" s="135">
        <f>SUM(AG111,AT111)</f>
        <v>0</v>
      </c>
      <c r="AO111" s="133"/>
      <c r="AP111" s="133"/>
      <c r="AQ111" s="136" t="s">
        <v>90</v>
      </c>
      <c r="AR111" s="72"/>
      <c r="AS111" s="137">
        <v>0</v>
      </c>
      <c r="AT111" s="138">
        <f>ROUND(SUM(AV111:AW111),2)</f>
        <v>0</v>
      </c>
      <c r="AU111" s="139">
        <f>'02.4 - Elektroinstalace 2...'!P124</f>
        <v>0</v>
      </c>
      <c r="AV111" s="138">
        <f>'02.4 - Elektroinstalace 2...'!J35</f>
        <v>0</v>
      </c>
      <c r="AW111" s="138">
        <f>'02.4 - Elektroinstalace 2...'!J36</f>
        <v>0</v>
      </c>
      <c r="AX111" s="138">
        <f>'02.4 - Elektroinstalace 2...'!J37</f>
        <v>0</v>
      </c>
      <c r="AY111" s="138">
        <f>'02.4 - Elektroinstalace 2...'!J38</f>
        <v>0</v>
      </c>
      <c r="AZ111" s="138">
        <f>'02.4 - Elektroinstalace 2...'!F35</f>
        <v>0</v>
      </c>
      <c r="BA111" s="138">
        <f>'02.4 - Elektroinstalace 2...'!F36</f>
        <v>0</v>
      </c>
      <c r="BB111" s="138">
        <f>'02.4 - Elektroinstalace 2...'!F37</f>
        <v>0</v>
      </c>
      <c r="BC111" s="138">
        <f>'02.4 - Elektroinstalace 2...'!F38</f>
        <v>0</v>
      </c>
      <c r="BD111" s="140">
        <f>'02.4 - Elektroinstalace 2...'!F39</f>
        <v>0</v>
      </c>
      <c r="BE111" s="4"/>
      <c r="BT111" s="141" t="s">
        <v>86</v>
      </c>
      <c r="BV111" s="141" t="s">
        <v>79</v>
      </c>
      <c r="BW111" s="141" t="s">
        <v>136</v>
      </c>
      <c r="BX111" s="141" t="s">
        <v>124</v>
      </c>
      <c r="CL111" s="141" t="s">
        <v>1</v>
      </c>
    </row>
    <row r="112" s="4" customFormat="1" ht="16.5" customHeight="1">
      <c r="A112" s="132" t="s">
        <v>87</v>
      </c>
      <c r="B112" s="70"/>
      <c r="C112" s="133"/>
      <c r="D112" s="133"/>
      <c r="E112" s="134" t="s">
        <v>137</v>
      </c>
      <c r="F112" s="134"/>
      <c r="G112" s="134"/>
      <c r="H112" s="134"/>
      <c r="I112" s="134"/>
      <c r="J112" s="133"/>
      <c r="K112" s="134" t="s">
        <v>138</v>
      </c>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5">
        <f>'02.5 - VZT-2NP'!J32</f>
        <v>0</v>
      </c>
      <c r="AH112" s="133"/>
      <c r="AI112" s="133"/>
      <c r="AJ112" s="133"/>
      <c r="AK112" s="133"/>
      <c r="AL112" s="133"/>
      <c r="AM112" s="133"/>
      <c r="AN112" s="135">
        <f>SUM(AG112,AT112)</f>
        <v>0</v>
      </c>
      <c r="AO112" s="133"/>
      <c r="AP112" s="133"/>
      <c r="AQ112" s="136" t="s">
        <v>90</v>
      </c>
      <c r="AR112" s="72"/>
      <c r="AS112" s="137">
        <v>0</v>
      </c>
      <c r="AT112" s="138">
        <f>ROUND(SUM(AV112:AW112),2)</f>
        <v>0</v>
      </c>
      <c r="AU112" s="139">
        <f>'02.5 - VZT-2NP'!P125</f>
        <v>0</v>
      </c>
      <c r="AV112" s="138">
        <f>'02.5 - VZT-2NP'!J35</f>
        <v>0</v>
      </c>
      <c r="AW112" s="138">
        <f>'02.5 - VZT-2NP'!J36</f>
        <v>0</v>
      </c>
      <c r="AX112" s="138">
        <f>'02.5 - VZT-2NP'!J37</f>
        <v>0</v>
      </c>
      <c r="AY112" s="138">
        <f>'02.5 - VZT-2NP'!J38</f>
        <v>0</v>
      </c>
      <c r="AZ112" s="138">
        <f>'02.5 - VZT-2NP'!F35</f>
        <v>0</v>
      </c>
      <c r="BA112" s="138">
        <f>'02.5 - VZT-2NP'!F36</f>
        <v>0</v>
      </c>
      <c r="BB112" s="138">
        <f>'02.5 - VZT-2NP'!F37</f>
        <v>0</v>
      </c>
      <c r="BC112" s="138">
        <f>'02.5 - VZT-2NP'!F38</f>
        <v>0</v>
      </c>
      <c r="BD112" s="140">
        <f>'02.5 - VZT-2NP'!F39</f>
        <v>0</v>
      </c>
      <c r="BE112" s="4"/>
      <c r="BT112" s="141" t="s">
        <v>86</v>
      </c>
      <c r="BV112" s="141" t="s">
        <v>79</v>
      </c>
      <c r="BW112" s="141" t="s">
        <v>139</v>
      </c>
      <c r="BX112" s="141" t="s">
        <v>124</v>
      </c>
      <c r="CL112" s="141" t="s">
        <v>1</v>
      </c>
    </row>
    <row r="113" s="7" customFormat="1" ht="16.5" customHeight="1">
      <c r="A113" s="7"/>
      <c r="B113" s="119"/>
      <c r="C113" s="120"/>
      <c r="D113" s="121" t="s">
        <v>140</v>
      </c>
      <c r="E113" s="121"/>
      <c r="F113" s="121"/>
      <c r="G113" s="121"/>
      <c r="H113" s="121"/>
      <c r="I113" s="122"/>
      <c r="J113" s="121" t="s">
        <v>141</v>
      </c>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3">
        <f>ROUND(SUM(AG114:AG118),2)</f>
        <v>0</v>
      </c>
      <c r="AH113" s="122"/>
      <c r="AI113" s="122"/>
      <c r="AJ113" s="122"/>
      <c r="AK113" s="122"/>
      <c r="AL113" s="122"/>
      <c r="AM113" s="122"/>
      <c r="AN113" s="124">
        <f>SUM(AG113,AT113)</f>
        <v>0</v>
      </c>
      <c r="AO113" s="122"/>
      <c r="AP113" s="122"/>
      <c r="AQ113" s="125" t="s">
        <v>83</v>
      </c>
      <c r="AR113" s="126"/>
      <c r="AS113" s="127">
        <f>ROUND(SUM(AS114:AS118),2)</f>
        <v>0</v>
      </c>
      <c r="AT113" s="128">
        <f>ROUND(SUM(AV113:AW113),2)</f>
        <v>0</v>
      </c>
      <c r="AU113" s="129">
        <f>ROUND(SUM(AU114:AU118),5)</f>
        <v>0</v>
      </c>
      <c r="AV113" s="128">
        <f>ROUND(AZ113*L29,2)</f>
        <v>0</v>
      </c>
      <c r="AW113" s="128">
        <f>ROUND(BA113*L30,2)</f>
        <v>0</v>
      </c>
      <c r="AX113" s="128">
        <f>ROUND(BB113*L29,2)</f>
        <v>0</v>
      </c>
      <c r="AY113" s="128">
        <f>ROUND(BC113*L30,2)</f>
        <v>0</v>
      </c>
      <c r="AZ113" s="128">
        <f>ROUND(SUM(AZ114:AZ118),2)</f>
        <v>0</v>
      </c>
      <c r="BA113" s="128">
        <f>ROUND(SUM(BA114:BA118),2)</f>
        <v>0</v>
      </c>
      <c r="BB113" s="128">
        <f>ROUND(SUM(BB114:BB118),2)</f>
        <v>0</v>
      </c>
      <c r="BC113" s="128">
        <f>ROUND(SUM(BC114:BC118),2)</f>
        <v>0</v>
      </c>
      <c r="BD113" s="130">
        <f>ROUND(SUM(BD114:BD118),2)</f>
        <v>0</v>
      </c>
      <c r="BE113" s="7"/>
      <c r="BS113" s="131" t="s">
        <v>76</v>
      </c>
      <c r="BT113" s="131" t="s">
        <v>84</v>
      </c>
      <c r="BU113" s="131" t="s">
        <v>78</v>
      </c>
      <c r="BV113" s="131" t="s">
        <v>79</v>
      </c>
      <c r="BW113" s="131" t="s">
        <v>142</v>
      </c>
      <c r="BX113" s="131" t="s">
        <v>5</v>
      </c>
      <c r="CL113" s="131" t="s">
        <v>1</v>
      </c>
      <c r="CM113" s="131" t="s">
        <v>86</v>
      </c>
    </row>
    <row r="114" s="4" customFormat="1" ht="16.5" customHeight="1">
      <c r="A114" s="132" t="s">
        <v>87</v>
      </c>
      <c r="B114" s="70"/>
      <c r="C114" s="133"/>
      <c r="D114" s="133"/>
      <c r="E114" s="134" t="s">
        <v>143</v>
      </c>
      <c r="F114" s="134"/>
      <c r="G114" s="134"/>
      <c r="H114" s="134"/>
      <c r="I114" s="134"/>
      <c r="J114" s="133"/>
      <c r="K114" s="134" t="s">
        <v>144</v>
      </c>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5">
        <f>'03.1 - Stavební část 3.NP'!J32</f>
        <v>0</v>
      </c>
      <c r="AH114" s="133"/>
      <c r="AI114" s="133"/>
      <c r="AJ114" s="133"/>
      <c r="AK114" s="133"/>
      <c r="AL114" s="133"/>
      <c r="AM114" s="133"/>
      <c r="AN114" s="135">
        <f>SUM(AG114,AT114)</f>
        <v>0</v>
      </c>
      <c r="AO114" s="133"/>
      <c r="AP114" s="133"/>
      <c r="AQ114" s="136" t="s">
        <v>90</v>
      </c>
      <c r="AR114" s="72"/>
      <c r="AS114" s="137">
        <v>0</v>
      </c>
      <c r="AT114" s="138">
        <f>ROUND(SUM(AV114:AW114),2)</f>
        <v>0</v>
      </c>
      <c r="AU114" s="139">
        <f>'03.1 - Stavební část 3.NP'!P132</f>
        <v>0</v>
      </c>
      <c r="AV114" s="138">
        <f>'03.1 - Stavební část 3.NP'!J35</f>
        <v>0</v>
      </c>
      <c r="AW114" s="138">
        <f>'03.1 - Stavební část 3.NP'!J36</f>
        <v>0</v>
      </c>
      <c r="AX114" s="138">
        <f>'03.1 - Stavební část 3.NP'!J37</f>
        <v>0</v>
      </c>
      <c r="AY114" s="138">
        <f>'03.1 - Stavební část 3.NP'!J38</f>
        <v>0</v>
      </c>
      <c r="AZ114" s="138">
        <f>'03.1 - Stavební část 3.NP'!F35</f>
        <v>0</v>
      </c>
      <c r="BA114" s="138">
        <f>'03.1 - Stavební část 3.NP'!F36</f>
        <v>0</v>
      </c>
      <c r="BB114" s="138">
        <f>'03.1 - Stavební část 3.NP'!F37</f>
        <v>0</v>
      </c>
      <c r="BC114" s="138">
        <f>'03.1 - Stavební část 3.NP'!F38</f>
        <v>0</v>
      </c>
      <c r="BD114" s="140">
        <f>'03.1 - Stavební část 3.NP'!F39</f>
        <v>0</v>
      </c>
      <c r="BE114" s="4"/>
      <c r="BT114" s="141" t="s">
        <v>86</v>
      </c>
      <c r="BV114" s="141" t="s">
        <v>79</v>
      </c>
      <c r="BW114" s="141" t="s">
        <v>145</v>
      </c>
      <c r="BX114" s="141" t="s">
        <v>142</v>
      </c>
      <c r="CL114" s="141" t="s">
        <v>1</v>
      </c>
    </row>
    <row r="115" s="4" customFormat="1" ht="23.25" customHeight="1">
      <c r="A115" s="132" t="s">
        <v>87</v>
      </c>
      <c r="B115" s="70"/>
      <c r="C115" s="133"/>
      <c r="D115" s="133"/>
      <c r="E115" s="134" t="s">
        <v>146</v>
      </c>
      <c r="F115" s="134"/>
      <c r="G115" s="134"/>
      <c r="H115" s="134"/>
      <c r="I115" s="134"/>
      <c r="J115" s="133"/>
      <c r="K115" s="134" t="s">
        <v>147</v>
      </c>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5">
        <f>'03.2 - ZDRAVOTNĚ - TECHNI...'!J32</f>
        <v>0</v>
      </c>
      <c r="AH115" s="133"/>
      <c r="AI115" s="133"/>
      <c r="AJ115" s="133"/>
      <c r="AK115" s="133"/>
      <c r="AL115" s="133"/>
      <c r="AM115" s="133"/>
      <c r="AN115" s="135">
        <f>SUM(AG115,AT115)</f>
        <v>0</v>
      </c>
      <c r="AO115" s="133"/>
      <c r="AP115" s="133"/>
      <c r="AQ115" s="136" t="s">
        <v>90</v>
      </c>
      <c r="AR115" s="72"/>
      <c r="AS115" s="137">
        <v>0</v>
      </c>
      <c r="AT115" s="138">
        <f>ROUND(SUM(AV115:AW115),2)</f>
        <v>0</v>
      </c>
      <c r="AU115" s="139">
        <f>'03.2 - ZDRAVOTNĚ - TECHNI...'!P127</f>
        <v>0</v>
      </c>
      <c r="AV115" s="138">
        <f>'03.2 - ZDRAVOTNĚ - TECHNI...'!J35</f>
        <v>0</v>
      </c>
      <c r="AW115" s="138">
        <f>'03.2 - ZDRAVOTNĚ - TECHNI...'!J36</f>
        <v>0</v>
      </c>
      <c r="AX115" s="138">
        <f>'03.2 - ZDRAVOTNĚ - TECHNI...'!J37</f>
        <v>0</v>
      </c>
      <c r="AY115" s="138">
        <f>'03.2 - ZDRAVOTNĚ - TECHNI...'!J38</f>
        <v>0</v>
      </c>
      <c r="AZ115" s="138">
        <f>'03.2 - ZDRAVOTNĚ - TECHNI...'!F35</f>
        <v>0</v>
      </c>
      <c r="BA115" s="138">
        <f>'03.2 - ZDRAVOTNĚ - TECHNI...'!F36</f>
        <v>0</v>
      </c>
      <c r="BB115" s="138">
        <f>'03.2 - ZDRAVOTNĚ - TECHNI...'!F37</f>
        <v>0</v>
      </c>
      <c r="BC115" s="138">
        <f>'03.2 - ZDRAVOTNĚ - TECHNI...'!F38</f>
        <v>0</v>
      </c>
      <c r="BD115" s="140">
        <f>'03.2 - ZDRAVOTNĚ - TECHNI...'!F39</f>
        <v>0</v>
      </c>
      <c r="BE115" s="4"/>
      <c r="BT115" s="141" t="s">
        <v>86</v>
      </c>
      <c r="BV115" s="141" t="s">
        <v>79</v>
      </c>
      <c r="BW115" s="141" t="s">
        <v>148</v>
      </c>
      <c r="BX115" s="141" t="s">
        <v>142</v>
      </c>
      <c r="CL115" s="141" t="s">
        <v>1</v>
      </c>
    </row>
    <row r="116" s="4" customFormat="1" ht="16.5" customHeight="1">
      <c r="A116" s="132" t="s">
        <v>87</v>
      </c>
      <c r="B116" s="70"/>
      <c r="C116" s="133"/>
      <c r="D116" s="133"/>
      <c r="E116" s="134" t="s">
        <v>149</v>
      </c>
      <c r="F116" s="134"/>
      <c r="G116" s="134"/>
      <c r="H116" s="134"/>
      <c r="I116" s="134"/>
      <c r="J116" s="133"/>
      <c r="K116" s="134" t="s">
        <v>150</v>
      </c>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5">
        <f>'03.3 - VYTÁPĚNÍ 3.NP'!J32</f>
        <v>0</v>
      </c>
      <c r="AH116" s="133"/>
      <c r="AI116" s="133"/>
      <c r="AJ116" s="133"/>
      <c r="AK116" s="133"/>
      <c r="AL116" s="133"/>
      <c r="AM116" s="133"/>
      <c r="AN116" s="135">
        <f>SUM(AG116,AT116)</f>
        <v>0</v>
      </c>
      <c r="AO116" s="133"/>
      <c r="AP116" s="133"/>
      <c r="AQ116" s="136" t="s">
        <v>90</v>
      </c>
      <c r="AR116" s="72"/>
      <c r="AS116" s="137">
        <v>0</v>
      </c>
      <c r="AT116" s="138">
        <f>ROUND(SUM(AV116:AW116),2)</f>
        <v>0</v>
      </c>
      <c r="AU116" s="139">
        <f>'03.3 - VYTÁPĚNÍ 3.NP'!P125</f>
        <v>0</v>
      </c>
      <c r="AV116" s="138">
        <f>'03.3 - VYTÁPĚNÍ 3.NP'!J35</f>
        <v>0</v>
      </c>
      <c r="AW116" s="138">
        <f>'03.3 - VYTÁPĚNÍ 3.NP'!J36</f>
        <v>0</v>
      </c>
      <c r="AX116" s="138">
        <f>'03.3 - VYTÁPĚNÍ 3.NP'!J37</f>
        <v>0</v>
      </c>
      <c r="AY116" s="138">
        <f>'03.3 - VYTÁPĚNÍ 3.NP'!J38</f>
        <v>0</v>
      </c>
      <c r="AZ116" s="138">
        <f>'03.3 - VYTÁPĚNÍ 3.NP'!F35</f>
        <v>0</v>
      </c>
      <c r="BA116" s="138">
        <f>'03.3 - VYTÁPĚNÍ 3.NP'!F36</f>
        <v>0</v>
      </c>
      <c r="BB116" s="138">
        <f>'03.3 - VYTÁPĚNÍ 3.NP'!F37</f>
        <v>0</v>
      </c>
      <c r="BC116" s="138">
        <f>'03.3 - VYTÁPĚNÍ 3.NP'!F38</f>
        <v>0</v>
      </c>
      <c r="BD116" s="140">
        <f>'03.3 - VYTÁPĚNÍ 3.NP'!F39</f>
        <v>0</v>
      </c>
      <c r="BE116" s="4"/>
      <c r="BT116" s="141" t="s">
        <v>86</v>
      </c>
      <c r="BV116" s="141" t="s">
        <v>79</v>
      </c>
      <c r="BW116" s="141" t="s">
        <v>151</v>
      </c>
      <c r="BX116" s="141" t="s">
        <v>142</v>
      </c>
      <c r="CL116" s="141" t="s">
        <v>1</v>
      </c>
    </row>
    <row r="117" s="4" customFormat="1" ht="16.5" customHeight="1">
      <c r="A117" s="132" t="s">
        <v>87</v>
      </c>
      <c r="B117" s="70"/>
      <c r="C117" s="133"/>
      <c r="D117" s="133"/>
      <c r="E117" s="134" t="s">
        <v>152</v>
      </c>
      <c r="F117" s="134"/>
      <c r="G117" s="134"/>
      <c r="H117" s="134"/>
      <c r="I117" s="134"/>
      <c r="J117" s="133"/>
      <c r="K117" s="134" t="s">
        <v>153</v>
      </c>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5">
        <f>'03.4 - Elektroinstalace 3...'!J32</f>
        <v>0</v>
      </c>
      <c r="AH117" s="133"/>
      <c r="AI117" s="133"/>
      <c r="AJ117" s="133"/>
      <c r="AK117" s="133"/>
      <c r="AL117" s="133"/>
      <c r="AM117" s="133"/>
      <c r="AN117" s="135">
        <f>SUM(AG117,AT117)</f>
        <v>0</v>
      </c>
      <c r="AO117" s="133"/>
      <c r="AP117" s="133"/>
      <c r="AQ117" s="136" t="s">
        <v>90</v>
      </c>
      <c r="AR117" s="72"/>
      <c r="AS117" s="137">
        <v>0</v>
      </c>
      <c r="AT117" s="138">
        <f>ROUND(SUM(AV117:AW117),2)</f>
        <v>0</v>
      </c>
      <c r="AU117" s="139">
        <f>'03.4 - Elektroinstalace 3...'!P124</f>
        <v>0</v>
      </c>
      <c r="AV117" s="138">
        <f>'03.4 - Elektroinstalace 3...'!J35</f>
        <v>0</v>
      </c>
      <c r="AW117" s="138">
        <f>'03.4 - Elektroinstalace 3...'!J36</f>
        <v>0</v>
      </c>
      <c r="AX117" s="138">
        <f>'03.4 - Elektroinstalace 3...'!J37</f>
        <v>0</v>
      </c>
      <c r="AY117" s="138">
        <f>'03.4 - Elektroinstalace 3...'!J38</f>
        <v>0</v>
      </c>
      <c r="AZ117" s="138">
        <f>'03.4 - Elektroinstalace 3...'!F35</f>
        <v>0</v>
      </c>
      <c r="BA117" s="138">
        <f>'03.4 - Elektroinstalace 3...'!F36</f>
        <v>0</v>
      </c>
      <c r="BB117" s="138">
        <f>'03.4 - Elektroinstalace 3...'!F37</f>
        <v>0</v>
      </c>
      <c r="BC117" s="138">
        <f>'03.4 - Elektroinstalace 3...'!F38</f>
        <v>0</v>
      </c>
      <c r="BD117" s="140">
        <f>'03.4 - Elektroinstalace 3...'!F39</f>
        <v>0</v>
      </c>
      <c r="BE117" s="4"/>
      <c r="BT117" s="141" t="s">
        <v>86</v>
      </c>
      <c r="BV117" s="141" t="s">
        <v>79</v>
      </c>
      <c r="BW117" s="141" t="s">
        <v>154</v>
      </c>
      <c r="BX117" s="141" t="s">
        <v>142</v>
      </c>
      <c r="CL117" s="141" t="s">
        <v>1</v>
      </c>
    </row>
    <row r="118" s="4" customFormat="1" ht="16.5" customHeight="1">
      <c r="A118" s="132" t="s">
        <v>87</v>
      </c>
      <c r="B118" s="70"/>
      <c r="C118" s="133"/>
      <c r="D118" s="133"/>
      <c r="E118" s="134" t="s">
        <v>155</v>
      </c>
      <c r="F118" s="134"/>
      <c r="G118" s="134"/>
      <c r="H118" s="134"/>
      <c r="I118" s="134"/>
      <c r="J118" s="133"/>
      <c r="K118" s="134" t="s">
        <v>156</v>
      </c>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5">
        <f>'03.5 - VZT-3NP'!J32</f>
        <v>0</v>
      </c>
      <c r="AH118" s="133"/>
      <c r="AI118" s="133"/>
      <c r="AJ118" s="133"/>
      <c r="AK118" s="133"/>
      <c r="AL118" s="133"/>
      <c r="AM118" s="133"/>
      <c r="AN118" s="135">
        <f>SUM(AG118,AT118)</f>
        <v>0</v>
      </c>
      <c r="AO118" s="133"/>
      <c r="AP118" s="133"/>
      <c r="AQ118" s="136" t="s">
        <v>90</v>
      </c>
      <c r="AR118" s="72"/>
      <c r="AS118" s="137">
        <v>0</v>
      </c>
      <c r="AT118" s="138">
        <f>ROUND(SUM(AV118:AW118),2)</f>
        <v>0</v>
      </c>
      <c r="AU118" s="139">
        <f>'03.5 - VZT-3NP'!P125</f>
        <v>0</v>
      </c>
      <c r="AV118" s="138">
        <f>'03.5 - VZT-3NP'!J35</f>
        <v>0</v>
      </c>
      <c r="AW118" s="138">
        <f>'03.5 - VZT-3NP'!J36</f>
        <v>0</v>
      </c>
      <c r="AX118" s="138">
        <f>'03.5 - VZT-3NP'!J37</f>
        <v>0</v>
      </c>
      <c r="AY118" s="138">
        <f>'03.5 - VZT-3NP'!J38</f>
        <v>0</v>
      </c>
      <c r="AZ118" s="138">
        <f>'03.5 - VZT-3NP'!F35</f>
        <v>0</v>
      </c>
      <c r="BA118" s="138">
        <f>'03.5 - VZT-3NP'!F36</f>
        <v>0</v>
      </c>
      <c r="BB118" s="138">
        <f>'03.5 - VZT-3NP'!F37</f>
        <v>0</v>
      </c>
      <c r="BC118" s="138">
        <f>'03.5 - VZT-3NP'!F38</f>
        <v>0</v>
      </c>
      <c r="BD118" s="140">
        <f>'03.5 - VZT-3NP'!F39</f>
        <v>0</v>
      </c>
      <c r="BE118" s="4"/>
      <c r="BT118" s="141" t="s">
        <v>86</v>
      </c>
      <c r="BV118" s="141" t="s">
        <v>79</v>
      </c>
      <c r="BW118" s="141" t="s">
        <v>157</v>
      </c>
      <c r="BX118" s="141" t="s">
        <v>142</v>
      </c>
      <c r="CL118" s="141" t="s">
        <v>1</v>
      </c>
    </row>
    <row r="119" s="7" customFormat="1" ht="16.5" customHeight="1">
      <c r="A119" s="7"/>
      <c r="B119" s="119"/>
      <c r="C119" s="120"/>
      <c r="D119" s="121" t="s">
        <v>158</v>
      </c>
      <c r="E119" s="121"/>
      <c r="F119" s="121"/>
      <c r="G119" s="121"/>
      <c r="H119" s="121"/>
      <c r="I119" s="122"/>
      <c r="J119" s="121" t="s">
        <v>159</v>
      </c>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3">
        <f>ROUND(SUM(AG120:AG124),2)</f>
        <v>0</v>
      </c>
      <c r="AH119" s="122"/>
      <c r="AI119" s="122"/>
      <c r="AJ119" s="122"/>
      <c r="AK119" s="122"/>
      <c r="AL119" s="122"/>
      <c r="AM119" s="122"/>
      <c r="AN119" s="124">
        <f>SUM(AG119,AT119)</f>
        <v>0</v>
      </c>
      <c r="AO119" s="122"/>
      <c r="AP119" s="122"/>
      <c r="AQ119" s="125" t="s">
        <v>83</v>
      </c>
      <c r="AR119" s="126"/>
      <c r="AS119" s="127">
        <f>ROUND(SUM(AS120:AS124),2)</f>
        <v>0</v>
      </c>
      <c r="AT119" s="128">
        <f>ROUND(SUM(AV119:AW119),2)</f>
        <v>0</v>
      </c>
      <c r="AU119" s="129">
        <f>ROUND(SUM(AU120:AU124),5)</f>
        <v>0</v>
      </c>
      <c r="AV119" s="128">
        <f>ROUND(AZ119*L29,2)</f>
        <v>0</v>
      </c>
      <c r="AW119" s="128">
        <f>ROUND(BA119*L30,2)</f>
        <v>0</v>
      </c>
      <c r="AX119" s="128">
        <f>ROUND(BB119*L29,2)</f>
        <v>0</v>
      </c>
      <c r="AY119" s="128">
        <f>ROUND(BC119*L30,2)</f>
        <v>0</v>
      </c>
      <c r="AZ119" s="128">
        <f>ROUND(SUM(AZ120:AZ124),2)</f>
        <v>0</v>
      </c>
      <c r="BA119" s="128">
        <f>ROUND(SUM(BA120:BA124),2)</f>
        <v>0</v>
      </c>
      <c r="BB119" s="128">
        <f>ROUND(SUM(BB120:BB124),2)</f>
        <v>0</v>
      </c>
      <c r="BC119" s="128">
        <f>ROUND(SUM(BC120:BC124),2)</f>
        <v>0</v>
      </c>
      <c r="BD119" s="130">
        <f>ROUND(SUM(BD120:BD124),2)</f>
        <v>0</v>
      </c>
      <c r="BE119" s="7"/>
      <c r="BS119" s="131" t="s">
        <v>76</v>
      </c>
      <c r="BT119" s="131" t="s">
        <v>84</v>
      </c>
      <c r="BU119" s="131" t="s">
        <v>78</v>
      </c>
      <c r="BV119" s="131" t="s">
        <v>79</v>
      </c>
      <c r="BW119" s="131" t="s">
        <v>160</v>
      </c>
      <c r="BX119" s="131" t="s">
        <v>5</v>
      </c>
      <c r="CL119" s="131" t="s">
        <v>1</v>
      </c>
      <c r="CM119" s="131" t="s">
        <v>86</v>
      </c>
    </row>
    <row r="120" s="4" customFormat="1" ht="16.5" customHeight="1">
      <c r="A120" s="132" t="s">
        <v>87</v>
      </c>
      <c r="B120" s="70"/>
      <c r="C120" s="133"/>
      <c r="D120" s="133"/>
      <c r="E120" s="134" t="s">
        <v>161</v>
      </c>
      <c r="F120" s="134"/>
      <c r="G120" s="134"/>
      <c r="H120" s="134"/>
      <c r="I120" s="134"/>
      <c r="J120" s="133"/>
      <c r="K120" s="134" t="s">
        <v>162</v>
      </c>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5">
        <f>'04.1 - Stavební část 4.NP'!J32</f>
        <v>0</v>
      </c>
      <c r="AH120" s="133"/>
      <c r="AI120" s="133"/>
      <c r="AJ120" s="133"/>
      <c r="AK120" s="133"/>
      <c r="AL120" s="133"/>
      <c r="AM120" s="133"/>
      <c r="AN120" s="135">
        <f>SUM(AG120,AT120)</f>
        <v>0</v>
      </c>
      <c r="AO120" s="133"/>
      <c r="AP120" s="133"/>
      <c r="AQ120" s="136" t="s">
        <v>90</v>
      </c>
      <c r="AR120" s="72"/>
      <c r="AS120" s="137">
        <v>0</v>
      </c>
      <c r="AT120" s="138">
        <f>ROUND(SUM(AV120:AW120),2)</f>
        <v>0</v>
      </c>
      <c r="AU120" s="139">
        <f>'04.1 - Stavební část 4.NP'!P132</f>
        <v>0</v>
      </c>
      <c r="AV120" s="138">
        <f>'04.1 - Stavební část 4.NP'!J35</f>
        <v>0</v>
      </c>
      <c r="AW120" s="138">
        <f>'04.1 - Stavební část 4.NP'!J36</f>
        <v>0</v>
      </c>
      <c r="AX120" s="138">
        <f>'04.1 - Stavební část 4.NP'!J37</f>
        <v>0</v>
      </c>
      <c r="AY120" s="138">
        <f>'04.1 - Stavební část 4.NP'!J38</f>
        <v>0</v>
      </c>
      <c r="AZ120" s="138">
        <f>'04.1 - Stavební část 4.NP'!F35</f>
        <v>0</v>
      </c>
      <c r="BA120" s="138">
        <f>'04.1 - Stavební část 4.NP'!F36</f>
        <v>0</v>
      </c>
      <c r="BB120" s="138">
        <f>'04.1 - Stavební část 4.NP'!F37</f>
        <v>0</v>
      </c>
      <c r="BC120" s="138">
        <f>'04.1 - Stavební část 4.NP'!F38</f>
        <v>0</v>
      </c>
      <c r="BD120" s="140">
        <f>'04.1 - Stavební část 4.NP'!F39</f>
        <v>0</v>
      </c>
      <c r="BE120" s="4"/>
      <c r="BT120" s="141" t="s">
        <v>86</v>
      </c>
      <c r="BV120" s="141" t="s">
        <v>79</v>
      </c>
      <c r="BW120" s="141" t="s">
        <v>163</v>
      </c>
      <c r="BX120" s="141" t="s">
        <v>160</v>
      </c>
      <c r="CL120" s="141" t="s">
        <v>1</v>
      </c>
    </row>
    <row r="121" s="4" customFormat="1" ht="23.25" customHeight="1">
      <c r="A121" s="132" t="s">
        <v>87</v>
      </c>
      <c r="B121" s="70"/>
      <c r="C121" s="133"/>
      <c r="D121" s="133"/>
      <c r="E121" s="134" t="s">
        <v>164</v>
      </c>
      <c r="F121" s="134"/>
      <c r="G121" s="134"/>
      <c r="H121" s="134"/>
      <c r="I121" s="134"/>
      <c r="J121" s="133"/>
      <c r="K121" s="134" t="s">
        <v>165</v>
      </c>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5">
        <f>'04.2 - ZDRAVOTNĚ - TECHNI...'!J32</f>
        <v>0</v>
      </c>
      <c r="AH121" s="133"/>
      <c r="AI121" s="133"/>
      <c r="AJ121" s="133"/>
      <c r="AK121" s="133"/>
      <c r="AL121" s="133"/>
      <c r="AM121" s="133"/>
      <c r="AN121" s="135">
        <f>SUM(AG121,AT121)</f>
        <v>0</v>
      </c>
      <c r="AO121" s="133"/>
      <c r="AP121" s="133"/>
      <c r="AQ121" s="136" t="s">
        <v>90</v>
      </c>
      <c r="AR121" s="72"/>
      <c r="AS121" s="137">
        <v>0</v>
      </c>
      <c r="AT121" s="138">
        <f>ROUND(SUM(AV121:AW121),2)</f>
        <v>0</v>
      </c>
      <c r="AU121" s="139">
        <f>'04.2 - ZDRAVOTNĚ - TECHNI...'!P127</f>
        <v>0</v>
      </c>
      <c r="AV121" s="138">
        <f>'04.2 - ZDRAVOTNĚ - TECHNI...'!J35</f>
        <v>0</v>
      </c>
      <c r="AW121" s="138">
        <f>'04.2 - ZDRAVOTNĚ - TECHNI...'!J36</f>
        <v>0</v>
      </c>
      <c r="AX121" s="138">
        <f>'04.2 - ZDRAVOTNĚ - TECHNI...'!J37</f>
        <v>0</v>
      </c>
      <c r="AY121" s="138">
        <f>'04.2 - ZDRAVOTNĚ - TECHNI...'!J38</f>
        <v>0</v>
      </c>
      <c r="AZ121" s="138">
        <f>'04.2 - ZDRAVOTNĚ - TECHNI...'!F35</f>
        <v>0</v>
      </c>
      <c r="BA121" s="138">
        <f>'04.2 - ZDRAVOTNĚ - TECHNI...'!F36</f>
        <v>0</v>
      </c>
      <c r="BB121" s="138">
        <f>'04.2 - ZDRAVOTNĚ - TECHNI...'!F37</f>
        <v>0</v>
      </c>
      <c r="BC121" s="138">
        <f>'04.2 - ZDRAVOTNĚ - TECHNI...'!F38</f>
        <v>0</v>
      </c>
      <c r="BD121" s="140">
        <f>'04.2 - ZDRAVOTNĚ - TECHNI...'!F39</f>
        <v>0</v>
      </c>
      <c r="BE121" s="4"/>
      <c r="BT121" s="141" t="s">
        <v>86</v>
      </c>
      <c r="BV121" s="141" t="s">
        <v>79</v>
      </c>
      <c r="BW121" s="141" t="s">
        <v>166</v>
      </c>
      <c r="BX121" s="141" t="s">
        <v>160</v>
      </c>
      <c r="CL121" s="141" t="s">
        <v>1</v>
      </c>
    </row>
    <row r="122" s="4" customFormat="1" ht="16.5" customHeight="1">
      <c r="A122" s="132" t="s">
        <v>87</v>
      </c>
      <c r="B122" s="70"/>
      <c r="C122" s="133"/>
      <c r="D122" s="133"/>
      <c r="E122" s="134" t="s">
        <v>167</v>
      </c>
      <c r="F122" s="134"/>
      <c r="G122" s="134"/>
      <c r="H122" s="134"/>
      <c r="I122" s="134"/>
      <c r="J122" s="133"/>
      <c r="K122" s="134" t="s">
        <v>168</v>
      </c>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5">
        <f>'04.3 - VYTÁPĚNÍ 4.NP'!J32</f>
        <v>0</v>
      </c>
      <c r="AH122" s="133"/>
      <c r="AI122" s="133"/>
      <c r="AJ122" s="133"/>
      <c r="AK122" s="133"/>
      <c r="AL122" s="133"/>
      <c r="AM122" s="133"/>
      <c r="AN122" s="135">
        <f>SUM(AG122,AT122)</f>
        <v>0</v>
      </c>
      <c r="AO122" s="133"/>
      <c r="AP122" s="133"/>
      <c r="AQ122" s="136" t="s">
        <v>90</v>
      </c>
      <c r="AR122" s="72"/>
      <c r="AS122" s="137">
        <v>0</v>
      </c>
      <c r="AT122" s="138">
        <f>ROUND(SUM(AV122:AW122),2)</f>
        <v>0</v>
      </c>
      <c r="AU122" s="139">
        <f>'04.3 - VYTÁPĚNÍ 4.NP'!P125</f>
        <v>0</v>
      </c>
      <c r="AV122" s="138">
        <f>'04.3 - VYTÁPĚNÍ 4.NP'!J35</f>
        <v>0</v>
      </c>
      <c r="AW122" s="138">
        <f>'04.3 - VYTÁPĚNÍ 4.NP'!J36</f>
        <v>0</v>
      </c>
      <c r="AX122" s="138">
        <f>'04.3 - VYTÁPĚNÍ 4.NP'!J37</f>
        <v>0</v>
      </c>
      <c r="AY122" s="138">
        <f>'04.3 - VYTÁPĚNÍ 4.NP'!J38</f>
        <v>0</v>
      </c>
      <c r="AZ122" s="138">
        <f>'04.3 - VYTÁPĚNÍ 4.NP'!F35</f>
        <v>0</v>
      </c>
      <c r="BA122" s="138">
        <f>'04.3 - VYTÁPĚNÍ 4.NP'!F36</f>
        <v>0</v>
      </c>
      <c r="BB122" s="138">
        <f>'04.3 - VYTÁPĚNÍ 4.NP'!F37</f>
        <v>0</v>
      </c>
      <c r="BC122" s="138">
        <f>'04.3 - VYTÁPĚNÍ 4.NP'!F38</f>
        <v>0</v>
      </c>
      <c r="BD122" s="140">
        <f>'04.3 - VYTÁPĚNÍ 4.NP'!F39</f>
        <v>0</v>
      </c>
      <c r="BE122" s="4"/>
      <c r="BT122" s="141" t="s">
        <v>86</v>
      </c>
      <c r="BV122" s="141" t="s">
        <v>79</v>
      </c>
      <c r="BW122" s="141" t="s">
        <v>169</v>
      </c>
      <c r="BX122" s="141" t="s">
        <v>160</v>
      </c>
      <c r="CL122" s="141" t="s">
        <v>1</v>
      </c>
    </row>
    <row r="123" s="4" customFormat="1" ht="16.5" customHeight="1">
      <c r="A123" s="132" t="s">
        <v>87</v>
      </c>
      <c r="B123" s="70"/>
      <c r="C123" s="133"/>
      <c r="D123" s="133"/>
      <c r="E123" s="134" t="s">
        <v>170</v>
      </c>
      <c r="F123" s="134"/>
      <c r="G123" s="134"/>
      <c r="H123" s="134"/>
      <c r="I123" s="134"/>
      <c r="J123" s="133"/>
      <c r="K123" s="134" t="s">
        <v>171</v>
      </c>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5">
        <f>'04.4 - Elektroinstalace 4...'!J32</f>
        <v>0</v>
      </c>
      <c r="AH123" s="133"/>
      <c r="AI123" s="133"/>
      <c r="AJ123" s="133"/>
      <c r="AK123" s="133"/>
      <c r="AL123" s="133"/>
      <c r="AM123" s="133"/>
      <c r="AN123" s="135">
        <f>SUM(AG123,AT123)</f>
        <v>0</v>
      </c>
      <c r="AO123" s="133"/>
      <c r="AP123" s="133"/>
      <c r="AQ123" s="136" t="s">
        <v>90</v>
      </c>
      <c r="AR123" s="72"/>
      <c r="AS123" s="137">
        <v>0</v>
      </c>
      <c r="AT123" s="138">
        <f>ROUND(SUM(AV123:AW123),2)</f>
        <v>0</v>
      </c>
      <c r="AU123" s="139">
        <f>'04.4 - Elektroinstalace 4...'!P124</f>
        <v>0</v>
      </c>
      <c r="AV123" s="138">
        <f>'04.4 - Elektroinstalace 4...'!J35</f>
        <v>0</v>
      </c>
      <c r="AW123" s="138">
        <f>'04.4 - Elektroinstalace 4...'!J36</f>
        <v>0</v>
      </c>
      <c r="AX123" s="138">
        <f>'04.4 - Elektroinstalace 4...'!J37</f>
        <v>0</v>
      </c>
      <c r="AY123" s="138">
        <f>'04.4 - Elektroinstalace 4...'!J38</f>
        <v>0</v>
      </c>
      <c r="AZ123" s="138">
        <f>'04.4 - Elektroinstalace 4...'!F35</f>
        <v>0</v>
      </c>
      <c r="BA123" s="138">
        <f>'04.4 - Elektroinstalace 4...'!F36</f>
        <v>0</v>
      </c>
      <c r="BB123" s="138">
        <f>'04.4 - Elektroinstalace 4...'!F37</f>
        <v>0</v>
      </c>
      <c r="BC123" s="138">
        <f>'04.4 - Elektroinstalace 4...'!F38</f>
        <v>0</v>
      </c>
      <c r="BD123" s="140">
        <f>'04.4 - Elektroinstalace 4...'!F39</f>
        <v>0</v>
      </c>
      <c r="BE123" s="4"/>
      <c r="BT123" s="141" t="s">
        <v>86</v>
      </c>
      <c r="BV123" s="141" t="s">
        <v>79</v>
      </c>
      <c r="BW123" s="141" t="s">
        <v>172</v>
      </c>
      <c r="BX123" s="141" t="s">
        <v>160</v>
      </c>
      <c r="CL123" s="141" t="s">
        <v>1</v>
      </c>
    </row>
    <row r="124" s="4" customFormat="1" ht="16.5" customHeight="1">
      <c r="A124" s="132" t="s">
        <v>87</v>
      </c>
      <c r="B124" s="70"/>
      <c r="C124" s="133"/>
      <c r="D124" s="133"/>
      <c r="E124" s="134" t="s">
        <v>173</v>
      </c>
      <c r="F124" s="134"/>
      <c r="G124" s="134"/>
      <c r="H124" s="134"/>
      <c r="I124" s="134"/>
      <c r="J124" s="133"/>
      <c r="K124" s="134" t="s">
        <v>174</v>
      </c>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5">
        <f>'04.5 - VZT-4NP'!J32</f>
        <v>0</v>
      </c>
      <c r="AH124" s="133"/>
      <c r="AI124" s="133"/>
      <c r="AJ124" s="133"/>
      <c r="AK124" s="133"/>
      <c r="AL124" s="133"/>
      <c r="AM124" s="133"/>
      <c r="AN124" s="135">
        <f>SUM(AG124,AT124)</f>
        <v>0</v>
      </c>
      <c r="AO124" s="133"/>
      <c r="AP124" s="133"/>
      <c r="AQ124" s="136" t="s">
        <v>90</v>
      </c>
      <c r="AR124" s="72"/>
      <c r="AS124" s="137">
        <v>0</v>
      </c>
      <c r="AT124" s="138">
        <f>ROUND(SUM(AV124:AW124),2)</f>
        <v>0</v>
      </c>
      <c r="AU124" s="139">
        <f>'04.5 - VZT-4NP'!P124</f>
        <v>0</v>
      </c>
      <c r="AV124" s="138">
        <f>'04.5 - VZT-4NP'!J35</f>
        <v>0</v>
      </c>
      <c r="AW124" s="138">
        <f>'04.5 - VZT-4NP'!J36</f>
        <v>0</v>
      </c>
      <c r="AX124" s="138">
        <f>'04.5 - VZT-4NP'!J37</f>
        <v>0</v>
      </c>
      <c r="AY124" s="138">
        <f>'04.5 - VZT-4NP'!J38</f>
        <v>0</v>
      </c>
      <c r="AZ124" s="138">
        <f>'04.5 - VZT-4NP'!F35</f>
        <v>0</v>
      </c>
      <c r="BA124" s="138">
        <f>'04.5 - VZT-4NP'!F36</f>
        <v>0</v>
      </c>
      <c r="BB124" s="138">
        <f>'04.5 - VZT-4NP'!F37</f>
        <v>0</v>
      </c>
      <c r="BC124" s="138">
        <f>'04.5 - VZT-4NP'!F38</f>
        <v>0</v>
      </c>
      <c r="BD124" s="140">
        <f>'04.5 - VZT-4NP'!F39</f>
        <v>0</v>
      </c>
      <c r="BE124" s="4"/>
      <c r="BT124" s="141" t="s">
        <v>86</v>
      </c>
      <c r="BV124" s="141" t="s">
        <v>79</v>
      </c>
      <c r="BW124" s="141" t="s">
        <v>175</v>
      </c>
      <c r="BX124" s="141" t="s">
        <v>160</v>
      </c>
      <c r="CL124" s="141" t="s">
        <v>1</v>
      </c>
    </row>
    <row r="125" s="7" customFormat="1" ht="16.5" customHeight="1">
      <c r="A125" s="7"/>
      <c r="B125" s="119"/>
      <c r="C125" s="120"/>
      <c r="D125" s="121" t="s">
        <v>176</v>
      </c>
      <c r="E125" s="121"/>
      <c r="F125" s="121"/>
      <c r="G125" s="121"/>
      <c r="H125" s="121"/>
      <c r="I125" s="122"/>
      <c r="J125" s="121" t="s">
        <v>177</v>
      </c>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3">
        <f>ROUND(SUM(AG126:AG130),2)</f>
        <v>0</v>
      </c>
      <c r="AH125" s="122"/>
      <c r="AI125" s="122"/>
      <c r="AJ125" s="122"/>
      <c r="AK125" s="122"/>
      <c r="AL125" s="122"/>
      <c r="AM125" s="122"/>
      <c r="AN125" s="124">
        <f>SUM(AG125,AT125)</f>
        <v>0</v>
      </c>
      <c r="AO125" s="122"/>
      <c r="AP125" s="122"/>
      <c r="AQ125" s="125" t="s">
        <v>83</v>
      </c>
      <c r="AR125" s="126"/>
      <c r="AS125" s="127">
        <f>ROUND(SUM(AS126:AS130),2)</f>
        <v>0</v>
      </c>
      <c r="AT125" s="128">
        <f>ROUND(SUM(AV125:AW125),2)</f>
        <v>0</v>
      </c>
      <c r="AU125" s="129">
        <f>ROUND(SUM(AU126:AU130),5)</f>
        <v>0</v>
      </c>
      <c r="AV125" s="128">
        <f>ROUND(AZ125*L29,2)</f>
        <v>0</v>
      </c>
      <c r="AW125" s="128">
        <f>ROUND(BA125*L30,2)</f>
        <v>0</v>
      </c>
      <c r="AX125" s="128">
        <f>ROUND(BB125*L29,2)</f>
        <v>0</v>
      </c>
      <c r="AY125" s="128">
        <f>ROUND(BC125*L30,2)</f>
        <v>0</v>
      </c>
      <c r="AZ125" s="128">
        <f>ROUND(SUM(AZ126:AZ130),2)</f>
        <v>0</v>
      </c>
      <c r="BA125" s="128">
        <f>ROUND(SUM(BA126:BA130),2)</f>
        <v>0</v>
      </c>
      <c r="BB125" s="128">
        <f>ROUND(SUM(BB126:BB130),2)</f>
        <v>0</v>
      </c>
      <c r="BC125" s="128">
        <f>ROUND(SUM(BC126:BC130),2)</f>
        <v>0</v>
      </c>
      <c r="BD125" s="130">
        <f>ROUND(SUM(BD126:BD130),2)</f>
        <v>0</v>
      </c>
      <c r="BE125" s="7"/>
      <c r="BS125" s="131" t="s">
        <v>76</v>
      </c>
      <c r="BT125" s="131" t="s">
        <v>84</v>
      </c>
      <c r="BU125" s="131" t="s">
        <v>78</v>
      </c>
      <c r="BV125" s="131" t="s">
        <v>79</v>
      </c>
      <c r="BW125" s="131" t="s">
        <v>178</v>
      </c>
      <c r="BX125" s="131" t="s">
        <v>5</v>
      </c>
      <c r="CL125" s="131" t="s">
        <v>1</v>
      </c>
      <c r="CM125" s="131" t="s">
        <v>86</v>
      </c>
    </row>
    <row r="126" s="4" customFormat="1" ht="16.5" customHeight="1">
      <c r="A126" s="132" t="s">
        <v>87</v>
      </c>
      <c r="B126" s="70"/>
      <c r="C126" s="133"/>
      <c r="D126" s="133"/>
      <c r="E126" s="134" t="s">
        <v>179</v>
      </c>
      <c r="F126" s="134"/>
      <c r="G126" s="134"/>
      <c r="H126" s="134"/>
      <c r="I126" s="134"/>
      <c r="J126" s="133"/>
      <c r="K126" s="134" t="s">
        <v>180</v>
      </c>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5">
        <f>'05.1 - Stavební část 5.NP'!J32</f>
        <v>0</v>
      </c>
      <c r="AH126" s="133"/>
      <c r="AI126" s="133"/>
      <c r="AJ126" s="133"/>
      <c r="AK126" s="133"/>
      <c r="AL126" s="133"/>
      <c r="AM126" s="133"/>
      <c r="AN126" s="135">
        <f>SUM(AG126,AT126)</f>
        <v>0</v>
      </c>
      <c r="AO126" s="133"/>
      <c r="AP126" s="133"/>
      <c r="AQ126" s="136" t="s">
        <v>90</v>
      </c>
      <c r="AR126" s="72"/>
      <c r="AS126" s="137">
        <v>0</v>
      </c>
      <c r="AT126" s="138">
        <f>ROUND(SUM(AV126:AW126),2)</f>
        <v>0</v>
      </c>
      <c r="AU126" s="139">
        <f>'05.1 - Stavební část 5.NP'!P133</f>
        <v>0</v>
      </c>
      <c r="AV126" s="138">
        <f>'05.1 - Stavební část 5.NP'!J35</f>
        <v>0</v>
      </c>
      <c r="AW126" s="138">
        <f>'05.1 - Stavební část 5.NP'!J36</f>
        <v>0</v>
      </c>
      <c r="AX126" s="138">
        <f>'05.1 - Stavební část 5.NP'!J37</f>
        <v>0</v>
      </c>
      <c r="AY126" s="138">
        <f>'05.1 - Stavební část 5.NP'!J38</f>
        <v>0</v>
      </c>
      <c r="AZ126" s="138">
        <f>'05.1 - Stavební část 5.NP'!F35</f>
        <v>0</v>
      </c>
      <c r="BA126" s="138">
        <f>'05.1 - Stavební část 5.NP'!F36</f>
        <v>0</v>
      </c>
      <c r="BB126" s="138">
        <f>'05.1 - Stavební část 5.NP'!F37</f>
        <v>0</v>
      </c>
      <c r="BC126" s="138">
        <f>'05.1 - Stavební část 5.NP'!F38</f>
        <v>0</v>
      </c>
      <c r="BD126" s="140">
        <f>'05.1 - Stavební část 5.NP'!F39</f>
        <v>0</v>
      </c>
      <c r="BE126" s="4"/>
      <c r="BT126" s="141" t="s">
        <v>86</v>
      </c>
      <c r="BV126" s="141" t="s">
        <v>79</v>
      </c>
      <c r="BW126" s="141" t="s">
        <v>181</v>
      </c>
      <c r="BX126" s="141" t="s">
        <v>178</v>
      </c>
      <c r="CL126" s="141" t="s">
        <v>1</v>
      </c>
    </row>
    <row r="127" s="4" customFormat="1" ht="23.25" customHeight="1">
      <c r="A127" s="132" t="s">
        <v>87</v>
      </c>
      <c r="B127" s="70"/>
      <c r="C127" s="133"/>
      <c r="D127" s="133"/>
      <c r="E127" s="134" t="s">
        <v>182</v>
      </c>
      <c r="F127" s="134"/>
      <c r="G127" s="134"/>
      <c r="H127" s="134"/>
      <c r="I127" s="134"/>
      <c r="J127" s="133"/>
      <c r="K127" s="134" t="s">
        <v>183</v>
      </c>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5">
        <f>'05.2 - ZDRAVOTNĚ - TECHNI...'!J32</f>
        <v>0</v>
      </c>
      <c r="AH127" s="133"/>
      <c r="AI127" s="133"/>
      <c r="AJ127" s="133"/>
      <c r="AK127" s="133"/>
      <c r="AL127" s="133"/>
      <c r="AM127" s="133"/>
      <c r="AN127" s="135">
        <f>SUM(AG127,AT127)</f>
        <v>0</v>
      </c>
      <c r="AO127" s="133"/>
      <c r="AP127" s="133"/>
      <c r="AQ127" s="136" t="s">
        <v>90</v>
      </c>
      <c r="AR127" s="72"/>
      <c r="AS127" s="137">
        <v>0</v>
      </c>
      <c r="AT127" s="138">
        <f>ROUND(SUM(AV127:AW127),2)</f>
        <v>0</v>
      </c>
      <c r="AU127" s="139">
        <f>'05.2 - ZDRAVOTNĚ - TECHNI...'!P127</f>
        <v>0</v>
      </c>
      <c r="AV127" s="138">
        <f>'05.2 - ZDRAVOTNĚ - TECHNI...'!J35</f>
        <v>0</v>
      </c>
      <c r="AW127" s="138">
        <f>'05.2 - ZDRAVOTNĚ - TECHNI...'!J36</f>
        <v>0</v>
      </c>
      <c r="AX127" s="138">
        <f>'05.2 - ZDRAVOTNĚ - TECHNI...'!J37</f>
        <v>0</v>
      </c>
      <c r="AY127" s="138">
        <f>'05.2 - ZDRAVOTNĚ - TECHNI...'!J38</f>
        <v>0</v>
      </c>
      <c r="AZ127" s="138">
        <f>'05.2 - ZDRAVOTNĚ - TECHNI...'!F35</f>
        <v>0</v>
      </c>
      <c r="BA127" s="138">
        <f>'05.2 - ZDRAVOTNĚ - TECHNI...'!F36</f>
        <v>0</v>
      </c>
      <c r="BB127" s="138">
        <f>'05.2 - ZDRAVOTNĚ - TECHNI...'!F37</f>
        <v>0</v>
      </c>
      <c r="BC127" s="138">
        <f>'05.2 - ZDRAVOTNĚ - TECHNI...'!F38</f>
        <v>0</v>
      </c>
      <c r="BD127" s="140">
        <f>'05.2 - ZDRAVOTNĚ - TECHNI...'!F39</f>
        <v>0</v>
      </c>
      <c r="BE127" s="4"/>
      <c r="BT127" s="141" t="s">
        <v>86</v>
      </c>
      <c r="BV127" s="141" t="s">
        <v>79</v>
      </c>
      <c r="BW127" s="141" t="s">
        <v>184</v>
      </c>
      <c r="BX127" s="141" t="s">
        <v>178</v>
      </c>
      <c r="CL127" s="141" t="s">
        <v>1</v>
      </c>
    </row>
    <row r="128" s="4" customFormat="1" ht="16.5" customHeight="1">
      <c r="A128" s="132" t="s">
        <v>87</v>
      </c>
      <c r="B128" s="70"/>
      <c r="C128" s="133"/>
      <c r="D128" s="133"/>
      <c r="E128" s="134" t="s">
        <v>185</v>
      </c>
      <c r="F128" s="134"/>
      <c r="G128" s="134"/>
      <c r="H128" s="134"/>
      <c r="I128" s="134"/>
      <c r="J128" s="133"/>
      <c r="K128" s="134" t="s">
        <v>186</v>
      </c>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5">
        <f>'05.3 - VYTÁPĚNÍ 5.NP'!J32</f>
        <v>0</v>
      </c>
      <c r="AH128" s="133"/>
      <c r="AI128" s="133"/>
      <c r="AJ128" s="133"/>
      <c r="AK128" s="133"/>
      <c r="AL128" s="133"/>
      <c r="AM128" s="133"/>
      <c r="AN128" s="135">
        <f>SUM(AG128,AT128)</f>
        <v>0</v>
      </c>
      <c r="AO128" s="133"/>
      <c r="AP128" s="133"/>
      <c r="AQ128" s="136" t="s">
        <v>90</v>
      </c>
      <c r="AR128" s="72"/>
      <c r="AS128" s="137">
        <v>0</v>
      </c>
      <c r="AT128" s="138">
        <f>ROUND(SUM(AV128:AW128),2)</f>
        <v>0</v>
      </c>
      <c r="AU128" s="139">
        <f>'05.3 - VYTÁPĚNÍ 5.NP'!P125</f>
        <v>0</v>
      </c>
      <c r="AV128" s="138">
        <f>'05.3 - VYTÁPĚNÍ 5.NP'!J35</f>
        <v>0</v>
      </c>
      <c r="AW128" s="138">
        <f>'05.3 - VYTÁPĚNÍ 5.NP'!J36</f>
        <v>0</v>
      </c>
      <c r="AX128" s="138">
        <f>'05.3 - VYTÁPĚNÍ 5.NP'!J37</f>
        <v>0</v>
      </c>
      <c r="AY128" s="138">
        <f>'05.3 - VYTÁPĚNÍ 5.NP'!J38</f>
        <v>0</v>
      </c>
      <c r="AZ128" s="138">
        <f>'05.3 - VYTÁPĚNÍ 5.NP'!F35</f>
        <v>0</v>
      </c>
      <c r="BA128" s="138">
        <f>'05.3 - VYTÁPĚNÍ 5.NP'!F36</f>
        <v>0</v>
      </c>
      <c r="BB128" s="138">
        <f>'05.3 - VYTÁPĚNÍ 5.NP'!F37</f>
        <v>0</v>
      </c>
      <c r="BC128" s="138">
        <f>'05.3 - VYTÁPĚNÍ 5.NP'!F38</f>
        <v>0</v>
      </c>
      <c r="BD128" s="140">
        <f>'05.3 - VYTÁPĚNÍ 5.NP'!F39</f>
        <v>0</v>
      </c>
      <c r="BE128" s="4"/>
      <c r="BT128" s="141" t="s">
        <v>86</v>
      </c>
      <c r="BV128" s="141" t="s">
        <v>79</v>
      </c>
      <c r="BW128" s="141" t="s">
        <v>187</v>
      </c>
      <c r="BX128" s="141" t="s">
        <v>178</v>
      </c>
      <c r="CL128" s="141" t="s">
        <v>1</v>
      </c>
    </row>
    <row r="129" s="4" customFormat="1" ht="16.5" customHeight="1">
      <c r="A129" s="132" t="s">
        <v>87</v>
      </c>
      <c r="B129" s="70"/>
      <c r="C129" s="133"/>
      <c r="D129" s="133"/>
      <c r="E129" s="134" t="s">
        <v>188</v>
      </c>
      <c r="F129" s="134"/>
      <c r="G129" s="134"/>
      <c r="H129" s="134"/>
      <c r="I129" s="134"/>
      <c r="J129" s="133"/>
      <c r="K129" s="134" t="s">
        <v>189</v>
      </c>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5">
        <f>'05.4 - Elektroinstalace 5...'!J32</f>
        <v>0</v>
      </c>
      <c r="AH129" s="133"/>
      <c r="AI129" s="133"/>
      <c r="AJ129" s="133"/>
      <c r="AK129" s="133"/>
      <c r="AL129" s="133"/>
      <c r="AM129" s="133"/>
      <c r="AN129" s="135">
        <f>SUM(AG129,AT129)</f>
        <v>0</v>
      </c>
      <c r="AO129" s="133"/>
      <c r="AP129" s="133"/>
      <c r="AQ129" s="136" t="s">
        <v>90</v>
      </c>
      <c r="AR129" s="72"/>
      <c r="AS129" s="137">
        <v>0</v>
      </c>
      <c r="AT129" s="138">
        <f>ROUND(SUM(AV129:AW129),2)</f>
        <v>0</v>
      </c>
      <c r="AU129" s="139">
        <f>'05.4 - Elektroinstalace 5...'!P124</f>
        <v>0</v>
      </c>
      <c r="AV129" s="138">
        <f>'05.4 - Elektroinstalace 5...'!J35</f>
        <v>0</v>
      </c>
      <c r="AW129" s="138">
        <f>'05.4 - Elektroinstalace 5...'!J36</f>
        <v>0</v>
      </c>
      <c r="AX129" s="138">
        <f>'05.4 - Elektroinstalace 5...'!J37</f>
        <v>0</v>
      </c>
      <c r="AY129" s="138">
        <f>'05.4 - Elektroinstalace 5...'!J38</f>
        <v>0</v>
      </c>
      <c r="AZ129" s="138">
        <f>'05.4 - Elektroinstalace 5...'!F35</f>
        <v>0</v>
      </c>
      <c r="BA129" s="138">
        <f>'05.4 - Elektroinstalace 5...'!F36</f>
        <v>0</v>
      </c>
      <c r="BB129" s="138">
        <f>'05.4 - Elektroinstalace 5...'!F37</f>
        <v>0</v>
      </c>
      <c r="BC129" s="138">
        <f>'05.4 - Elektroinstalace 5...'!F38</f>
        <v>0</v>
      </c>
      <c r="BD129" s="140">
        <f>'05.4 - Elektroinstalace 5...'!F39</f>
        <v>0</v>
      </c>
      <c r="BE129" s="4"/>
      <c r="BT129" s="141" t="s">
        <v>86</v>
      </c>
      <c r="BV129" s="141" t="s">
        <v>79</v>
      </c>
      <c r="BW129" s="141" t="s">
        <v>190</v>
      </c>
      <c r="BX129" s="141" t="s">
        <v>178</v>
      </c>
      <c r="CL129" s="141" t="s">
        <v>1</v>
      </c>
    </row>
    <row r="130" s="4" customFormat="1" ht="16.5" customHeight="1">
      <c r="A130" s="132" t="s">
        <v>87</v>
      </c>
      <c r="B130" s="70"/>
      <c r="C130" s="133"/>
      <c r="D130" s="133"/>
      <c r="E130" s="134" t="s">
        <v>191</v>
      </c>
      <c r="F130" s="134"/>
      <c r="G130" s="134"/>
      <c r="H130" s="134"/>
      <c r="I130" s="134"/>
      <c r="J130" s="133"/>
      <c r="K130" s="134" t="s">
        <v>192</v>
      </c>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5">
        <f>'05.5 - VZT-5NP'!J32</f>
        <v>0</v>
      </c>
      <c r="AH130" s="133"/>
      <c r="AI130" s="133"/>
      <c r="AJ130" s="133"/>
      <c r="AK130" s="133"/>
      <c r="AL130" s="133"/>
      <c r="AM130" s="133"/>
      <c r="AN130" s="135">
        <f>SUM(AG130,AT130)</f>
        <v>0</v>
      </c>
      <c r="AO130" s="133"/>
      <c r="AP130" s="133"/>
      <c r="AQ130" s="136" t="s">
        <v>90</v>
      </c>
      <c r="AR130" s="72"/>
      <c r="AS130" s="137">
        <v>0</v>
      </c>
      <c r="AT130" s="138">
        <f>ROUND(SUM(AV130:AW130),2)</f>
        <v>0</v>
      </c>
      <c r="AU130" s="139">
        <f>'05.5 - VZT-5NP'!P126</f>
        <v>0</v>
      </c>
      <c r="AV130" s="138">
        <f>'05.5 - VZT-5NP'!J35</f>
        <v>0</v>
      </c>
      <c r="AW130" s="138">
        <f>'05.5 - VZT-5NP'!J36</f>
        <v>0</v>
      </c>
      <c r="AX130" s="138">
        <f>'05.5 - VZT-5NP'!J37</f>
        <v>0</v>
      </c>
      <c r="AY130" s="138">
        <f>'05.5 - VZT-5NP'!J38</f>
        <v>0</v>
      </c>
      <c r="AZ130" s="138">
        <f>'05.5 - VZT-5NP'!F35</f>
        <v>0</v>
      </c>
      <c r="BA130" s="138">
        <f>'05.5 - VZT-5NP'!F36</f>
        <v>0</v>
      </c>
      <c r="BB130" s="138">
        <f>'05.5 - VZT-5NP'!F37</f>
        <v>0</v>
      </c>
      <c r="BC130" s="138">
        <f>'05.5 - VZT-5NP'!F38</f>
        <v>0</v>
      </c>
      <c r="BD130" s="140">
        <f>'05.5 - VZT-5NP'!F39</f>
        <v>0</v>
      </c>
      <c r="BE130" s="4"/>
      <c r="BT130" s="141" t="s">
        <v>86</v>
      </c>
      <c r="BV130" s="141" t="s">
        <v>79</v>
      </c>
      <c r="BW130" s="141" t="s">
        <v>193</v>
      </c>
      <c r="BX130" s="141" t="s">
        <v>178</v>
      </c>
      <c r="CL130" s="141" t="s">
        <v>1</v>
      </c>
    </row>
    <row r="131" s="7" customFormat="1" ht="16.5" customHeight="1">
      <c r="A131" s="7"/>
      <c r="B131" s="119"/>
      <c r="C131" s="120"/>
      <c r="D131" s="121" t="s">
        <v>194</v>
      </c>
      <c r="E131" s="121"/>
      <c r="F131" s="121"/>
      <c r="G131" s="121"/>
      <c r="H131" s="121"/>
      <c r="I131" s="122"/>
      <c r="J131" s="121" t="s">
        <v>195</v>
      </c>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3">
        <f>ROUND(SUM(AG132:AG136),2)</f>
        <v>0</v>
      </c>
      <c r="AH131" s="122"/>
      <c r="AI131" s="122"/>
      <c r="AJ131" s="122"/>
      <c r="AK131" s="122"/>
      <c r="AL131" s="122"/>
      <c r="AM131" s="122"/>
      <c r="AN131" s="124">
        <f>SUM(AG131,AT131)</f>
        <v>0</v>
      </c>
      <c r="AO131" s="122"/>
      <c r="AP131" s="122"/>
      <c r="AQ131" s="125" t="s">
        <v>83</v>
      </c>
      <c r="AR131" s="126"/>
      <c r="AS131" s="127">
        <f>ROUND(SUM(AS132:AS136),2)</f>
        <v>0</v>
      </c>
      <c r="AT131" s="128">
        <f>ROUND(SUM(AV131:AW131),2)</f>
        <v>0</v>
      </c>
      <c r="AU131" s="129">
        <f>ROUND(SUM(AU132:AU136),5)</f>
        <v>0</v>
      </c>
      <c r="AV131" s="128">
        <f>ROUND(AZ131*L29,2)</f>
        <v>0</v>
      </c>
      <c r="AW131" s="128">
        <f>ROUND(BA131*L30,2)</f>
        <v>0</v>
      </c>
      <c r="AX131" s="128">
        <f>ROUND(BB131*L29,2)</f>
        <v>0</v>
      </c>
      <c r="AY131" s="128">
        <f>ROUND(BC131*L30,2)</f>
        <v>0</v>
      </c>
      <c r="AZ131" s="128">
        <f>ROUND(SUM(AZ132:AZ136),2)</f>
        <v>0</v>
      </c>
      <c r="BA131" s="128">
        <f>ROUND(SUM(BA132:BA136),2)</f>
        <v>0</v>
      </c>
      <c r="BB131" s="128">
        <f>ROUND(SUM(BB132:BB136),2)</f>
        <v>0</v>
      </c>
      <c r="BC131" s="128">
        <f>ROUND(SUM(BC132:BC136),2)</f>
        <v>0</v>
      </c>
      <c r="BD131" s="130">
        <f>ROUND(SUM(BD132:BD136),2)</f>
        <v>0</v>
      </c>
      <c r="BE131" s="7"/>
      <c r="BS131" s="131" t="s">
        <v>76</v>
      </c>
      <c r="BT131" s="131" t="s">
        <v>84</v>
      </c>
      <c r="BU131" s="131" t="s">
        <v>78</v>
      </c>
      <c r="BV131" s="131" t="s">
        <v>79</v>
      </c>
      <c r="BW131" s="131" t="s">
        <v>196</v>
      </c>
      <c r="BX131" s="131" t="s">
        <v>5</v>
      </c>
      <c r="CL131" s="131" t="s">
        <v>1</v>
      </c>
      <c r="CM131" s="131" t="s">
        <v>86</v>
      </c>
    </row>
    <row r="132" s="4" customFormat="1" ht="16.5" customHeight="1">
      <c r="A132" s="132" t="s">
        <v>87</v>
      </c>
      <c r="B132" s="70"/>
      <c r="C132" s="133"/>
      <c r="D132" s="133"/>
      <c r="E132" s="134" t="s">
        <v>197</v>
      </c>
      <c r="F132" s="134"/>
      <c r="G132" s="134"/>
      <c r="H132" s="134"/>
      <c r="I132" s="134"/>
      <c r="J132" s="133"/>
      <c r="K132" s="134" t="s">
        <v>198</v>
      </c>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5">
        <f>'06.1 - Stavební část 6.NP'!J32</f>
        <v>0</v>
      </c>
      <c r="AH132" s="133"/>
      <c r="AI132" s="133"/>
      <c r="AJ132" s="133"/>
      <c r="AK132" s="133"/>
      <c r="AL132" s="133"/>
      <c r="AM132" s="133"/>
      <c r="AN132" s="135">
        <f>SUM(AG132,AT132)</f>
        <v>0</v>
      </c>
      <c r="AO132" s="133"/>
      <c r="AP132" s="133"/>
      <c r="AQ132" s="136" t="s">
        <v>90</v>
      </c>
      <c r="AR132" s="72"/>
      <c r="AS132" s="137">
        <v>0</v>
      </c>
      <c r="AT132" s="138">
        <f>ROUND(SUM(AV132:AW132),2)</f>
        <v>0</v>
      </c>
      <c r="AU132" s="139">
        <f>'06.1 - Stavební část 6.NP'!P133</f>
        <v>0</v>
      </c>
      <c r="AV132" s="138">
        <f>'06.1 - Stavební část 6.NP'!J35</f>
        <v>0</v>
      </c>
      <c r="AW132" s="138">
        <f>'06.1 - Stavební část 6.NP'!J36</f>
        <v>0</v>
      </c>
      <c r="AX132" s="138">
        <f>'06.1 - Stavební část 6.NP'!J37</f>
        <v>0</v>
      </c>
      <c r="AY132" s="138">
        <f>'06.1 - Stavební část 6.NP'!J38</f>
        <v>0</v>
      </c>
      <c r="AZ132" s="138">
        <f>'06.1 - Stavební část 6.NP'!F35</f>
        <v>0</v>
      </c>
      <c r="BA132" s="138">
        <f>'06.1 - Stavební část 6.NP'!F36</f>
        <v>0</v>
      </c>
      <c r="BB132" s="138">
        <f>'06.1 - Stavební část 6.NP'!F37</f>
        <v>0</v>
      </c>
      <c r="BC132" s="138">
        <f>'06.1 - Stavební část 6.NP'!F38</f>
        <v>0</v>
      </c>
      <c r="BD132" s="140">
        <f>'06.1 - Stavební část 6.NP'!F39</f>
        <v>0</v>
      </c>
      <c r="BE132" s="4"/>
      <c r="BT132" s="141" t="s">
        <v>86</v>
      </c>
      <c r="BV132" s="141" t="s">
        <v>79</v>
      </c>
      <c r="BW132" s="141" t="s">
        <v>199</v>
      </c>
      <c r="BX132" s="141" t="s">
        <v>196</v>
      </c>
      <c r="CL132" s="141" t="s">
        <v>1</v>
      </c>
    </row>
    <row r="133" s="4" customFormat="1" ht="23.25" customHeight="1">
      <c r="A133" s="132" t="s">
        <v>87</v>
      </c>
      <c r="B133" s="70"/>
      <c r="C133" s="133"/>
      <c r="D133" s="133"/>
      <c r="E133" s="134" t="s">
        <v>200</v>
      </c>
      <c r="F133" s="134"/>
      <c r="G133" s="134"/>
      <c r="H133" s="134"/>
      <c r="I133" s="134"/>
      <c r="J133" s="133"/>
      <c r="K133" s="134" t="s">
        <v>201</v>
      </c>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5">
        <f>'06.2 - ZDRAVOTNĚ - TECHNI...'!J32</f>
        <v>0</v>
      </c>
      <c r="AH133" s="133"/>
      <c r="AI133" s="133"/>
      <c r="AJ133" s="133"/>
      <c r="AK133" s="133"/>
      <c r="AL133" s="133"/>
      <c r="AM133" s="133"/>
      <c r="AN133" s="135">
        <f>SUM(AG133,AT133)</f>
        <v>0</v>
      </c>
      <c r="AO133" s="133"/>
      <c r="AP133" s="133"/>
      <c r="AQ133" s="136" t="s">
        <v>90</v>
      </c>
      <c r="AR133" s="72"/>
      <c r="AS133" s="137">
        <v>0</v>
      </c>
      <c r="AT133" s="138">
        <f>ROUND(SUM(AV133:AW133),2)</f>
        <v>0</v>
      </c>
      <c r="AU133" s="139">
        <f>'06.2 - ZDRAVOTNĚ - TECHNI...'!P127</f>
        <v>0</v>
      </c>
      <c r="AV133" s="138">
        <f>'06.2 - ZDRAVOTNĚ - TECHNI...'!J35</f>
        <v>0</v>
      </c>
      <c r="AW133" s="138">
        <f>'06.2 - ZDRAVOTNĚ - TECHNI...'!J36</f>
        <v>0</v>
      </c>
      <c r="AX133" s="138">
        <f>'06.2 - ZDRAVOTNĚ - TECHNI...'!J37</f>
        <v>0</v>
      </c>
      <c r="AY133" s="138">
        <f>'06.2 - ZDRAVOTNĚ - TECHNI...'!J38</f>
        <v>0</v>
      </c>
      <c r="AZ133" s="138">
        <f>'06.2 - ZDRAVOTNĚ - TECHNI...'!F35</f>
        <v>0</v>
      </c>
      <c r="BA133" s="138">
        <f>'06.2 - ZDRAVOTNĚ - TECHNI...'!F36</f>
        <v>0</v>
      </c>
      <c r="BB133" s="138">
        <f>'06.2 - ZDRAVOTNĚ - TECHNI...'!F37</f>
        <v>0</v>
      </c>
      <c r="BC133" s="138">
        <f>'06.2 - ZDRAVOTNĚ - TECHNI...'!F38</f>
        <v>0</v>
      </c>
      <c r="BD133" s="140">
        <f>'06.2 - ZDRAVOTNĚ - TECHNI...'!F39</f>
        <v>0</v>
      </c>
      <c r="BE133" s="4"/>
      <c r="BT133" s="141" t="s">
        <v>86</v>
      </c>
      <c r="BV133" s="141" t="s">
        <v>79</v>
      </c>
      <c r="BW133" s="141" t="s">
        <v>202</v>
      </c>
      <c r="BX133" s="141" t="s">
        <v>196</v>
      </c>
      <c r="CL133" s="141" t="s">
        <v>1</v>
      </c>
    </row>
    <row r="134" s="4" customFormat="1" ht="16.5" customHeight="1">
      <c r="A134" s="132" t="s">
        <v>87</v>
      </c>
      <c r="B134" s="70"/>
      <c r="C134" s="133"/>
      <c r="D134" s="133"/>
      <c r="E134" s="134" t="s">
        <v>203</v>
      </c>
      <c r="F134" s="134"/>
      <c r="G134" s="134"/>
      <c r="H134" s="134"/>
      <c r="I134" s="134"/>
      <c r="J134" s="133"/>
      <c r="K134" s="134" t="s">
        <v>204</v>
      </c>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5">
        <f>'06.3 - VYTÁPĚNÍ 6.NP'!J32</f>
        <v>0</v>
      </c>
      <c r="AH134" s="133"/>
      <c r="AI134" s="133"/>
      <c r="AJ134" s="133"/>
      <c r="AK134" s="133"/>
      <c r="AL134" s="133"/>
      <c r="AM134" s="133"/>
      <c r="AN134" s="135">
        <f>SUM(AG134,AT134)</f>
        <v>0</v>
      </c>
      <c r="AO134" s="133"/>
      <c r="AP134" s="133"/>
      <c r="AQ134" s="136" t="s">
        <v>90</v>
      </c>
      <c r="AR134" s="72"/>
      <c r="AS134" s="137">
        <v>0</v>
      </c>
      <c r="AT134" s="138">
        <f>ROUND(SUM(AV134:AW134),2)</f>
        <v>0</v>
      </c>
      <c r="AU134" s="139">
        <f>'06.3 - VYTÁPĚNÍ 6.NP'!P125</f>
        <v>0</v>
      </c>
      <c r="AV134" s="138">
        <f>'06.3 - VYTÁPĚNÍ 6.NP'!J35</f>
        <v>0</v>
      </c>
      <c r="AW134" s="138">
        <f>'06.3 - VYTÁPĚNÍ 6.NP'!J36</f>
        <v>0</v>
      </c>
      <c r="AX134" s="138">
        <f>'06.3 - VYTÁPĚNÍ 6.NP'!J37</f>
        <v>0</v>
      </c>
      <c r="AY134" s="138">
        <f>'06.3 - VYTÁPĚNÍ 6.NP'!J38</f>
        <v>0</v>
      </c>
      <c r="AZ134" s="138">
        <f>'06.3 - VYTÁPĚNÍ 6.NP'!F35</f>
        <v>0</v>
      </c>
      <c r="BA134" s="138">
        <f>'06.3 - VYTÁPĚNÍ 6.NP'!F36</f>
        <v>0</v>
      </c>
      <c r="BB134" s="138">
        <f>'06.3 - VYTÁPĚNÍ 6.NP'!F37</f>
        <v>0</v>
      </c>
      <c r="BC134" s="138">
        <f>'06.3 - VYTÁPĚNÍ 6.NP'!F38</f>
        <v>0</v>
      </c>
      <c r="BD134" s="140">
        <f>'06.3 - VYTÁPĚNÍ 6.NP'!F39</f>
        <v>0</v>
      </c>
      <c r="BE134" s="4"/>
      <c r="BT134" s="141" t="s">
        <v>86</v>
      </c>
      <c r="BV134" s="141" t="s">
        <v>79</v>
      </c>
      <c r="BW134" s="141" t="s">
        <v>205</v>
      </c>
      <c r="BX134" s="141" t="s">
        <v>196</v>
      </c>
      <c r="CL134" s="141" t="s">
        <v>1</v>
      </c>
    </row>
    <row r="135" s="4" customFormat="1" ht="16.5" customHeight="1">
      <c r="A135" s="132" t="s">
        <v>87</v>
      </c>
      <c r="B135" s="70"/>
      <c r="C135" s="133"/>
      <c r="D135" s="133"/>
      <c r="E135" s="134" t="s">
        <v>206</v>
      </c>
      <c r="F135" s="134"/>
      <c r="G135" s="134"/>
      <c r="H135" s="134"/>
      <c r="I135" s="134"/>
      <c r="J135" s="133"/>
      <c r="K135" s="134" t="s">
        <v>207</v>
      </c>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5">
        <f>'06.4 - Elektroinstalace 6...'!J32</f>
        <v>0</v>
      </c>
      <c r="AH135" s="133"/>
      <c r="AI135" s="133"/>
      <c r="AJ135" s="133"/>
      <c r="AK135" s="133"/>
      <c r="AL135" s="133"/>
      <c r="AM135" s="133"/>
      <c r="AN135" s="135">
        <f>SUM(AG135,AT135)</f>
        <v>0</v>
      </c>
      <c r="AO135" s="133"/>
      <c r="AP135" s="133"/>
      <c r="AQ135" s="136" t="s">
        <v>90</v>
      </c>
      <c r="AR135" s="72"/>
      <c r="AS135" s="137">
        <v>0</v>
      </c>
      <c r="AT135" s="138">
        <f>ROUND(SUM(AV135:AW135),2)</f>
        <v>0</v>
      </c>
      <c r="AU135" s="139">
        <f>'06.4 - Elektroinstalace 6...'!P124</f>
        <v>0</v>
      </c>
      <c r="AV135" s="138">
        <f>'06.4 - Elektroinstalace 6...'!J35</f>
        <v>0</v>
      </c>
      <c r="AW135" s="138">
        <f>'06.4 - Elektroinstalace 6...'!J36</f>
        <v>0</v>
      </c>
      <c r="AX135" s="138">
        <f>'06.4 - Elektroinstalace 6...'!J37</f>
        <v>0</v>
      </c>
      <c r="AY135" s="138">
        <f>'06.4 - Elektroinstalace 6...'!J38</f>
        <v>0</v>
      </c>
      <c r="AZ135" s="138">
        <f>'06.4 - Elektroinstalace 6...'!F35</f>
        <v>0</v>
      </c>
      <c r="BA135" s="138">
        <f>'06.4 - Elektroinstalace 6...'!F36</f>
        <v>0</v>
      </c>
      <c r="BB135" s="138">
        <f>'06.4 - Elektroinstalace 6...'!F37</f>
        <v>0</v>
      </c>
      <c r="BC135" s="138">
        <f>'06.4 - Elektroinstalace 6...'!F38</f>
        <v>0</v>
      </c>
      <c r="BD135" s="140">
        <f>'06.4 - Elektroinstalace 6...'!F39</f>
        <v>0</v>
      </c>
      <c r="BE135" s="4"/>
      <c r="BT135" s="141" t="s">
        <v>86</v>
      </c>
      <c r="BV135" s="141" t="s">
        <v>79</v>
      </c>
      <c r="BW135" s="141" t="s">
        <v>208</v>
      </c>
      <c r="BX135" s="141" t="s">
        <v>196</v>
      </c>
      <c r="CL135" s="141" t="s">
        <v>1</v>
      </c>
    </row>
    <row r="136" s="4" customFormat="1" ht="16.5" customHeight="1">
      <c r="A136" s="132" t="s">
        <v>87</v>
      </c>
      <c r="B136" s="70"/>
      <c r="C136" s="133"/>
      <c r="D136" s="133"/>
      <c r="E136" s="134" t="s">
        <v>209</v>
      </c>
      <c r="F136" s="134"/>
      <c r="G136" s="134"/>
      <c r="H136" s="134"/>
      <c r="I136" s="134"/>
      <c r="J136" s="133"/>
      <c r="K136" s="134" t="s">
        <v>210</v>
      </c>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5">
        <f>'06.5 - VZT-6NP'!J32</f>
        <v>0</v>
      </c>
      <c r="AH136" s="133"/>
      <c r="AI136" s="133"/>
      <c r="AJ136" s="133"/>
      <c r="AK136" s="133"/>
      <c r="AL136" s="133"/>
      <c r="AM136" s="133"/>
      <c r="AN136" s="135">
        <f>SUM(AG136,AT136)</f>
        <v>0</v>
      </c>
      <c r="AO136" s="133"/>
      <c r="AP136" s="133"/>
      <c r="AQ136" s="136" t="s">
        <v>90</v>
      </c>
      <c r="AR136" s="72"/>
      <c r="AS136" s="137">
        <v>0</v>
      </c>
      <c r="AT136" s="138">
        <f>ROUND(SUM(AV136:AW136),2)</f>
        <v>0</v>
      </c>
      <c r="AU136" s="139">
        <f>'06.5 - VZT-6NP'!P125</f>
        <v>0</v>
      </c>
      <c r="AV136" s="138">
        <f>'06.5 - VZT-6NP'!J35</f>
        <v>0</v>
      </c>
      <c r="AW136" s="138">
        <f>'06.5 - VZT-6NP'!J36</f>
        <v>0</v>
      </c>
      <c r="AX136" s="138">
        <f>'06.5 - VZT-6NP'!J37</f>
        <v>0</v>
      </c>
      <c r="AY136" s="138">
        <f>'06.5 - VZT-6NP'!J38</f>
        <v>0</v>
      </c>
      <c r="AZ136" s="138">
        <f>'06.5 - VZT-6NP'!F35</f>
        <v>0</v>
      </c>
      <c r="BA136" s="138">
        <f>'06.5 - VZT-6NP'!F36</f>
        <v>0</v>
      </c>
      <c r="BB136" s="138">
        <f>'06.5 - VZT-6NP'!F37</f>
        <v>0</v>
      </c>
      <c r="BC136" s="138">
        <f>'06.5 - VZT-6NP'!F38</f>
        <v>0</v>
      </c>
      <c r="BD136" s="140">
        <f>'06.5 - VZT-6NP'!F39</f>
        <v>0</v>
      </c>
      <c r="BE136" s="4"/>
      <c r="BT136" s="141" t="s">
        <v>86</v>
      </c>
      <c r="BV136" s="141" t="s">
        <v>79</v>
      </c>
      <c r="BW136" s="141" t="s">
        <v>211</v>
      </c>
      <c r="BX136" s="141" t="s">
        <v>196</v>
      </c>
      <c r="CL136" s="141" t="s">
        <v>1</v>
      </c>
    </row>
    <row r="137" s="7" customFormat="1" ht="16.5" customHeight="1">
      <c r="A137" s="7"/>
      <c r="B137" s="119"/>
      <c r="C137" s="120"/>
      <c r="D137" s="121" t="s">
        <v>212</v>
      </c>
      <c r="E137" s="121"/>
      <c r="F137" s="121"/>
      <c r="G137" s="121"/>
      <c r="H137" s="121"/>
      <c r="I137" s="122"/>
      <c r="J137" s="121" t="s">
        <v>213</v>
      </c>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3">
        <f>ROUND(SUM(AG138:AG142),2)</f>
        <v>0</v>
      </c>
      <c r="AH137" s="122"/>
      <c r="AI137" s="122"/>
      <c r="AJ137" s="122"/>
      <c r="AK137" s="122"/>
      <c r="AL137" s="122"/>
      <c r="AM137" s="122"/>
      <c r="AN137" s="124">
        <f>SUM(AG137,AT137)</f>
        <v>0</v>
      </c>
      <c r="AO137" s="122"/>
      <c r="AP137" s="122"/>
      <c r="AQ137" s="125" t="s">
        <v>83</v>
      </c>
      <c r="AR137" s="126"/>
      <c r="AS137" s="127">
        <f>ROUND(SUM(AS138:AS142),2)</f>
        <v>0</v>
      </c>
      <c r="AT137" s="128">
        <f>ROUND(SUM(AV137:AW137),2)</f>
        <v>0</v>
      </c>
      <c r="AU137" s="129">
        <f>ROUND(SUM(AU138:AU142),5)</f>
        <v>0</v>
      </c>
      <c r="AV137" s="128">
        <f>ROUND(AZ137*L29,2)</f>
        <v>0</v>
      </c>
      <c r="AW137" s="128">
        <f>ROUND(BA137*L30,2)</f>
        <v>0</v>
      </c>
      <c r="AX137" s="128">
        <f>ROUND(BB137*L29,2)</f>
        <v>0</v>
      </c>
      <c r="AY137" s="128">
        <f>ROUND(BC137*L30,2)</f>
        <v>0</v>
      </c>
      <c r="AZ137" s="128">
        <f>ROUND(SUM(AZ138:AZ142),2)</f>
        <v>0</v>
      </c>
      <c r="BA137" s="128">
        <f>ROUND(SUM(BA138:BA142),2)</f>
        <v>0</v>
      </c>
      <c r="BB137" s="128">
        <f>ROUND(SUM(BB138:BB142),2)</f>
        <v>0</v>
      </c>
      <c r="BC137" s="128">
        <f>ROUND(SUM(BC138:BC142),2)</f>
        <v>0</v>
      </c>
      <c r="BD137" s="130">
        <f>ROUND(SUM(BD138:BD142),2)</f>
        <v>0</v>
      </c>
      <c r="BE137" s="7"/>
      <c r="BS137" s="131" t="s">
        <v>76</v>
      </c>
      <c r="BT137" s="131" t="s">
        <v>84</v>
      </c>
      <c r="BU137" s="131" t="s">
        <v>78</v>
      </c>
      <c r="BV137" s="131" t="s">
        <v>79</v>
      </c>
      <c r="BW137" s="131" t="s">
        <v>214</v>
      </c>
      <c r="BX137" s="131" t="s">
        <v>5</v>
      </c>
      <c r="CL137" s="131" t="s">
        <v>1</v>
      </c>
      <c r="CM137" s="131" t="s">
        <v>86</v>
      </c>
    </row>
    <row r="138" s="4" customFormat="1" ht="16.5" customHeight="1">
      <c r="A138" s="132" t="s">
        <v>87</v>
      </c>
      <c r="B138" s="70"/>
      <c r="C138" s="133"/>
      <c r="D138" s="133"/>
      <c r="E138" s="134" t="s">
        <v>215</v>
      </c>
      <c r="F138" s="134"/>
      <c r="G138" s="134"/>
      <c r="H138" s="134"/>
      <c r="I138" s="134"/>
      <c r="J138" s="133"/>
      <c r="K138" s="134" t="s">
        <v>216</v>
      </c>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5">
        <f>'07.1 - Stavební část 7.NP'!J32</f>
        <v>0</v>
      </c>
      <c r="AH138" s="133"/>
      <c r="AI138" s="133"/>
      <c r="AJ138" s="133"/>
      <c r="AK138" s="133"/>
      <c r="AL138" s="133"/>
      <c r="AM138" s="133"/>
      <c r="AN138" s="135">
        <f>SUM(AG138,AT138)</f>
        <v>0</v>
      </c>
      <c r="AO138" s="133"/>
      <c r="AP138" s="133"/>
      <c r="AQ138" s="136" t="s">
        <v>90</v>
      </c>
      <c r="AR138" s="72"/>
      <c r="AS138" s="137">
        <v>0</v>
      </c>
      <c r="AT138" s="138">
        <f>ROUND(SUM(AV138:AW138),2)</f>
        <v>0</v>
      </c>
      <c r="AU138" s="139">
        <f>'07.1 - Stavební část 7.NP'!P133</f>
        <v>0</v>
      </c>
      <c r="AV138" s="138">
        <f>'07.1 - Stavební část 7.NP'!J35</f>
        <v>0</v>
      </c>
      <c r="AW138" s="138">
        <f>'07.1 - Stavební část 7.NP'!J36</f>
        <v>0</v>
      </c>
      <c r="AX138" s="138">
        <f>'07.1 - Stavební část 7.NP'!J37</f>
        <v>0</v>
      </c>
      <c r="AY138" s="138">
        <f>'07.1 - Stavební část 7.NP'!J38</f>
        <v>0</v>
      </c>
      <c r="AZ138" s="138">
        <f>'07.1 - Stavební část 7.NP'!F35</f>
        <v>0</v>
      </c>
      <c r="BA138" s="138">
        <f>'07.1 - Stavební část 7.NP'!F36</f>
        <v>0</v>
      </c>
      <c r="BB138" s="138">
        <f>'07.1 - Stavební část 7.NP'!F37</f>
        <v>0</v>
      </c>
      <c r="BC138" s="138">
        <f>'07.1 - Stavební část 7.NP'!F38</f>
        <v>0</v>
      </c>
      <c r="BD138" s="140">
        <f>'07.1 - Stavební část 7.NP'!F39</f>
        <v>0</v>
      </c>
      <c r="BE138" s="4"/>
      <c r="BT138" s="141" t="s">
        <v>86</v>
      </c>
      <c r="BV138" s="141" t="s">
        <v>79</v>
      </c>
      <c r="BW138" s="141" t="s">
        <v>217</v>
      </c>
      <c r="BX138" s="141" t="s">
        <v>214</v>
      </c>
      <c r="CL138" s="141" t="s">
        <v>1</v>
      </c>
    </row>
    <row r="139" s="4" customFormat="1" ht="23.25" customHeight="1">
      <c r="A139" s="132" t="s">
        <v>87</v>
      </c>
      <c r="B139" s="70"/>
      <c r="C139" s="133"/>
      <c r="D139" s="133"/>
      <c r="E139" s="134" t="s">
        <v>218</v>
      </c>
      <c r="F139" s="134"/>
      <c r="G139" s="134"/>
      <c r="H139" s="134"/>
      <c r="I139" s="134"/>
      <c r="J139" s="133"/>
      <c r="K139" s="134" t="s">
        <v>219</v>
      </c>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5">
        <f>'07.2 - ZDRAVOTNĚ - TECHNI...'!J32</f>
        <v>0</v>
      </c>
      <c r="AH139" s="133"/>
      <c r="AI139" s="133"/>
      <c r="AJ139" s="133"/>
      <c r="AK139" s="133"/>
      <c r="AL139" s="133"/>
      <c r="AM139" s="133"/>
      <c r="AN139" s="135">
        <f>SUM(AG139,AT139)</f>
        <v>0</v>
      </c>
      <c r="AO139" s="133"/>
      <c r="AP139" s="133"/>
      <c r="AQ139" s="136" t="s">
        <v>90</v>
      </c>
      <c r="AR139" s="72"/>
      <c r="AS139" s="137">
        <v>0</v>
      </c>
      <c r="AT139" s="138">
        <f>ROUND(SUM(AV139:AW139),2)</f>
        <v>0</v>
      </c>
      <c r="AU139" s="139">
        <f>'07.2 - ZDRAVOTNĚ - TECHNI...'!P127</f>
        <v>0</v>
      </c>
      <c r="AV139" s="138">
        <f>'07.2 - ZDRAVOTNĚ - TECHNI...'!J35</f>
        <v>0</v>
      </c>
      <c r="AW139" s="138">
        <f>'07.2 - ZDRAVOTNĚ - TECHNI...'!J36</f>
        <v>0</v>
      </c>
      <c r="AX139" s="138">
        <f>'07.2 - ZDRAVOTNĚ - TECHNI...'!J37</f>
        <v>0</v>
      </c>
      <c r="AY139" s="138">
        <f>'07.2 - ZDRAVOTNĚ - TECHNI...'!J38</f>
        <v>0</v>
      </c>
      <c r="AZ139" s="138">
        <f>'07.2 - ZDRAVOTNĚ - TECHNI...'!F35</f>
        <v>0</v>
      </c>
      <c r="BA139" s="138">
        <f>'07.2 - ZDRAVOTNĚ - TECHNI...'!F36</f>
        <v>0</v>
      </c>
      <c r="BB139" s="138">
        <f>'07.2 - ZDRAVOTNĚ - TECHNI...'!F37</f>
        <v>0</v>
      </c>
      <c r="BC139" s="138">
        <f>'07.2 - ZDRAVOTNĚ - TECHNI...'!F38</f>
        <v>0</v>
      </c>
      <c r="BD139" s="140">
        <f>'07.2 - ZDRAVOTNĚ - TECHNI...'!F39</f>
        <v>0</v>
      </c>
      <c r="BE139" s="4"/>
      <c r="BT139" s="141" t="s">
        <v>86</v>
      </c>
      <c r="BV139" s="141" t="s">
        <v>79</v>
      </c>
      <c r="BW139" s="141" t="s">
        <v>220</v>
      </c>
      <c r="BX139" s="141" t="s">
        <v>214</v>
      </c>
      <c r="CL139" s="141" t="s">
        <v>1</v>
      </c>
    </row>
    <row r="140" s="4" customFormat="1" ht="16.5" customHeight="1">
      <c r="A140" s="132" t="s">
        <v>87</v>
      </c>
      <c r="B140" s="70"/>
      <c r="C140" s="133"/>
      <c r="D140" s="133"/>
      <c r="E140" s="134" t="s">
        <v>221</v>
      </c>
      <c r="F140" s="134"/>
      <c r="G140" s="134"/>
      <c r="H140" s="134"/>
      <c r="I140" s="134"/>
      <c r="J140" s="133"/>
      <c r="K140" s="134" t="s">
        <v>222</v>
      </c>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5">
        <f>'07.3 - VYTÁPĚNÍ 7.NP'!J32</f>
        <v>0</v>
      </c>
      <c r="AH140" s="133"/>
      <c r="AI140" s="133"/>
      <c r="AJ140" s="133"/>
      <c r="AK140" s="133"/>
      <c r="AL140" s="133"/>
      <c r="AM140" s="133"/>
      <c r="AN140" s="135">
        <f>SUM(AG140,AT140)</f>
        <v>0</v>
      </c>
      <c r="AO140" s="133"/>
      <c r="AP140" s="133"/>
      <c r="AQ140" s="136" t="s">
        <v>90</v>
      </c>
      <c r="AR140" s="72"/>
      <c r="AS140" s="137">
        <v>0</v>
      </c>
      <c r="AT140" s="138">
        <f>ROUND(SUM(AV140:AW140),2)</f>
        <v>0</v>
      </c>
      <c r="AU140" s="139">
        <f>'07.3 - VYTÁPĚNÍ 7.NP'!P125</f>
        <v>0</v>
      </c>
      <c r="AV140" s="138">
        <f>'07.3 - VYTÁPĚNÍ 7.NP'!J35</f>
        <v>0</v>
      </c>
      <c r="AW140" s="138">
        <f>'07.3 - VYTÁPĚNÍ 7.NP'!J36</f>
        <v>0</v>
      </c>
      <c r="AX140" s="138">
        <f>'07.3 - VYTÁPĚNÍ 7.NP'!J37</f>
        <v>0</v>
      </c>
      <c r="AY140" s="138">
        <f>'07.3 - VYTÁPĚNÍ 7.NP'!J38</f>
        <v>0</v>
      </c>
      <c r="AZ140" s="138">
        <f>'07.3 - VYTÁPĚNÍ 7.NP'!F35</f>
        <v>0</v>
      </c>
      <c r="BA140" s="138">
        <f>'07.3 - VYTÁPĚNÍ 7.NP'!F36</f>
        <v>0</v>
      </c>
      <c r="BB140" s="138">
        <f>'07.3 - VYTÁPĚNÍ 7.NP'!F37</f>
        <v>0</v>
      </c>
      <c r="BC140" s="138">
        <f>'07.3 - VYTÁPĚNÍ 7.NP'!F38</f>
        <v>0</v>
      </c>
      <c r="BD140" s="140">
        <f>'07.3 - VYTÁPĚNÍ 7.NP'!F39</f>
        <v>0</v>
      </c>
      <c r="BE140" s="4"/>
      <c r="BT140" s="141" t="s">
        <v>86</v>
      </c>
      <c r="BV140" s="141" t="s">
        <v>79</v>
      </c>
      <c r="BW140" s="141" t="s">
        <v>223</v>
      </c>
      <c r="BX140" s="141" t="s">
        <v>214</v>
      </c>
      <c r="CL140" s="141" t="s">
        <v>1</v>
      </c>
    </row>
    <row r="141" s="4" customFormat="1" ht="16.5" customHeight="1">
      <c r="A141" s="132" t="s">
        <v>87</v>
      </c>
      <c r="B141" s="70"/>
      <c r="C141" s="133"/>
      <c r="D141" s="133"/>
      <c r="E141" s="134" t="s">
        <v>224</v>
      </c>
      <c r="F141" s="134"/>
      <c r="G141" s="134"/>
      <c r="H141" s="134"/>
      <c r="I141" s="134"/>
      <c r="J141" s="133"/>
      <c r="K141" s="134" t="s">
        <v>225</v>
      </c>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5">
        <f>'07.4 - Elektroinstalace 7...'!J32</f>
        <v>0</v>
      </c>
      <c r="AH141" s="133"/>
      <c r="AI141" s="133"/>
      <c r="AJ141" s="133"/>
      <c r="AK141" s="133"/>
      <c r="AL141" s="133"/>
      <c r="AM141" s="133"/>
      <c r="AN141" s="135">
        <f>SUM(AG141,AT141)</f>
        <v>0</v>
      </c>
      <c r="AO141" s="133"/>
      <c r="AP141" s="133"/>
      <c r="AQ141" s="136" t="s">
        <v>90</v>
      </c>
      <c r="AR141" s="72"/>
      <c r="AS141" s="137">
        <v>0</v>
      </c>
      <c r="AT141" s="138">
        <f>ROUND(SUM(AV141:AW141),2)</f>
        <v>0</v>
      </c>
      <c r="AU141" s="139">
        <f>'07.4 - Elektroinstalace 7...'!P124</f>
        <v>0</v>
      </c>
      <c r="AV141" s="138">
        <f>'07.4 - Elektroinstalace 7...'!J35</f>
        <v>0</v>
      </c>
      <c r="AW141" s="138">
        <f>'07.4 - Elektroinstalace 7...'!J36</f>
        <v>0</v>
      </c>
      <c r="AX141" s="138">
        <f>'07.4 - Elektroinstalace 7...'!J37</f>
        <v>0</v>
      </c>
      <c r="AY141" s="138">
        <f>'07.4 - Elektroinstalace 7...'!J38</f>
        <v>0</v>
      </c>
      <c r="AZ141" s="138">
        <f>'07.4 - Elektroinstalace 7...'!F35</f>
        <v>0</v>
      </c>
      <c r="BA141" s="138">
        <f>'07.4 - Elektroinstalace 7...'!F36</f>
        <v>0</v>
      </c>
      <c r="BB141" s="138">
        <f>'07.4 - Elektroinstalace 7...'!F37</f>
        <v>0</v>
      </c>
      <c r="BC141" s="138">
        <f>'07.4 - Elektroinstalace 7...'!F38</f>
        <v>0</v>
      </c>
      <c r="BD141" s="140">
        <f>'07.4 - Elektroinstalace 7...'!F39</f>
        <v>0</v>
      </c>
      <c r="BE141" s="4"/>
      <c r="BT141" s="141" t="s">
        <v>86</v>
      </c>
      <c r="BV141" s="141" t="s">
        <v>79</v>
      </c>
      <c r="BW141" s="141" t="s">
        <v>226</v>
      </c>
      <c r="BX141" s="141" t="s">
        <v>214</v>
      </c>
      <c r="CL141" s="141" t="s">
        <v>1</v>
      </c>
    </row>
    <row r="142" s="4" customFormat="1" ht="16.5" customHeight="1">
      <c r="A142" s="132" t="s">
        <v>87</v>
      </c>
      <c r="B142" s="70"/>
      <c r="C142" s="133"/>
      <c r="D142" s="133"/>
      <c r="E142" s="134" t="s">
        <v>227</v>
      </c>
      <c r="F142" s="134"/>
      <c r="G142" s="134"/>
      <c r="H142" s="134"/>
      <c r="I142" s="134"/>
      <c r="J142" s="133"/>
      <c r="K142" s="134" t="s">
        <v>228</v>
      </c>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5">
        <f>'07.5 - VZT-7NP'!J32</f>
        <v>0</v>
      </c>
      <c r="AH142" s="133"/>
      <c r="AI142" s="133"/>
      <c r="AJ142" s="133"/>
      <c r="AK142" s="133"/>
      <c r="AL142" s="133"/>
      <c r="AM142" s="133"/>
      <c r="AN142" s="135">
        <f>SUM(AG142,AT142)</f>
        <v>0</v>
      </c>
      <c r="AO142" s="133"/>
      <c r="AP142" s="133"/>
      <c r="AQ142" s="136" t="s">
        <v>90</v>
      </c>
      <c r="AR142" s="72"/>
      <c r="AS142" s="137">
        <v>0</v>
      </c>
      <c r="AT142" s="138">
        <f>ROUND(SUM(AV142:AW142),2)</f>
        <v>0</v>
      </c>
      <c r="AU142" s="139">
        <f>'07.5 - VZT-7NP'!P125</f>
        <v>0</v>
      </c>
      <c r="AV142" s="138">
        <f>'07.5 - VZT-7NP'!J35</f>
        <v>0</v>
      </c>
      <c r="AW142" s="138">
        <f>'07.5 - VZT-7NP'!J36</f>
        <v>0</v>
      </c>
      <c r="AX142" s="138">
        <f>'07.5 - VZT-7NP'!J37</f>
        <v>0</v>
      </c>
      <c r="AY142" s="138">
        <f>'07.5 - VZT-7NP'!J38</f>
        <v>0</v>
      </c>
      <c r="AZ142" s="138">
        <f>'07.5 - VZT-7NP'!F35</f>
        <v>0</v>
      </c>
      <c r="BA142" s="138">
        <f>'07.5 - VZT-7NP'!F36</f>
        <v>0</v>
      </c>
      <c r="BB142" s="138">
        <f>'07.5 - VZT-7NP'!F37</f>
        <v>0</v>
      </c>
      <c r="BC142" s="138">
        <f>'07.5 - VZT-7NP'!F38</f>
        <v>0</v>
      </c>
      <c r="BD142" s="140">
        <f>'07.5 - VZT-7NP'!F39</f>
        <v>0</v>
      </c>
      <c r="BE142" s="4"/>
      <c r="BT142" s="141" t="s">
        <v>86</v>
      </c>
      <c r="BV142" s="141" t="s">
        <v>79</v>
      </c>
      <c r="BW142" s="141" t="s">
        <v>229</v>
      </c>
      <c r="BX142" s="141" t="s">
        <v>214</v>
      </c>
      <c r="CL142" s="141" t="s">
        <v>1</v>
      </c>
    </row>
    <row r="143" s="7" customFormat="1" ht="16.5" customHeight="1">
      <c r="A143" s="7"/>
      <c r="B143" s="119"/>
      <c r="C143" s="120"/>
      <c r="D143" s="121" t="s">
        <v>230</v>
      </c>
      <c r="E143" s="121"/>
      <c r="F143" s="121"/>
      <c r="G143" s="121"/>
      <c r="H143" s="121"/>
      <c r="I143" s="122"/>
      <c r="J143" s="121" t="s">
        <v>231</v>
      </c>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3">
        <f>ROUND(SUM(AG144:AG148),2)</f>
        <v>0</v>
      </c>
      <c r="AH143" s="122"/>
      <c r="AI143" s="122"/>
      <c r="AJ143" s="122"/>
      <c r="AK143" s="122"/>
      <c r="AL143" s="122"/>
      <c r="AM143" s="122"/>
      <c r="AN143" s="124">
        <f>SUM(AG143,AT143)</f>
        <v>0</v>
      </c>
      <c r="AO143" s="122"/>
      <c r="AP143" s="122"/>
      <c r="AQ143" s="125" t="s">
        <v>83</v>
      </c>
      <c r="AR143" s="126"/>
      <c r="AS143" s="127">
        <f>ROUND(SUM(AS144:AS148),2)</f>
        <v>0</v>
      </c>
      <c r="AT143" s="128">
        <f>ROUND(SUM(AV143:AW143),2)</f>
        <v>0</v>
      </c>
      <c r="AU143" s="129">
        <f>ROUND(SUM(AU144:AU148),5)</f>
        <v>0</v>
      </c>
      <c r="AV143" s="128">
        <f>ROUND(AZ143*L29,2)</f>
        <v>0</v>
      </c>
      <c r="AW143" s="128">
        <f>ROUND(BA143*L30,2)</f>
        <v>0</v>
      </c>
      <c r="AX143" s="128">
        <f>ROUND(BB143*L29,2)</f>
        <v>0</v>
      </c>
      <c r="AY143" s="128">
        <f>ROUND(BC143*L30,2)</f>
        <v>0</v>
      </c>
      <c r="AZ143" s="128">
        <f>ROUND(SUM(AZ144:AZ148),2)</f>
        <v>0</v>
      </c>
      <c r="BA143" s="128">
        <f>ROUND(SUM(BA144:BA148),2)</f>
        <v>0</v>
      </c>
      <c r="BB143" s="128">
        <f>ROUND(SUM(BB144:BB148),2)</f>
        <v>0</v>
      </c>
      <c r="BC143" s="128">
        <f>ROUND(SUM(BC144:BC148),2)</f>
        <v>0</v>
      </c>
      <c r="BD143" s="130">
        <f>ROUND(SUM(BD144:BD148),2)</f>
        <v>0</v>
      </c>
      <c r="BE143" s="7"/>
      <c r="BS143" s="131" t="s">
        <v>76</v>
      </c>
      <c r="BT143" s="131" t="s">
        <v>84</v>
      </c>
      <c r="BU143" s="131" t="s">
        <v>78</v>
      </c>
      <c r="BV143" s="131" t="s">
        <v>79</v>
      </c>
      <c r="BW143" s="131" t="s">
        <v>232</v>
      </c>
      <c r="BX143" s="131" t="s">
        <v>5</v>
      </c>
      <c r="CL143" s="131" t="s">
        <v>1</v>
      </c>
      <c r="CM143" s="131" t="s">
        <v>86</v>
      </c>
    </row>
    <row r="144" s="4" customFormat="1" ht="16.5" customHeight="1">
      <c r="A144" s="132" t="s">
        <v>87</v>
      </c>
      <c r="B144" s="70"/>
      <c r="C144" s="133"/>
      <c r="D144" s="133"/>
      <c r="E144" s="134" t="s">
        <v>233</v>
      </c>
      <c r="F144" s="134"/>
      <c r="G144" s="134"/>
      <c r="H144" s="134"/>
      <c r="I144" s="134"/>
      <c r="J144" s="133"/>
      <c r="K144" s="134" t="s">
        <v>234</v>
      </c>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5">
        <f>'08.1 - Stavební část 8.NP'!J32</f>
        <v>0</v>
      </c>
      <c r="AH144" s="133"/>
      <c r="AI144" s="133"/>
      <c r="AJ144" s="133"/>
      <c r="AK144" s="133"/>
      <c r="AL144" s="133"/>
      <c r="AM144" s="133"/>
      <c r="AN144" s="135">
        <f>SUM(AG144,AT144)</f>
        <v>0</v>
      </c>
      <c r="AO144" s="133"/>
      <c r="AP144" s="133"/>
      <c r="AQ144" s="136" t="s">
        <v>90</v>
      </c>
      <c r="AR144" s="72"/>
      <c r="AS144" s="137">
        <v>0</v>
      </c>
      <c r="AT144" s="138">
        <f>ROUND(SUM(AV144:AW144),2)</f>
        <v>0</v>
      </c>
      <c r="AU144" s="139">
        <f>'08.1 - Stavební část 8.NP'!P132</f>
        <v>0</v>
      </c>
      <c r="AV144" s="138">
        <f>'08.1 - Stavební část 8.NP'!J35</f>
        <v>0</v>
      </c>
      <c r="AW144" s="138">
        <f>'08.1 - Stavební část 8.NP'!J36</f>
        <v>0</v>
      </c>
      <c r="AX144" s="138">
        <f>'08.1 - Stavební část 8.NP'!J37</f>
        <v>0</v>
      </c>
      <c r="AY144" s="138">
        <f>'08.1 - Stavební část 8.NP'!J38</f>
        <v>0</v>
      </c>
      <c r="AZ144" s="138">
        <f>'08.1 - Stavební část 8.NP'!F35</f>
        <v>0</v>
      </c>
      <c r="BA144" s="138">
        <f>'08.1 - Stavební část 8.NP'!F36</f>
        <v>0</v>
      </c>
      <c r="BB144" s="138">
        <f>'08.1 - Stavební část 8.NP'!F37</f>
        <v>0</v>
      </c>
      <c r="BC144" s="138">
        <f>'08.1 - Stavební část 8.NP'!F38</f>
        <v>0</v>
      </c>
      <c r="BD144" s="140">
        <f>'08.1 - Stavební část 8.NP'!F39</f>
        <v>0</v>
      </c>
      <c r="BE144" s="4"/>
      <c r="BT144" s="141" t="s">
        <v>86</v>
      </c>
      <c r="BV144" s="141" t="s">
        <v>79</v>
      </c>
      <c r="BW144" s="141" t="s">
        <v>235</v>
      </c>
      <c r="BX144" s="141" t="s">
        <v>232</v>
      </c>
      <c r="CL144" s="141" t="s">
        <v>1</v>
      </c>
    </row>
    <row r="145" s="4" customFormat="1" ht="23.25" customHeight="1">
      <c r="A145" s="132" t="s">
        <v>87</v>
      </c>
      <c r="B145" s="70"/>
      <c r="C145" s="133"/>
      <c r="D145" s="133"/>
      <c r="E145" s="134" t="s">
        <v>236</v>
      </c>
      <c r="F145" s="134"/>
      <c r="G145" s="134"/>
      <c r="H145" s="134"/>
      <c r="I145" s="134"/>
      <c r="J145" s="133"/>
      <c r="K145" s="134" t="s">
        <v>237</v>
      </c>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5">
        <f>'08.2 - ZDRAVOTNĚ - TECHNI...'!J32</f>
        <v>0</v>
      </c>
      <c r="AH145" s="133"/>
      <c r="AI145" s="133"/>
      <c r="AJ145" s="133"/>
      <c r="AK145" s="133"/>
      <c r="AL145" s="133"/>
      <c r="AM145" s="133"/>
      <c r="AN145" s="135">
        <f>SUM(AG145,AT145)</f>
        <v>0</v>
      </c>
      <c r="AO145" s="133"/>
      <c r="AP145" s="133"/>
      <c r="AQ145" s="136" t="s">
        <v>90</v>
      </c>
      <c r="AR145" s="72"/>
      <c r="AS145" s="137">
        <v>0</v>
      </c>
      <c r="AT145" s="138">
        <f>ROUND(SUM(AV145:AW145),2)</f>
        <v>0</v>
      </c>
      <c r="AU145" s="139">
        <f>'08.2 - ZDRAVOTNĚ - TECHNI...'!P127</f>
        <v>0</v>
      </c>
      <c r="AV145" s="138">
        <f>'08.2 - ZDRAVOTNĚ - TECHNI...'!J35</f>
        <v>0</v>
      </c>
      <c r="AW145" s="138">
        <f>'08.2 - ZDRAVOTNĚ - TECHNI...'!J36</f>
        <v>0</v>
      </c>
      <c r="AX145" s="138">
        <f>'08.2 - ZDRAVOTNĚ - TECHNI...'!J37</f>
        <v>0</v>
      </c>
      <c r="AY145" s="138">
        <f>'08.2 - ZDRAVOTNĚ - TECHNI...'!J38</f>
        <v>0</v>
      </c>
      <c r="AZ145" s="138">
        <f>'08.2 - ZDRAVOTNĚ - TECHNI...'!F35</f>
        <v>0</v>
      </c>
      <c r="BA145" s="138">
        <f>'08.2 - ZDRAVOTNĚ - TECHNI...'!F36</f>
        <v>0</v>
      </c>
      <c r="BB145" s="138">
        <f>'08.2 - ZDRAVOTNĚ - TECHNI...'!F37</f>
        <v>0</v>
      </c>
      <c r="BC145" s="138">
        <f>'08.2 - ZDRAVOTNĚ - TECHNI...'!F38</f>
        <v>0</v>
      </c>
      <c r="BD145" s="140">
        <f>'08.2 - ZDRAVOTNĚ - TECHNI...'!F39</f>
        <v>0</v>
      </c>
      <c r="BE145" s="4"/>
      <c r="BT145" s="141" t="s">
        <v>86</v>
      </c>
      <c r="BV145" s="141" t="s">
        <v>79</v>
      </c>
      <c r="BW145" s="141" t="s">
        <v>238</v>
      </c>
      <c r="BX145" s="141" t="s">
        <v>232</v>
      </c>
      <c r="CL145" s="141" t="s">
        <v>1</v>
      </c>
    </row>
    <row r="146" s="4" customFormat="1" ht="16.5" customHeight="1">
      <c r="A146" s="132" t="s">
        <v>87</v>
      </c>
      <c r="B146" s="70"/>
      <c r="C146" s="133"/>
      <c r="D146" s="133"/>
      <c r="E146" s="134" t="s">
        <v>239</v>
      </c>
      <c r="F146" s="134"/>
      <c r="G146" s="134"/>
      <c r="H146" s="134"/>
      <c r="I146" s="134"/>
      <c r="J146" s="133"/>
      <c r="K146" s="134" t="s">
        <v>240</v>
      </c>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5">
        <f>'08.3 - VYTÁPĚNÍ 8.NP'!J32</f>
        <v>0</v>
      </c>
      <c r="AH146" s="133"/>
      <c r="AI146" s="133"/>
      <c r="AJ146" s="133"/>
      <c r="AK146" s="133"/>
      <c r="AL146" s="133"/>
      <c r="AM146" s="133"/>
      <c r="AN146" s="135">
        <f>SUM(AG146,AT146)</f>
        <v>0</v>
      </c>
      <c r="AO146" s="133"/>
      <c r="AP146" s="133"/>
      <c r="AQ146" s="136" t="s">
        <v>90</v>
      </c>
      <c r="AR146" s="72"/>
      <c r="AS146" s="137">
        <v>0</v>
      </c>
      <c r="AT146" s="138">
        <f>ROUND(SUM(AV146:AW146),2)</f>
        <v>0</v>
      </c>
      <c r="AU146" s="139">
        <f>'08.3 - VYTÁPĚNÍ 8.NP'!P125</f>
        <v>0</v>
      </c>
      <c r="AV146" s="138">
        <f>'08.3 - VYTÁPĚNÍ 8.NP'!J35</f>
        <v>0</v>
      </c>
      <c r="AW146" s="138">
        <f>'08.3 - VYTÁPĚNÍ 8.NP'!J36</f>
        <v>0</v>
      </c>
      <c r="AX146" s="138">
        <f>'08.3 - VYTÁPĚNÍ 8.NP'!J37</f>
        <v>0</v>
      </c>
      <c r="AY146" s="138">
        <f>'08.3 - VYTÁPĚNÍ 8.NP'!J38</f>
        <v>0</v>
      </c>
      <c r="AZ146" s="138">
        <f>'08.3 - VYTÁPĚNÍ 8.NP'!F35</f>
        <v>0</v>
      </c>
      <c r="BA146" s="138">
        <f>'08.3 - VYTÁPĚNÍ 8.NP'!F36</f>
        <v>0</v>
      </c>
      <c r="BB146" s="138">
        <f>'08.3 - VYTÁPĚNÍ 8.NP'!F37</f>
        <v>0</v>
      </c>
      <c r="BC146" s="138">
        <f>'08.3 - VYTÁPĚNÍ 8.NP'!F38</f>
        <v>0</v>
      </c>
      <c r="BD146" s="140">
        <f>'08.3 - VYTÁPĚNÍ 8.NP'!F39</f>
        <v>0</v>
      </c>
      <c r="BE146" s="4"/>
      <c r="BT146" s="141" t="s">
        <v>86</v>
      </c>
      <c r="BV146" s="141" t="s">
        <v>79</v>
      </c>
      <c r="BW146" s="141" t="s">
        <v>241</v>
      </c>
      <c r="BX146" s="141" t="s">
        <v>232</v>
      </c>
      <c r="CL146" s="141" t="s">
        <v>1</v>
      </c>
    </row>
    <row r="147" s="4" customFormat="1" ht="16.5" customHeight="1">
      <c r="A147" s="132" t="s">
        <v>87</v>
      </c>
      <c r="B147" s="70"/>
      <c r="C147" s="133"/>
      <c r="D147" s="133"/>
      <c r="E147" s="134" t="s">
        <v>242</v>
      </c>
      <c r="F147" s="134"/>
      <c r="G147" s="134"/>
      <c r="H147" s="134"/>
      <c r="I147" s="134"/>
      <c r="J147" s="133"/>
      <c r="K147" s="134" t="s">
        <v>243</v>
      </c>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5">
        <f>'08.4 - Elektroinstalace 8...'!J32</f>
        <v>0</v>
      </c>
      <c r="AH147" s="133"/>
      <c r="AI147" s="133"/>
      <c r="AJ147" s="133"/>
      <c r="AK147" s="133"/>
      <c r="AL147" s="133"/>
      <c r="AM147" s="133"/>
      <c r="AN147" s="135">
        <f>SUM(AG147,AT147)</f>
        <v>0</v>
      </c>
      <c r="AO147" s="133"/>
      <c r="AP147" s="133"/>
      <c r="AQ147" s="136" t="s">
        <v>90</v>
      </c>
      <c r="AR147" s="72"/>
      <c r="AS147" s="137">
        <v>0</v>
      </c>
      <c r="AT147" s="138">
        <f>ROUND(SUM(AV147:AW147),2)</f>
        <v>0</v>
      </c>
      <c r="AU147" s="139">
        <f>'08.4 - Elektroinstalace 8...'!P125</f>
        <v>0</v>
      </c>
      <c r="AV147" s="138">
        <f>'08.4 - Elektroinstalace 8...'!J35</f>
        <v>0</v>
      </c>
      <c r="AW147" s="138">
        <f>'08.4 - Elektroinstalace 8...'!J36</f>
        <v>0</v>
      </c>
      <c r="AX147" s="138">
        <f>'08.4 - Elektroinstalace 8...'!J37</f>
        <v>0</v>
      </c>
      <c r="AY147" s="138">
        <f>'08.4 - Elektroinstalace 8...'!J38</f>
        <v>0</v>
      </c>
      <c r="AZ147" s="138">
        <f>'08.4 - Elektroinstalace 8...'!F35</f>
        <v>0</v>
      </c>
      <c r="BA147" s="138">
        <f>'08.4 - Elektroinstalace 8...'!F36</f>
        <v>0</v>
      </c>
      <c r="BB147" s="138">
        <f>'08.4 - Elektroinstalace 8...'!F37</f>
        <v>0</v>
      </c>
      <c r="BC147" s="138">
        <f>'08.4 - Elektroinstalace 8...'!F38</f>
        <v>0</v>
      </c>
      <c r="BD147" s="140">
        <f>'08.4 - Elektroinstalace 8...'!F39</f>
        <v>0</v>
      </c>
      <c r="BE147" s="4"/>
      <c r="BT147" s="141" t="s">
        <v>86</v>
      </c>
      <c r="BV147" s="141" t="s">
        <v>79</v>
      </c>
      <c r="BW147" s="141" t="s">
        <v>244</v>
      </c>
      <c r="BX147" s="141" t="s">
        <v>232</v>
      </c>
      <c r="CL147" s="141" t="s">
        <v>1</v>
      </c>
    </row>
    <row r="148" s="4" customFormat="1" ht="16.5" customHeight="1">
      <c r="A148" s="132" t="s">
        <v>87</v>
      </c>
      <c r="B148" s="70"/>
      <c r="C148" s="133"/>
      <c r="D148" s="133"/>
      <c r="E148" s="134" t="s">
        <v>245</v>
      </c>
      <c r="F148" s="134"/>
      <c r="G148" s="134"/>
      <c r="H148" s="134"/>
      <c r="I148" s="134"/>
      <c r="J148" s="133"/>
      <c r="K148" s="134" t="s">
        <v>246</v>
      </c>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5">
        <f>'08.5 - VZT-8NP'!J32</f>
        <v>0</v>
      </c>
      <c r="AH148" s="133"/>
      <c r="AI148" s="133"/>
      <c r="AJ148" s="133"/>
      <c r="AK148" s="133"/>
      <c r="AL148" s="133"/>
      <c r="AM148" s="133"/>
      <c r="AN148" s="135">
        <f>SUM(AG148,AT148)</f>
        <v>0</v>
      </c>
      <c r="AO148" s="133"/>
      <c r="AP148" s="133"/>
      <c r="AQ148" s="136" t="s">
        <v>90</v>
      </c>
      <c r="AR148" s="72"/>
      <c r="AS148" s="137">
        <v>0</v>
      </c>
      <c r="AT148" s="138">
        <f>ROUND(SUM(AV148:AW148),2)</f>
        <v>0</v>
      </c>
      <c r="AU148" s="139">
        <f>'08.5 - VZT-8NP'!P124</f>
        <v>0</v>
      </c>
      <c r="AV148" s="138">
        <f>'08.5 - VZT-8NP'!J35</f>
        <v>0</v>
      </c>
      <c r="AW148" s="138">
        <f>'08.5 - VZT-8NP'!J36</f>
        <v>0</v>
      </c>
      <c r="AX148" s="138">
        <f>'08.5 - VZT-8NP'!J37</f>
        <v>0</v>
      </c>
      <c r="AY148" s="138">
        <f>'08.5 - VZT-8NP'!J38</f>
        <v>0</v>
      </c>
      <c r="AZ148" s="138">
        <f>'08.5 - VZT-8NP'!F35</f>
        <v>0</v>
      </c>
      <c r="BA148" s="138">
        <f>'08.5 - VZT-8NP'!F36</f>
        <v>0</v>
      </c>
      <c r="BB148" s="138">
        <f>'08.5 - VZT-8NP'!F37</f>
        <v>0</v>
      </c>
      <c r="BC148" s="138">
        <f>'08.5 - VZT-8NP'!F38</f>
        <v>0</v>
      </c>
      <c r="BD148" s="140">
        <f>'08.5 - VZT-8NP'!F39</f>
        <v>0</v>
      </c>
      <c r="BE148" s="4"/>
      <c r="BT148" s="141" t="s">
        <v>86</v>
      </c>
      <c r="BV148" s="141" t="s">
        <v>79</v>
      </c>
      <c r="BW148" s="141" t="s">
        <v>247</v>
      </c>
      <c r="BX148" s="141" t="s">
        <v>232</v>
      </c>
      <c r="CL148" s="141" t="s">
        <v>1</v>
      </c>
    </row>
    <row r="149" s="7" customFormat="1" ht="16.5" customHeight="1">
      <c r="A149" s="7"/>
      <c r="B149" s="119"/>
      <c r="C149" s="120"/>
      <c r="D149" s="121" t="s">
        <v>248</v>
      </c>
      <c r="E149" s="121"/>
      <c r="F149" s="121"/>
      <c r="G149" s="121"/>
      <c r="H149" s="121"/>
      <c r="I149" s="122"/>
      <c r="J149" s="121" t="s">
        <v>249</v>
      </c>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3">
        <f>ROUND(SUM(AG150:AG153),2)</f>
        <v>0</v>
      </c>
      <c r="AH149" s="122"/>
      <c r="AI149" s="122"/>
      <c r="AJ149" s="122"/>
      <c r="AK149" s="122"/>
      <c r="AL149" s="122"/>
      <c r="AM149" s="122"/>
      <c r="AN149" s="124">
        <f>SUM(AG149,AT149)</f>
        <v>0</v>
      </c>
      <c r="AO149" s="122"/>
      <c r="AP149" s="122"/>
      <c r="AQ149" s="125" t="s">
        <v>83</v>
      </c>
      <c r="AR149" s="126"/>
      <c r="AS149" s="127">
        <f>ROUND(SUM(AS150:AS153),2)</f>
        <v>0</v>
      </c>
      <c r="AT149" s="128">
        <f>ROUND(SUM(AV149:AW149),2)</f>
        <v>0</v>
      </c>
      <c r="AU149" s="129">
        <f>ROUND(SUM(AU150:AU153),5)</f>
        <v>0</v>
      </c>
      <c r="AV149" s="128">
        <f>ROUND(AZ149*L29,2)</f>
        <v>0</v>
      </c>
      <c r="AW149" s="128">
        <f>ROUND(BA149*L30,2)</f>
        <v>0</v>
      </c>
      <c r="AX149" s="128">
        <f>ROUND(BB149*L29,2)</f>
        <v>0</v>
      </c>
      <c r="AY149" s="128">
        <f>ROUND(BC149*L30,2)</f>
        <v>0</v>
      </c>
      <c r="AZ149" s="128">
        <f>ROUND(SUM(AZ150:AZ153),2)</f>
        <v>0</v>
      </c>
      <c r="BA149" s="128">
        <f>ROUND(SUM(BA150:BA153),2)</f>
        <v>0</v>
      </c>
      <c r="BB149" s="128">
        <f>ROUND(SUM(BB150:BB153),2)</f>
        <v>0</v>
      </c>
      <c r="BC149" s="128">
        <f>ROUND(SUM(BC150:BC153),2)</f>
        <v>0</v>
      </c>
      <c r="BD149" s="130">
        <f>ROUND(SUM(BD150:BD153),2)</f>
        <v>0</v>
      </c>
      <c r="BE149" s="7"/>
      <c r="BS149" s="131" t="s">
        <v>76</v>
      </c>
      <c r="BT149" s="131" t="s">
        <v>84</v>
      </c>
      <c r="BU149" s="131" t="s">
        <v>78</v>
      </c>
      <c r="BV149" s="131" t="s">
        <v>79</v>
      </c>
      <c r="BW149" s="131" t="s">
        <v>250</v>
      </c>
      <c r="BX149" s="131" t="s">
        <v>5</v>
      </c>
      <c r="CL149" s="131" t="s">
        <v>1</v>
      </c>
      <c r="CM149" s="131" t="s">
        <v>86</v>
      </c>
    </row>
    <row r="150" s="4" customFormat="1" ht="16.5" customHeight="1">
      <c r="A150" s="132" t="s">
        <v>87</v>
      </c>
      <c r="B150" s="70"/>
      <c r="C150" s="133"/>
      <c r="D150" s="133"/>
      <c r="E150" s="134" t="s">
        <v>251</v>
      </c>
      <c r="F150" s="134"/>
      <c r="G150" s="134"/>
      <c r="H150" s="134"/>
      <c r="I150" s="134"/>
      <c r="J150" s="133"/>
      <c r="K150" s="134" t="s">
        <v>252</v>
      </c>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5">
        <f>'09.1 - Stavební část - st...'!J32</f>
        <v>0</v>
      </c>
      <c r="AH150" s="133"/>
      <c r="AI150" s="133"/>
      <c r="AJ150" s="133"/>
      <c r="AK150" s="133"/>
      <c r="AL150" s="133"/>
      <c r="AM150" s="133"/>
      <c r="AN150" s="135">
        <f>SUM(AG150,AT150)</f>
        <v>0</v>
      </c>
      <c r="AO150" s="133"/>
      <c r="AP150" s="133"/>
      <c r="AQ150" s="136" t="s">
        <v>90</v>
      </c>
      <c r="AR150" s="72"/>
      <c r="AS150" s="137">
        <v>0</v>
      </c>
      <c r="AT150" s="138">
        <f>ROUND(SUM(AV150:AW150),2)</f>
        <v>0</v>
      </c>
      <c r="AU150" s="139">
        <f>'09.1 - Stavební část - st...'!P126</f>
        <v>0</v>
      </c>
      <c r="AV150" s="138">
        <f>'09.1 - Stavební část - st...'!J35</f>
        <v>0</v>
      </c>
      <c r="AW150" s="138">
        <f>'09.1 - Stavební část - st...'!J36</f>
        <v>0</v>
      </c>
      <c r="AX150" s="138">
        <f>'09.1 - Stavební část - st...'!J37</f>
        <v>0</v>
      </c>
      <c r="AY150" s="138">
        <f>'09.1 - Stavební část - st...'!J38</f>
        <v>0</v>
      </c>
      <c r="AZ150" s="138">
        <f>'09.1 - Stavební část - st...'!F35</f>
        <v>0</v>
      </c>
      <c r="BA150" s="138">
        <f>'09.1 - Stavební část - st...'!F36</f>
        <v>0</v>
      </c>
      <c r="BB150" s="138">
        <f>'09.1 - Stavební část - st...'!F37</f>
        <v>0</v>
      </c>
      <c r="BC150" s="138">
        <f>'09.1 - Stavební část - st...'!F38</f>
        <v>0</v>
      </c>
      <c r="BD150" s="140">
        <f>'09.1 - Stavební část - st...'!F39</f>
        <v>0</v>
      </c>
      <c r="BE150" s="4"/>
      <c r="BT150" s="141" t="s">
        <v>86</v>
      </c>
      <c r="BV150" s="141" t="s">
        <v>79</v>
      </c>
      <c r="BW150" s="141" t="s">
        <v>253</v>
      </c>
      <c r="BX150" s="141" t="s">
        <v>250</v>
      </c>
      <c r="CL150" s="141" t="s">
        <v>1</v>
      </c>
    </row>
    <row r="151" s="4" customFormat="1" ht="16.5" customHeight="1">
      <c r="A151" s="132" t="s">
        <v>87</v>
      </c>
      <c r="B151" s="70"/>
      <c r="C151" s="133"/>
      <c r="D151" s="133"/>
      <c r="E151" s="134" t="s">
        <v>254</v>
      </c>
      <c r="F151" s="134"/>
      <c r="G151" s="134"/>
      <c r="H151" s="134"/>
      <c r="I151" s="134"/>
      <c r="J151" s="133"/>
      <c r="K151" s="134" t="s">
        <v>255</v>
      </c>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5">
        <f>'09.4 - FVE - solární elek...'!J32</f>
        <v>0</v>
      </c>
      <c r="AH151" s="133"/>
      <c r="AI151" s="133"/>
      <c r="AJ151" s="133"/>
      <c r="AK151" s="133"/>
      <c r="AL151" s="133"/>
      <c r="AM151" s="133"/>
      <c r="AN151" s="135">
        <f>SUM(AG151,AT151)</f>
        <v>0</v>
      </c>
      <c r="AO151" s="133"/>
      <c r="AP151" s="133"/>
      <c r="AQ151" s="136" t="s">
        <v>90</v>
      </c>
      <c r="AR151" s="72"/>
      <c r="AS151" s="137">
        <v>0</v>
      </c>
      <c r="AT151" s="138">
        <f>ROUND(SUM(AV151:AW151),2)</f>
        <v>0</v>
      </c>
      <c r="AU151" s="139">
        <f>'09.4 - FVE - solární elek...'!P121</f>
        <v>0</v>
      </c>
      <c r="AV151" s="138">
        <f>'09.4 - FVE - solární elek...'!J35</f>
        <v>0</v>
      </c>
      <c r="AW151" s="138">
        <f>'09.4 - FVE - solární elek...'!J36</f>
        <v>0</v>
      </c>
      <c r="AX151" s="138">
        <f>'09.4 - FVE - solární elek...'!J37</f>
        <v>0</v>
      </c>
      <c r="AY151" s="138">
        <f>'09.4 - FVE - solární elek...'!J38</f>
        <v>0</v>
      </c>
      <c r="AZ151" s="138">
        <f>'09.4 - FVE - solární elek...'!F35</f>
        <v>0</v>
      </c>
      <c r="BA151" s="138">
        <f>'09.4 - FVE - solární elek...'!F36</f>
        <v>0</v>
      </c>
      <c r="BB151" s="138">
        <f>'09.4 - FVE - solární elek...'!F37</f>
        <v>0</v>
      </c>
      <c r="BC151" s="138">
        <f>'09.4 - FVE - solární elek...'!F38</f>
        <v>0</v>
      </c>
      <c r="BD151" s="140">
        <f>'09.4 - FVE - solární elek...'!F39</f>
        <v>0</v>
      </c>
      <c r="BE151" s="4"/>
      <c r="BT151" s="141" t="s">
        <v>86</v>
      </c>
      <c r="BV151" s="141" t="s">
        <v>79</v>
      </c>
      <c r="BW151" s="141" t="s">
        <v>256</v>
      </c>
      <c r="BX151" s="141" t="s">
        <v>250</v>
      </c>
      <c r="CL151" s="141" t="s">
        <v>1</v>
      </c>
    </row>
    <row r="152" s="4" customFormat="1" ht="16.5" customHeight="1">
      <c r="A152" s="132" t="s">
        <v>87</v>
      </c>
      <c r="B152" s="70"/>
      <c r="C152" s="133"/>
      <c r="D152" s="133"/>
      <c r="E152" s="134" t="s">
        <v>257</v>
      </c>
      <c r="F152" s="134"/>
      <c r="G152" s="134"/>
      <c r="H152" s="134"/>
      <c r="I152" s="134"/>
      <c r="J152" s="133"/>
      <c r="K152" s="134" t="s">
        <v>258</v>
      </c>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5">
        <f>'09.5.1 - VZT-STŘECHA'!J32</f>
        <v>0</v>
      </c>
      <c r="AH152" s="133"/>
      <c r="AI152" s="133"/>
      <c r="AJ152" s="133"/>
      <c r="AK152" s="133"/>
      <c r="AL152" s="133"/>
      <c r="AM152" s="133"/>
      <c r="AN152" s="135">
        <f>SUM(AG152,AT152)</f>
        <v>0</v>
      </c>
      <c r="AO152" s="133"/>
      <c r="AP152" s="133"/>
      <c r="AQ152" s="136" t="s">
        <v>90</v>
      </c>
      <c r="AR152" s="72"/>
      <c r="AS152" s="137">
        <v>0</v>
      </c>
      <c r="AT152" s="138">
        <f>ROUND(SUM(AV152:AW152),2)</f>
        <v>0</v>
      </c>
      <c r="AU152" s="139">
        <f>'09.5.1 - VZT-STŘECHA'!P127</f>
        <v>0</v>
      </c>
      <c r="AV152" s="138">
        <f>'09.5.1 - VZT-STŘECHA'!J35</f>
        <v>0</v>
      </c>
      <c r="AW152" s="138">
        <f>'09.5.1 - VZT-STŘECHA'!J36</f>
        <v>0</v>
      </c>
      <c r="AX152" s="138">
        <f>'09.5.1 - VZT-STŘECHA'!J37</f>
        <v>0</v>
      </c>
      <c r="AY152" s="138">
        <f>'09.5.1 - VZT-STŘECHA'!J38</f>
        <v>0</v>
      </c>
      <c r="AZ152" s="138">
        <f>'09.5.1 - VZT-STŘECHA'!F35</f>
        <v>0</v>
      </c>
      <c r="BA152" s="138">
        <f>'09.5.1 - VZT-STŘECHA'!F36</f>
        <v>0</v>
      </c>
      <c r="BB152" s="138">
        <f>'09.5.1 - VZT-STŘECHA'!F37</f>
        <v>0</v>
      </c>
      <c r="BC152" s="138">
        <f>'09.5.1 - VZT-STŘECHA'!F38</f>
        <v>0</v>
      </c>
      <c r="BD152" s="140">
        <f>'09.5.1 - VZT-STŘECHA'!F39</f>
        <v>0</v>
      </c>
      <c r="BE152" s="4"/>
      <c r="BT152" s="141" t="s">
        <v>86</v>
      </c>
      <c r="BV152" s="141" t="s">
        <v>79</v>
      </c>
      <c r="BW152" s="141" t="s">
        <v>259</v>
      </c>
      <c r="BX152" s="141" t="s">
        <v>250</v>
      </c>
      <c r="CL152" s="141" t="s">
        <v>1</v>
      </c>
    </row>
    <row r="153" s="4" customFormat="1" ht="16.5" customHeight="1">
      <c r="A153" s="132" t="s">
        <v>87</v>
      </c>
      <c r="B153" s="70"/>
      <c r="C153" s="133"/>
      <c r="D153" s="133"/>
      <c r="E153" s="134" t="s">
        <v>260</v>
      </c>
      <c r="F153" s="134"/>
      <c r="G153" s="134"/>
      <c r="H153" s="134"/>
      <c r="I153" s="134"/>
      <c r="J153" s="133"/>
      <c r="K153" s="134" t="s">
        <v>261</v>
      </c>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5">
        <f>'09.5.2 - VZT-STOUPAČKY'!J32</f>
        <v>0</v>
      </c>
      <c r="AH153" s="133"/>
      <c r="AI153" s="133"/>
      <c r="AJ153" s="133"/>
      <c r="AK153" s="133"/>
      <c r="AL153" s="133"/>
      <c r="AM153" s="133"/>
      <c r="AN153" s="135">
        <f>SUM(AG153,AT153)</f>
        <v>0</v>
      </c>
      <c r="AO153" s="133"/>
      <c r="AP153" s="133"/>
      <c r="AQ153" s="136" t="s">
        <v>90</v>
      </c>
      <c r="AR153" s="72"/>
      <c r="AS153" s="137">
        <v>0</v>
      </c>
      <c r="AT153" s="138">
        <f>ROUND(SUM(AV153:AW153),2)</f>
        <v>0</v>
      </c>
      <c r="AU153" s="139">
        <f>'09.5.2 - VZT-STOUPAČKY'!P125</f>
        <v>0</v>
      </c>
      <c r="AV153" s="138">
        <f>'09.5.2 - VZT-STOUPAČKY'!J35</f>
        <v>0</v>
      </c>
      <c r="AW153" s="138">
        <f>'09.5.2 - VZT-STOUPAČKY'!J36</f>
        <v>0</v>
      </c>
      <c r="AX153" s="138">
        <f>'09.5.2 - VZT-STOUPAČKY'!J37</f>
        <v>0</v>
      </c>
      <c r="AY153" s="138">
        <f>'09.5.2 - VZT-STOUPAČKY'!J38</f>
        <v>0</v>
      </c>
      <c r="AZ153" s="138">
        <f>'09.5.2 - VZT-STOUPAČKY'!F35</f>
        <v>0</v>
      </c>
      <c r="BA153" s="138">
        <f>'09.5.2 - VZT-STOUPAČKY'!F36</f>
        <v>0</v>
      </c>
      <c r="BB153" s="138">
        <f>'09.5.2 - VZT-STOUPAČKY'!F37</f>
        <v>0</v>
      </c>
      <c r="BC153" s="138">
        <f>'09.5.2 - VZT-STOUPAČKY'!F38</f>
        <v>0</v>
      </c>
      <c r="BD153" s="140">
        <f>'09.5.2 - VZT-STOUPAČKY'!F39</f>
        <v>0</v>
      </c>
      <c r="BE153" s="4"/>
      <c r="BT153" s="141" t="s">
        <v>86</v>
      </c>
      <c r="BV153" s="141" t="s">
        <v>79</v>
      </c>
      <c r="BW153" s="141" t="s">
        <v>262</v>
      </c>
      <c r="BX153" s="141" t="s">
        <v>250</v>
      </c>
      <c r="CL153" s="141" t="s">
        <v>1</v>
      </c>
    </row>
    <row r="154" s="7" customFormat="1" ht="16.5" customHeight="1">
      <c r="A154" s="132" t="s">
        <v>87</v>
      </c>
      <c r="B154" s="119"/>
      <c r="C154" s="120"/>
      <c r="D154" s="121" t="s">
        <v>263</v>
      </c>
      <c r="E154" s="121"/>
      <c r="F154" s="121"/>
      <c r="G154" s="121"/>
      <c r="H154" s="121"/>
      <c r="I154" s="122"/>
      <c r="J154" s="121" t="s">
        <v>264</v>
      </c>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4">
        <f>'VON - Vedlejší a ostatní ...'!J30</f>
        <v>0</v>
      </c>
      <c r="AH154" s="122"/>
      <c r="AI154" s="122"/>
      <c r="AJ154" s="122"/>
      <c r="AK154" s="122"/>
      <c r="AL154" s="122"/>
      <c r="AM154" s="122"/>
      <c r="AN154" s="124">
        <f>SUM(AG154,AT154)</f>
        <v>0</v>
      </c>
      <c r="AO154" s="122"/>
      <c r="AP154" s="122"/>
      <c r="AQ154" s="125" t="s">
        <v>83</v>
      </c>
      <c r="AR154" s="126"/>
      <c r="AS154" s="142">
        <v>0</v>
      </c>
      <c r="AT154" s="143">
        <f>ROUND(SUM(AV154:AW154),2)</f>
        <v>0</v>
      </c>
      <c r="AU154" s="144">
        <f>'VON - Vedlejší a ostatní ...'!P122</f>
        <v>0</v>
      </c>
      <c r="AV154" s="143">
        <f>'VON - Vedlejší a ostatní ...'!J33</f>
        <v>0</v>
      </c>
      <c r="AW154" s="143">
        <f>'VON - Vedlejší a ostatní ...'!J34</f>
        <v>0</v>
      </c>
      <c r="AX154" s="143">
        <f>'VON - Vedlejší a ostatní ...'!J35</f>
        <v>0</v>
      </c>
      <c r="AY154" s="143">
        <f>'VON - Vedlejší a ostatní ...'!J36</f>
        <v>0</v>
      </c>
      <c r="AZ154" s="143">
        <f>'VON - Vedlejší a ostatní ...'!F33</f>
        <v>0</v>
      </c>
      <c r="BA154" s="143">
        <f>'VON - Vedlejší a ostatní ...'!F34</f>
        <v>0</v>
      </c>
      <c r="BB154" s="143">
        <f>'VON - Vedlejší a ostatní ...'!F35</f>
        <v>0</v>
      </c>
      <c r="BC154" s="143">
        <f>'VON - Vedlejší a ostatní ...'!F36</f>
        <v>0</v>
      </c>
      <c r="BD154" s="145">
        <f>'VON - Vedlejší a ostatní ...'!F37</f>
        <v>0</v>
      </c>
      <c r="BE154" s="7"/>
      <c r="BT154" s="131" t="s">
        <v>84</v>
      </c>
      <c r="BV154" s="131" t="s">
        <v>79</v>
      </c>
      <c r="BW154" s="131" t="s">
        <v>265</v>
      </c>
      <c r="BX154" s="131" t="s">
        <v>5</v>
      </c>
      <c r="CL154" s="131" t="s">
        <v>1</v>
      </c>
      <c r="CM154" s="131" t="s">
        <v>86</v>
      </c>
    </row>
    <row r="155" s="2" customFormat="1" ht="30" customHeight="1">
      <c r="A155" s="38"/>
      <c r="B155" s="39"/>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4"/>
      <c r="AS155" s="38"/>
      <c r="AT155" s="38"/>
      <c r="AU155" s="38"/>
      <c r="AV155" s="38"/>
      <c r="AW155" s="38"/>
      <c r="AX155" s="38"/>
      <c r="AY155" s="38"/>
      <c r="AZ155" s="38"/>
      <c r="BA155" s="38"/>
      <c r="BB155" s="38"/>
      <c r="BC155" s="38"/>
      <c r="BD155" s="38"/>
      <c r="BE155" s="38"/>
    </row>
    <row r="156" s="2" customFormat="1" ht="6.96" customHeight="1">
      <c r="A156" s="38"/>
      <c r="B156" s="66"/>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44"/>
      <c r="AS156" s="38"/>
      <c r="AT156" s="38"/>
      <c r="AU156" s="38"/>
      <c r="AV156" s="38"/>
      <c r="AW156" s="38"/>
      <c r="AX156" s="38"/>
      <c r="AY156" s="38"/>
      <c r="AZ156" s="38"/>
      <c r="BA156" s="38"/>
      <c r="BB156" s="38"/>
      <c r="BC156" s="38"/>
      <c r="BD156" s="38"/>
      <c r="BE156" s="38"/>
    </row>
  </sheetData>
  <sheetProtection sheet="1" formatColumns="0" formatRows="0" objects="1" scenarios="1" spinCount="100000" saltValue="myMzBd/KWmV/yLAD6R+4LwnOWvfEnhy8qjrI8aSNBZLJ8xN7+q+VSOaplkQJWqVGixW8IyuqdH42CTTRtMN5eQ==" hashValue="A1nSqZAhWyId5ihdu/zd5shEDugn3tYz3WyM/BSa37bFhrx6gO6ffCgCOkN3BWJU0ZbdbFt8LaG//h8wdrIp6w==" algorithmName="SHA-512" password="CC35"/>
  <mergeCells count="278">
    <mergeCell ref="BE5:BE34"/>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N108:AP108"/>
    <mergeCell ref="AG108:AM108"/>
    <mergeCell ref="AN109:AP109"/>
    <mergeCell ref="AG109:AM109"/>
    <mergeCell ref="AN110:AP110"/>
    <mergeCell ref="AG110:AM110"/>
    <mergeCell ref="AG111:AM111"/>
    <mergeCell ref="AN111:AP111"/>
    <mergeCell ref="AG112:AM112"/>
    <mergeCell ref="AN112:AP112"/>
    <mergeCell ref="AG113:AM113"/>
    <mergeCell ref="AN113:AP113"/>
    <mergeCell ref="AN114:AP114"/>
    <mergeCell ref="AG114:AM114"/>
    <mergeCell ref="AN115:AP115"/>
    <mergeCell ref="AG115:AM115"/>
    <mergeCell ref="AG116:AM116"/>
    <mergeCell ref="AN116:AP116"/>
    <mergeCell ref="AG117:AM117"/>
    <mergeCell ref="AN117:AP117"/>
    <mergeCell ref="AN118:AP118"/>
    <mergeCell ref="AG118:AM118"/>
    <mergeCell ref="AN119:AP119"/>
    <mergeCell ref="AG119:AM119"/>
    <mergeCell ref="AN120:AP120"/>
    <mergeCell ref="AG120:AM120"/>
    <mergeCell ref="AN121:AP121"/>
    <mergeCell ref="AG121:AM121"/>
    <mergeCell ref="AG122:AM122"/>
    <mergeCell ref="AN122:AP122"/>
    <mergeCell ref="AG123:AM123"/>
    <mergeCell ref="AN123:AP123"/>
    <mergeCell ref="AN124:AP124"/>
    <mergeCell ref="AG124:AM124"/>
    <mergeCell ref="AG125:AM125"/>
    <mergeCell ref="AN125:AP125"/>
    <mergeCell ref="AN126:AP126"/>
    <mergeCell ref="AG126:AM126"/>
    <mergeCell ref="AN127:AP127"/>
    <mergeCell ref="AG127:AM127"/>
    <mergeCell ref="AN128:AP128"/>
    <mergeCell ref="AG128:AM128"/>
    <mergeCell ref="AN129:AP129"/>
    <mergeCell ref="AG129:AM129"/>
    <mergeCell ref="AG130:AM130"/>
    <mergeCell ref="AN130:AP130"/>
    <mergeCell ref="AN131:AP131"/>
    <mergeCell ref="AG131:AM131"/>
    <mergeCell ref="AN132:AP132"/>
    <mergeCell ref="AG132:AM132"/>
    <mergeCell ref="AN133:AP133"/>
    <mergeCell ref="AG133:AM133"/>
    <mergeCell ref="AG134:AM134"/>
    <mergeCell ref="AN134:AP134"/>
    <mergeCell ref="AN135:AP135"/>
    <mergeCell ref="AG135:AM135"/>
    <mergeCell ref="AN136:AP136"/>
    <mergeCell ref="AG136:AM136"/>
    <mergeCell ref="AG137:AM137"/>
    <mergeCell ref="AN137:AP137"/>
    <mergeCell ref="AG138:AM138"/>
    <mergeCell ref="AN138:AP138"/>
    <mergeCell ref="AG139:AM139"/>
    <mergeCell ref="AN139:AP139"/>
    <mergeCell ref="AN140:AP140"/>
    <mergeCell ref="AG140:AM140"/>
    <mergeCell ref="AN141:AP141"/>
    <mergeCell ref="AG141:AM141"/>
    <mergeCell ref="AN142:AP142"/>
    <mergeCell ref="AG142:AM142"/>
    <mergeCell ref="AN143:AP143"/>
    <mergeCell ref="AG143:AM143"/>
    <mergeCell ref="AG144:AM144"/>
    <mergeCell ref="AN144:AP144"/>
    <mergeCell ref="AN145:AP145"/>
    <mergeCell ref="AG145:AM145"/>
    <mergeCell ref="AN146:AP146"/>
    <mergeCell ref="AG146:AM146"/>
    <mergeCell ref="AN147:AP147"/>
    <mergeCell ref="AG147:AM147"/>
    <mergeCell ref="AN148:AP148"/>
    <mergeCell ref="AG148:AM148"/>
    <mergeCell ref="AN149:AP149"/>
    <mergeCell ref="AG149:AM149"/>
    <mergeCell ref="AN150:AP150"/>
    <mergeCell ref="AG150:AM150"/>
    <mergeCell ref="AN151:AP151"/>
    <mergeCell ref="AG151:AM151"/>
    <mergeCell ref="AN152:AP152"/>
    <mergeCell ref="AG152:AM152"/>
    <mergeCell ref="AN153:AP153"/>
    <mergeCell ref="AG153:AM153"/>
    <mergeCell ref="AN154:AP154"/>
    <mergeCell ref="AG154:AM154"/>
    <mergeCell ref="L85:AO85"/>
    <mergeCell ref="I92:AF92"/>
    <mergeCell ref="C92:G92"/>
    <mergeCell ref="J95:AF95"/>
    <mergeCell ref="D95:H95"/>
    <mergeCell ref="K96:AF96"/>
    <mergeCell ref="E96:I96"/>
    <mergeCell ref="K97:AF97"/>
    <mergeCell ref="E97:I97"/>
    <mergeCell ref="K98:AF98"/>
    <mergeCell ref="E98:I98"/>
    <mergeCell ref="K99:AF99"/>
    <mergeCell ref="E99:I99"/>
    <mergeCell ref="E100:I100"/>
    <mergeCell ref="K100:AF100"/>
    <mergeCell ref="D101:H101"/>
    <mergeCell ref="J101:AF101"/>
    <mergeCell ref="E102:I102"/>
    <mergeCell ref="K102:AF102"/>
    <mergeCell ref="E103:I103"/>
    <mergeCell ref="K103:AF103"/>
    <mergeCell ref="AM87:AN87"/>
    <mergeCell ref="AM89:AP89"/>
    <mergeCell ref="AS89:AT91"/>
    <mergeCell ref="AM90:AP90"/>
    <mergeCell ref="AN92:AP92"/>
    <mergeCell ref="AG92:AM92"/>
    <mergeCell ref="AN95:AP95"/>
    <mergeCell ref="AG95:AM95"/>
    <mergeCell ref="AN96:AP96"/>
    <mergeCell ref="AG96:AM96"/>
    <mergeCell ref="AN97:AP97"/>
    <mergeCell ref="AG97:AM97"/>
    <mergeCell ref="AN98:AP98"/>
    <mergeCell ref="AG98:AM98"/>
    <mergeCell ref="AN99:AP99"/>
    <mergeCell ref="AG99:AM99"/>
    <mergeCell ref="AN100:AP100"/>
    <mergeCell ref="AG100:AM100"/>
    <mergeCell ref="AG94:AM94"/>
    <mergeCell ref="AN94:AP94"/>
    <mergeCell ref="K104:AF104"/>
    <mergeCell ref="K105:AF105"/>
    <mergeCell ref="K106:AF106"/>
    <mergeCell ref="J107:AF107"/>
    <mergeCell ref="K108:AF108"/>
    <mergeCell ref="K109:AF109"/>
    <mergeCell ref="K110:AF110"/>
    <mergeCell ref="K111:AF111"/>
    <mergeCell ref="K112:AF112"/>
    <mergeCell ref="J113:AF113"/>
    <mergeCell ref="K114:AF114"/>
    <mergeCell ref="K115:AF115"/>
    <mergeCell ref="K116:AF116"/>
    <mergeCell ref="K117:AF117"/>
    <mergeCell ref="K118:AF118"/>
    <mergeCell ref="J119:AF119"/>
    <mergeCell ref="K120:AF120"/>
    <mergeCell ref="K121:AF121"/>
    <mergeCell ref="K122:AF122"/>
    <mergeCell ref="K123:AF123"/>
    <mergeCell ref="E104:I104"/>
    <mergeCell ref="E105:I105"/>
    <mergeCell ref="E106:I106"/>
    <mergeCell ref="D107:H107"/>
    <mergeCell ref="E108:I108"/>
    <mergeCell ref="E109:I109"/>
    <mergeCell ref="E110:I110"/>
    <mergeCell ref="E111:I111"/>
    <mergeCell ref="E112:I112"/>
    <mergeCell ref="D113:H113"/>
    <mergeCell ref="E114:I114"/>
    <mergeCell ref="E115:I115"/>
    <mergeCell ref="E116:I116"/>
    <mergeCell ref="E117:I117"/>
    <mergeCell ref="E118:I118"/>
    <mergeCell ref="D119:H119"/>
    <mergeCell ref="E120:I120"/>
    <mergeCell ref="E121:I121"/>
    <mergeCell ref="E122:I122"/>
    <mergeCell ref="E123:I123"/>
    <mergeCell ref="K124:AF124"/>
    <mergeCell ref="J125:AF125"/>
    <mergeCell ref="K126:AF126"/>
    <mergeCell ref="K127:AF127"/>
    <mergeCell ref="K128:AF128"/>
    <mergeCell ref="K129:AF129"/>
    <mergeCell ref="K130:AF130"/>
    <mergeCell ref="J131:AF131"/>
    <mergeCell ref="K132:AF132"/>
    <mergeCell ref="K133:AF133"/>
    <mergeCell ref="K134:AF134"/>
    <mergeCell ref="K135:AF135"/>
    <mergeCell ref="K136:AF136"/>
    <mergeCell ref="J137:AF137"/>
    <mergeCell ref="K138:AF138"/>
    <mergeCell ref="K139:AF139"/>
    <mergeCell ref="K140:AF140"/>
    <mergeCell ref="K141:AF141"/>
    <mergeCell ref="K142:AF142"/>
    <mergeCell ref="J143:AF143"/>
    <mergeCell ref="K144:AF144"/>
    <mergeCell ref="K145:AF145"/>
    <mergeCell ref="K146:AF146"/>
    <mergeCell ref="K147:AF147"/>
    <mergeCell ref="K148:AF148"/>
    <mergeCell ref="J149:AF149"/>
    <mergeCell ref="K150:AF150"/>
    <mergeCell ref="K151:AF151"/>
    <mergeCell ref="K152:AF152"/>
    <mergeCell ref="K153:AF153"/>
    <mergeCell ref="J154:AF154"/>
    <mergeCell ref="E124:I124"/>
    <mergeCell ref="D125:H125"/>
    <mergeCell ref="E126:I126"/>
    <mergeCell ref="E127:I127"/>
    <mergeCell ref="E128:I128"/>
    <mergeCell ref="E129:I129"/>
    <mergeCell ref="E130:I130"/>
    <mergeCell ref="D131:H131"/>
    <mergeCell ref="E132:I132"/>
    <mergeCell ref="E133:I133"/>
    <mergeCell ref="E134:I134"/>
    <mergeCell ref="E135:I135"/>
    <mergeCell ref="E136:I136"/>
    <mergeCell ref="D137:H137"/>
    <mergeCell ref="E138:I138"/>
    <mergeCell ref="E139:I139"/>
    <mergeCell ref="E140:I140"/>
    <mergeCell ref="E141:I141"/>
    <mergeCell ref="E142:I142"/>
    <mergeCell ref="D143:H143"/>
    <mergeCell ref="E144:I144"/>
    <mergeCell ref="E145:I145"/>
    <mergeCell ref="E146:I146"/>
    <mergeCell ref="E147:I147"/>
    <mergeCell ref="E148:I148"/>
    <mergeCell ref="D149:H149"/>
    <mergeCell ref="E150:I150"/>
    <mergeCell ref="E151:I151"/>
    <mergeCell ref="E152:I152"/>
    <mergeCell ref="E153:I153"/>
    <mergeCell ref="D154:H154"/>
  </mergeCells>
  <hyperlinks>
    <hyperlink ref="A96" location="'00.1 - Stavební část 1.PP'!C2" display="/"/>
    <hyperlink ref="A97" location="'00.2 - ZDRAVOTNĚ - TECHNI...'!C2" display="/"/>
    <hyperlink ref="A98" location="'00.3 - VYTÁPĚNÍ 1.PP'!C2" display="/"/>
    <hyperlink ref="A99" location="'00.4 - Elektroinstalace 1...'!C2" display="/"/>
    <hyperlink ref="A100" location="'00.5 - VZT-1PP'!C2" display="/"/>
    <hyperlink ref="A102" location="'01.1 - Stavební část 1.NP'!C2" display="/"/>
    <hyperlink ref="A103" location="'01.2 - ZDRAVOTNĚ - TECHNI...'!C2" display="/"/>
    <hyperlink ref="A104" location="'01.3 - VYTÁPĚNÍ 1.NP'!C2" display="/"/>
    <hyperlink ref="A105" location="'01.4 - Elektroinstalace 1...'!C2" display="/"/>
    <hyperlink ref="A106" location="'01.5 - VZT-1NP'!C2" display="/"/>
    <hyperlink ref="A108" location="'02.1 - Stavební část 2.NP'!C2" display="/"/>
    <hyperlink ref="A109" location="'02.2 - ZDRAVOTNĚ - TECHNI...'!C2" display="/"/>
    <hyperlink ref="A110" location="'02.3 - VYTÁPĚNÍ 2.NP'!C2" display="/"/>
    <hyperlink ref="A111" location="'02.4 - Elektroinstalace 2...'!C2" display="/"/>
    <hyperlink ref="A112" location="'02.5 - VZT-2NP'!C2" display="/"/>
    <hyperlink ref="A114" location="'03.1 - Stavební část 3.NP'!C2" display="/"/>
    <hyperlink ref="A115" location="'03.2 - ZDRAVOTNĚ - TECHNI...'!C2" display="/"/>
    <hyperlink ref="A116" location="'03.3 - VYTÁPĚNÍ 3.NP'!C2" display="/"/>
    <hyperlink ref="A117" location="'03.4 - Elektroinstalace 3...'!C2" display="/"/>
    <hyperlink ref="A118" location="'03.5 - VZT-3NP'!C2" display="/"/>
    <hyperlink ref="A120" location="'04.1 - Stavební část 4.NP'!C2" display="/"/>
    <hyperlink ref="A121" location="'04.2 - ZDRAVOTNĚ - TECHNI...'!C2" display="/"/>
    <hyperlink ref="A122" location="'04.3 - VYTÁPĚNÍ 4.NP'!C2" display="/"/>
    <hyperlink ref="A123" location="'04.4 - Elektroinstalace 4...'!C2" display="/"/>
    <hyperlink ref="A124" location="'04.5 - VZT-4NP'!C2" display="/"/>
    <hyperlink ref="A126" location="'05.1 - Stavební část 5.NP'!C2" display="/"/>
    <hyperlink ref="A127" location="'05.2 - ZDRAVOTNĚ - TECHNI...'!C2" display="/"/>
    <hyperlink ref="A128" location="'05.3 - VYTÁPĚNÍ 5.NP'!C2" display="/"/>
    <hyperlink ref="A129" location="'05.4 - Elektroinstalace 5...'!C2" display="/"/>
    <hyperlink ref="A130" location="'05.5 - VZT-5NP'!C2" display="/"/>
    <hyperlink ref="A132" location="'06.1 - Stavební část 6.NP'!C2" display="/"/>
    <hyperlink ref="A133" location="'06.2 - ZDRAVOTNĚ - TECHNI...'!C2" display="/"/>
    <hyperlink ref="A134" location="'06.3 - VYTÁPĚNÍ 6.NP'!C2" display="/"/>
    <hyperlink ref="A135" location="'06.4 - Elektroinstalace 6...'!C2" display="/"/>
    <hyperlink ref="A136" location="'06.5 - VZT-6NP'!C2" display="/"/>
    <hyperlink ref="A138" location="'07.1 - Stavební část 7.NP'!C2" display="/"/>
    <hyperlink ref="A139" location="'07.2 - ZDRAVOTNĚ - TECHNI...'!C2" display="/"/>
    <hyperlink ref="A140" location="'07.3 - VYTÁPĚNÍ 7.NP'!C2" display="/"/>
    <hyperlink ref="A141" location="'07.4 - Elektroinstalace 7...'!C2" display="/"/>
    <hyperlink ref="A142" location="'07.5 - VZT-7NP'!C2" display="/"/>
    <hyperlink ref="A144" location="'08.1 - Stavební část 8.NP'!C2" display="/"/>
    <hyperlink ref="A145" location="'08.2 - ZDRAVOTNĚ - TECHNI...'!C2" display="/"/>
    <hyperlink ref="A146" location="'08.3 - VYTÁPĚNÍ 8.NP'!C2" display="/"/>
    <hyperlink ref="A147" location="'08.4 - Elektroinstalace 8...'!C2" display="/"/>
    <hyperlink ref="A148" location="'08.5 - VZT-8NP'!C2" display="/"/>
    <hyperlink ref="A150" location="'09.1 - Stavební část - st...'!C2" display="/"/>
    <hyperlink ref="A151" location="'09.4 - FVE - solární elek...'!C2" display="/"/>
    <hyperlink ref="A152" location="'09.5.1 - VZT-STŘECHA'!C2" display="/"/>
    <hyperlink ref="A153" location="'09.5.2 - VZT-STOUPAČKY'!C2" display="/"/>
    <hyperlink ref="A154" location="'VON - Vedlejší a ostatn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118</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1354</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1520</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23.25" customHeight="1">
      <c r="A29" s="154"/>
      <c r="B29" s="155"/>
      <c r="C29" s="154"/>
      <c r="D29" s="154"/>
      <c r="E29" s="156" t="s">
        <v>1521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ROUND((SUM(BE124:BE220)),  2)</f>
        <v>0</v>
      </c>
      <c r="G35" s="38"/>
      <c r="H35" s="38"/>
      <c r="I35" s="164">
        <v>0.20999999999999999</v>
      </c>
      <c r="J35" s="163">
        <f>ROUND(((SUM(BE124:BE220))*I35),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ROUND((SUM(BF124:BF220)),  2)</f>
        <v>0</v>
      </c>
      <c r="G36" s="38"/>
      <c r="H36" s="38"/>
      <c r="I36" s="164">
        <v>0.12</v>
      </c>
      <c r="J36" s="163">
        <f>ROUND(((SUM(BF124:BF220))*I36),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ROUND((SUM(BG124:BG220)),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ROUND((SUM(BH124:BH220)),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ROUND((SUM(BI124:BI220)),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1354</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01.4 - Elektroinstalace 1.np + instalace střecha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889</v>
      </c>
      <c r="E99" s="191"/>
      <c r="F99" s="191"/>
      <c r="G99" s="191"/>
      <c r="H99" s="191"/>
      <c r="I99" s="191"/>
      <c r="J99" s="192">
        <f>J125</f>
        <v>0</v>
      </c>
      <c r="K99" s="189"/>
      <c r="L99" s="193"/>
      <c r="S99" s="9"/>
      <c r="T99" s="9"/>
      <c r="U99" s="9"/>
      <c r="V99" s="9"/>
      <c r="W99" s="9"/>
      <c r="X99" s="9"/>
      <c r="Y99" s="9"/>
      <c r="Z99" s="9"/>
      <c r="AA99" s="9"/>
      <c r="AB99" s="9"/>
      <c r="AC99" s="9"/>
      <c r="AD99" s="9"/>
      <c r="AE99" s="9"/>
    </row>
    <row r="100" s="9" customFormat="1" ht="24.96" customHeight="1">
      <c r="A100" s="9"/>
      <c r="B100" s="188"/>
      <c r="C100" s="189"/>
      <c r="D100" s="190" t="s">
        <v>890</v>
      </c>
      <c r="E100" s="191"/>
      <c r="F100" s="191"/>
      <c r="G100" s="191"/>
      <c r="H100" s="191"/>
      <c r="I100" s="191"/>
      <c r="J100" s="192">
        <f>J128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891</v>
      </c>
      <c r="E101" s="191"/>
      <c r="F101" s="191"/>
      <c r="G101" s="191"/>
      <c r="H101" s="191"/>
      <c r="I101" s="191"/>
      <c r="J101" s="192">
        <f>J132</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893</v>
      </c>
      <c r="E102" s="191"/>
      <c r="F102" s="191"/>
      <c r="G102" s="191"/>
      <c r="H102" s="191"/>
      <c r="I102" s="191"/>
      <c r="J102" s="192">
        <f>J216</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267</v>
      </c>
      <c r="D113" s="22"/>
      <c r="E113" s="22"/>
      <c r="F113" s="22"/>
      <c r="G113" s="22"/>
      <c r="H113" s="22"/>
      <c r="I113" s="22"/>
      <c r="J113" s="22"/>
      <c r="K113" s="22"/>
      <c r="L113" s="20"/>
    </row>
    <row r="114" s="2" customFormat="1" ht="16.5" customHeight="1">
      <c r="A114" s="38"/>
      <c r="B114" s="39"/>
      <c r="C114" s="40"/>
      <c r="D114" s="40"/>
      <c r="E114" s="183" t="s">
        <v>1354</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01.4 - Elektroinstalace 1.np + instalace střecha</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Na Okrouhlíku 1371, HK</v>
      </c>
      <c r="G118" s="40"/>
      <c r="H118" s="40"/>
      <c r="I118" s="32" t="s">
        <v>22</v>
      </c>
      <c r="J118" s="79" t="str">
        <f>IF(J14="","",J14)</f>
        <v>24. 6. 2024</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E17</f>
        <v>Krajský úřad Královéhradeckého kraje</v>
      </c>
      <c r="G120" s="40"/>
      <c r="H120" s="40"/>
      <c r="I120" s="32" t="s">
        <v>30</v>
      </c>
      <c r="J120" s="36" t="str">
        <f>E23</f>
        <v>Energy Benefit Centre a.s.</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9"/>
      <c r="B123" s="200"/>
      <c r="C123" s="201" t="s">
        <v>290</v>
      </c>
      <c r="D123" s="202" t="s">
        <v>62</v>
      </c>
      <c r="E123" s="202" t="s">
        <v>58</v>
      </c>
      <c r="F123" s="202" t="s">
        <v>59</v>
      </c>
      <c r="G123" s="202" t="s">
        <v>291</v>
      </c>
      <c r="H123" s="202" t="s">
        <v>292</v>
      </c>
      <c r="I123" s="202" t="s">
        <v>293</v>
      </c>
      <c r="J123" s="202" t="s">
        <v>273</v>
      </c>
      <c r="K123" s="203" t="s">
        <v>294</v>
      </c>
      <c r="L123" s="204"/>
      <c r="M123" s="100" t="s">
        <v>1</v>
      </c>
      <c r="N123" s="101" t="s">
        <v>41</v>
      </c>
      <c r="O123" s="101" t="s">
        <v>295</v>
      </c>
      <c r="P123" s="101" t="s">
        <v>296</v>
      </c>
      <c r="Q123" s="101" t="s">
        <v>297</v>
      </c>
      <c r="R123" s="101" t="s">
        <v>298</v>
      </c>
      <c r="S123" s="101" t="s">
        <v>299</v>
      </c>
      <c r="T123" s="102" t="s">
        <v>300</v>
      </c>
      <c r="U123" s="199"/>
      <c r="V123" s="199"/>
      <c r="W123" s="199"/>
      <c r="X123" s="199"/>
      <c r="Y123" s="199"/>
      <c r="Z123" s="199"/>
      <c r="AA123" s="199"/>
      <c r="AB123" s="199"/>
      <c r="AC123" s="199"/>
      <c r="AD123" s="199"/>
      <c r="AE123" s="199"/>
    </row>
    <row r="124" s="2" customFormat="1" ht="22.8" customHeight="1">
      <c r="A124" s="38"/>
      <c r="B124" s="39"/>
      <c r="C124" s="107" t="s">
        <v>301</v>
      </c>
      <c r="D124" s="40"/>
      <c r="E124" s="40"/>
      <c r="F124" s="40"/>
      <c r="G124" s="40"/>
      <c r="H124" s="40"/>
      <c r="I124" s="40"/>
      <c r="J124" s="205">
        <f>BK124</f>
        <v>0</v>
      </c>
      <c r="K124" s="40"/>
      <c r="L124" s="44"/>
      <c r="M124" s="103"/>
      <c r="N124" s="206"/>
      <c r="O124" s="104"/>
      <c r="P124" s="207">
        <f>P125+P128+P132+P216</f>
        <v>0</v>
      </c>
      <c r="Q124" s="104"/>
      <c r="R124" s="207">
        <f>R125+R128+R132+R216</f>
        <v>0</v>
      </c>
      <c r="S124" s="104"/>
      <c r="T124" s="208">
        <f>T125+T128+T132+T216</f>
        <v>0</v>
      </c>
      <c r="U124" s="38"/>
      <c r="V124" s="38"/>
      <c r="W124" s="38"/>
      <c r="X124" s="38"/>
      <c r="Y124" s="38"/>
      <c r="Z124" s="38"/>
      <c r="AA124" s="38"/>
      <c r="AB124" s="38"/>
      <c r="AC124" s="38"/>
      <c r="AD124" s="38"/>
      <c r="AE124" s="38"/>
      <c r="AT124" s="17" t="s">
        <v>76</v>
      </c>
      <c r="AU124" s="17" t="s">
        <v>275</v>
      </c>
      <c r="BK124" s="209">
        <f>BK125+BK128+BK132+BK216</f>
        <v>0</v>
      </c>
    </row>
    <row r="125" s="12" customFormat="1" ht="25.92" customHeight="1">
      <c r="A125" s="12"/>
      <c r="B125" s="210"/>
      <c r="C125" s="211"/>
      <c r="D125" s="212" t="s">
        <v>76</v>
      </c>
      <c r="E125" s="213" t="s">
        <v>894</v>
      </c>
      <c r="F125" s="213" t="s">
        <v>895</v>
      </c>
      <c r="G125" s="211"/>
      <c r="H125" s="211"/>
      <c r="I125" s="214"/>
      <c r="J125" s="215">
        <f>BK125</f>
        <v>0</v>
      </c>
      <c r="K125" s="211"/>
      <c r="L125" s="216"/>
      <c r="M125" s="217"/>
      <c r="N125" s="218"/>
      <c r="O125" s="218"/>
      <c r="P125" s="219">
        <f>SUM(P126:P127)</f>
        <v>0</v>
      </c>
      <c r="Q125" s="218"/>
      <c r="R125" s="219">
        <f>SUM(R126:R127)</f>
        <v>0</v>
      </c>
      <c r="S125" s="218"/>
      <c r="T125" s="220">
        <f>SUM(T126:T127)</f>
        <v>0</v>
      </c>
      <c r="U125" s="12"/>
      <c r="V125" s="12"/>
      <c r="W125" s="12"/>
      <c r="X125" s="12"/>
      <c r="Y125" s="12"/>
      <c r="Z125" s="12"/>
      <c r="AA125" s="12"/>
      <c r="AB125" s="12"/>
      <c r="AC125" s="12"/>
      <c r="AD125" s="12"/>
      <c r="AE125" s="12"/>
      <c r="AR125" s="221" t="s">
        <v>84</v>
      </c>
      <c r="AT125" s="222" t="s">
        <v>76</v>
      </c>
      <c r="AU125" s="222" t="s">
        <v>77</v>
      </c>
      <c r="AY125" s="221" t="s">
        <v>304</v>
      </c>
      <c r="BK125" s="223">
        <f>SUM(BK126:BK127)</f>
        <v>0</v>
      </c>
    </row>
    <row r="126" s="2" customFormat="1" ht="24.15" customHeight="1">
      <c r="A126" s="38"/>
      <c r="B126" s="39"/>
      <c r="C126" s="226" t="s">
        <v>84</v>
      </c>
      <c r="D126" s="226" t="s">
        <v>307</v>
      </c>
      <c r="E126" s="227" t="s">
        <v>896</v>
      </c>
      <c r="F126" s="228" t="s">
        <v>897</v>
      </c>
      <c r="G126" s="229" t="s">
        <v>317</v>
      </c>
      <c r="H126" s="230">
        <v>160</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86</v>
      </c>
    </row>
    <row r="127" s="2" customFormat="1" ht="24.15" customHeight="1">
      <c r="A127" s="38"/>
      <c r="B127" s="39"/>
      <c r="C127" s="226" t="s">
        <v>86</v>
      </c>
      <c r="D127" s="226" t="s">
        <v>307</v>
      </c>
      <c r="E127" s="227" t="s">
        <v>898</v>
      </c>
      <c r="F127" s="228" t="s">
        <v>899</v>
      </c>
      <c r="G127" s="229" t="s">
        <v>317</v>
      </c>
      <c r="H127" s="230">
        <v>140</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311</v>
      </c>
    </row>
    <row r="128" s="12" customFormat="1" ht="25.92" customHeight="1">
      <c r="A128" s="12"/>
      <c r="B128" s="210"/>
      <c r="C128" s="211"/>
      <c r="D128" s="212" t="s">
        <v>76</v>
      </c>
      <c r="E128" s="213" t="s">
        <v>900</v>
      </c>
      <c r="F128" s="213" t="s">
        <v>901</v>
      </c>
      <c r="G128" s="211"/>
      <c r="H128" s="211"/>
      <c r="I128" s="214"/>
      <c r="J128" s="215">
        <f>BK128</f>
        <v>0</v>
      </c>
      <c r="K128" s="211"/>
      <c r="L128" s="216"/>
      <c r="M128" s="217"/>
      <c r="N128" s="218"/>
      <c r="O128" s="218"/>
      <c r="P128" s="219">
        <f>SUM(P129:P131)</f>
        <v>0</v>
      </c>
      <c r="Q128" s="218"/>
      <c r="R128" s="219">
        <f>SUM(R129:R131)</f>
        <v>0</v>
      </c>
      <c r="S128" s="218"/>
      <c r="T128" s="220">
        <f>SUM(T129:T131)</f>
        <v>0</v>
      </c>
      <c r="U128" s="12"/>
      <c r="V128" s="12"/>
      <c r="W128" s="12"/>
      <c r="X128" s="12"/>
      <c r="Y128" s="12"/>
      <c r="Z128" s="12"/>
      <c r="AA128" s="12"/>
      <c r="AB128" s="12"/>
      <c r="AC128" s="12"/>
      <c r="AD128" s="12"/>
      <c r="AE128" s="12"/>
      <c r="AR128" s="221" t="s">
        <v>84</v>
      </c>
      <c r="AT128" s="222" t="s">
        <v>76</v>
      </c>
      <c r="AU128" s="222" t="s">
        <v>77</v>
      </c>
      <c r="AY128" s="221" t="s">
        <v>304</v>
      </c>
      <c r="BK128" s="223">
        <f>SUM(BK129:BK131)</f>
        <v>0</v>
      </c>
    </row>
    <row r="129" s="2" customFormat="1" ht="16.5" customHeight="1">
      <c r="A129" s="38"/>
      <c r="B129" s="39"/>
      <c r="C129" s="226" t="s">
        <v>305</v>
      </c>
      <c r="D129" s="226" t="s">
        <v>307</v>
      </c>
      <c r="E129" s="227" t="s">
        <v>902</v>
      </c>
      <c r="F129" s="228" t="s">
        <v>903</v>
      </c>
      <c r="G129" s="229" t="s">
        <v>547</v>
      </c>
      <c r="H129" s="230">
        <v>144</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16.5" customHeight="1">
      <c r="A130" s="38"/>
      <c r="B130" s="39"/>
      <c r="C130" s="226" t="s">
        <v>311</v>
      </c>
      <c r="D130" s="226" t="s">
        <v>307</v>
      </c>
      <c r="E130" s="227" t="s">
        <v>904</v>
      </c>
      <c r="F130" s="228" t="s">
        <v>905</v>
      </c>
      <c r="G130" s="229" t="s">
        <v>547</v>
      </c>
      <c r="H130" s="230">
        <v>31</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16.5" customHeight="1">
      <c r="A131" s="38"/>
      <c r="B131" s="39"/>
      <c r="C131" s="226" t="s">
        <v>330</v>
      </c>
      <c r="D131" s="226" t="s">
        <v>307</v>
      </c>
      <c r="E131" s="227" t="s">
        <v>906</v>
      </c>
      <c r="F131" s="228" t="s">
        <v>907</v>
      </c>
      <c r="G131" s="229" t="s">
        <v>547</v>
      </c>
      <c r="H131" s="230">
        <v>42</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12" customFormat="1" ht="25.92" customHeight="1">
      <c r="A132" s="12"/>
      <c r="B132" s="210"/>
      <c r="C132" s="211"/>
      <c r="D132" s="212" t="s">
        <v>76</v>
      </c>
      <c r="E132" s="213" t="s">
        <v>908</v>
      </c>
      <c r="F132" s="213" t="s">
        <v>909</v>
      </c>
      <c r="G132" s="211"/>
      <c r="H132" s="211"/>
      <c r="I132" s="214"/>
      <c r="J132" s="215">
        <f>BK132</f>
        <v>0</v>
      </c>
      <c r="K132" s="211"/>
      <c r="L132" s="216"/>
      <c r="M132" s="217"/>
      <c r="N132" s="218"/>
      <c r="O132" s="218"/>
      <c r="P132" s="219">
        <f>SUM(P133:P215)</f>
        <v>0</v>
      </c>
      <c r="Q132" s="218"/>
      <c r="R132" s="219">
        <f>SUM(R133:R215)</f>
        <v>0</v>
      </c>
      <c r="S132" s="218"/>
      <c r="T132" s="220">
        <f>SUM(T133:T215)</f>
        <v>0</v>
      </c>
      <c r="U132" s="12"/>
      <c r="V132" s="12"/>
      <c r="W132" s="12"/>
      <c r="X132" s="12"/>
      <c r="Y132" s="12"/>
      <c r="Z132" s="12"/>
      <c r="AA132" s="12"/>
      <c r="AB132" s="12"/>
      <c r="AC132" s="12"/>
      <c r="AD132" s="12"/>
      <c r="AE132" s="12"/>
      <c r="AR132" s="221" t="s">
        <v>84</v>
      </c>
      <c r="AT132" s="222" t="s">
        <v>76</v>
      </c>
      <c r="AU132" s="222" t="s">
        <v>77</v>
      </c>
      <c r="AY132" s="221" t="s">
        <v>304</v>
      </c>
      <c r="BK132" s="223">
        <f>SUM(BK133:BK215)</f>
        <v>0</v>
      </c>
    </row>
    <row r="133" s="2" customFormat="1" ht="16.5" customHeight="1">
      <c r="A133" s="38"/>
      <c r="B133" s="39"/>
      <c r="C133" s="226" t="s">
        <v>313</v>
      </c>
      <c r="D133" s="226" t="s">
        <v>307</v>
      </c>
      <c r="E133" s="227" t="s">
        <v>1522</v>
      </c>
      <c r="F133" s="228" t="s">
        <v>1523</v>
      </c>
      <c r="G133" s="229" t="s">
        <v>911</v>
      </c>
      <c r="H133" s="230">
        <v>1</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8</v>
      </c>
    </row>
    <row r="134" s="2" customFormat="1">
      <c r="A134" s="38"/>
      <c r="B134" s="39"/>
      <c r="C134" s="40"/>
      <c r="D134" s="241" t="s">
        <v>912</v>
      </c>
      <c r="E134" s="40"/>
      <c r="F134" s="291" t="s">
        <v>913</v>
      </c>
      <c r="G134" s="40"/>
      <c r="H134" s="40"/>
      <c r="I134" s="292"/>
      <c r="J134" s="40"/>
      <c r="K134" s="40"/>
      <c r="L134" s="44"/>
      <c r="M134" s="293"/>
      <c r="N134" s="294"/>
      <c r="O134" s="91"/>
      <c r="P134" s="91"/>
      <c r="Q134" s="91"/>
      <c r="R134" s="91"/>
      <c r="S134" s="91"/>
      <c r="T134" s="92"/>
      <c r="U134" s="38"/>
      <c r="V134" s="38"/>
      <c r="W134" s="38"/>
      <c r="X134" s="38"/>
      <c r="Y134" s="38"/>
      <c r="Z134" s="38"/>
      <c r="AA134" s="38"/>
      <c r="AB134" s="38"/>
      <c r="AC134" s="38"/>
      <c r="AD134" s="38"/>
      <c r="AE134" s="38"/>
      <c r="AT134" s="17" t="s">
        <v>912</v>
      </c>
      <c r="AU134" s="17" t="s">
        <v>84</v>
      </c>
    </row>
    <row r="135" s="2" customFormat="1" ht="16.5" customHeight="1">
      <c r="A135" s="38"/>
      <c r="B135" s="39"/>
      <c r="C135" s="226" t="s">
        <v>343</v>
      </c>
      <c r="D135" s="226" t="s">
        <v>307</v>
      </c>
      <c r="E135" s="227" t="s">
        <v>933</v>
      </c>
      <c r="F135" s="228" t="s">
        <v>934</v>
      </c>
      <c r="G135" s="229" t="s">
        <v>575</v>
      </c>
      <c r="H135" s="230">
        <v>1</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381</v>
      </c>
    </row>
    <row r="136" s="2" customFormat="1" ht="16.5" customHeight="1">
      <c r="A136" s="38"/>
      <c r="B136" s="39"/>
      <c r="C136" s="226" t="s">
        <v>348</v>
      </c>
      <c r="D136" s="226" t="s">
        <v>307</v>
      </c>
      <c r="E136" s="227" t="s">
        <v>422</v>
      </c>
      <c r="F136" s="228" t="s">
        <v>937</v>
      </c>
      <c r="G136" s="229" t="s">
        <v>911</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392</v>
      </c>
    </row>
    <row r="137" s="2" customFormat="1" ht="16.5" customHeight="1">
      <c r="A137" s="38"/>
      <c r="B137" s="39"/>
      <c r="C137" s="226" t="s">
        <v>325</v>
      </c>
      <c r="D137" s="226" t="s">
        <v>307</v>
      </c>
      <c r="E137" s="227" t="s">
        <v>1524</v>
      </c>
      <c r="F137" s="228" t="s">
        <v>1525</v>
      </c>
      <c r="G137" s="229" t="s">
        <v>911</v>
      </c>
      <c r="H137" s="230">
        <v>1</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403</v>
      </c>
    </row>
    <row r="138" s="2" customFormat="1" ht="16.5" customHeight="1">
      <c r="A138" s="38"/>
      <c r="B138" s="39"/>
      <c r="C138" s="226" t="s">
        <v>362</v>
      </c>
      <c r="D138" s="226" t="s">
        <v>307</v>
      </c>
      <c r="E138" s="227" t="s">
        <v>305</v>
      </c>
      <c r="F138" s="228" t="s">
        <v>944</v>
      </c>
      <c r="G138" s="229" t="s">
        <v>911</v>
      </c>
      <c r="H138" s="230">
        <v>40</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414</v>
      </c>
    </row>
    <row r="139" s="2" customFormat="1" ht="16.5" customHeight="1">
      <c r="A139" s="38"/>
      <c r="B139" s="39"/>
      <c r="C139" s="226" t="s">
        <v>367</v>
      </c>
      <c r="D139" s="226" t="s">
        <v>307</v>
      </c>
      <c r="E139" s="227" t="s">
        <v>311</v>
      </c>
      <c r="F139" s="228" t="s">
        <v>949</v>
      </c>
      <c r="G139" s="229" t="s">
        <v>911</v>
      </c>
      <c r="H139" s="230">
        <v>3</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422</v>
      </c>
    </row>
    <row r="140" s="2" customFormat="1" ht="16.5" customHeight="1">
      <c r="A140" s="38"/>
      <c r="B140" s="39"/>
      <c r="C140" s="226" t="s">
        <v>8</v>
      </c>
      <c r="D140" s="226" t="s">
        <v>307</v>
      </c>
      <c r="E140" s="227" t="s">
        <v>951</v>
      </c>
      <c r="F140" s="228" t="s">
        <v>952</v>
      </c>
      <c r="G140" s="229" t="s">
        <v>911</v>
      </c>
      <c r="H140" s="230">
        <v>10</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433</v>
      </c>
    </row>
    <row r="141" s="2" customFormat="1" ht="16.5" customHeight="1">
      <c r="A141" s="38"/>
      <c r="B141" s="39"/>
      <c r="C141" s="226" t="s">
        <v>375</v>
      </c>
      <c r="D141" s="226" t="s">
        <v>307</v>
      </c>
      <c r="E141" s="227" t="s">
        <v>1526</v>
      </c>
      <c r="F141" s="228" t="s">
        <v>1527</v>
      </c>
      <c r="G141" s="229" t="s">
        <v>911</v>
      </c>
      <c r="H141" s="230">
        <v>27</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443</v>
      </c>
    </row>
    <row r="142" s="2" customFormat="1" ht="16.5" customHeight="1">
      <c r="A142" s="38"/>
      <c r="B142" s="39"/>
      <c r="C142" s="226" t="s">
        <v>381</v>
      </c>
      <c r="D142" s="226" t="s">
        <v>307</v>
      </c>
      <c r="E142" s="227" t="s">
        <v>954</v>
      </c>
      <c r="F142" s="228" t="s">
        <v>955</v>
      </c>
      <c r="G142" s="229" t="s">
        <v>911</v>
      </c>
      <c r="H142" s="230">
        <v>3</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451</v>
      </c>
    </row>
    <row r="143" s="2" customFormat="1" ht="16.5" customHeight="1">
      <c r="A143" s="38"/>
      <c r="B143" s="39"/>
      <c r="C143" s="226" t="s">
        <v>389</v>
      </c>
      <c r="D143" s="226" t="s">
        <v>307</v>
      </c>
      <c r="E143" s="227" t="s">
        <v>957</v>
      </c>
      <c r="F143" s="228" t="s">
        <v>958</v>
      </c>
      <c r="G143" s="229" t="s">
        <v>911</v>
      </c>
      <c r="H143" s="230">
        <v>5</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461</v>
      </c>
    </row>
    <row r="144" s="2" customFormat="1" ht="21.75" customHeight="1">
      <c r="A144" s="38"/>
      <c r="B144" s="39"/>
      <c r="C144" s="226" t="s">
        <v>392</v>
      </c>
      <c r="D144" s="226" t="s">
        <v>307</v>
      </c>
      <c r="E144" s="227" t="s">
        <v>960</v>
      </c>
      <c r="F144" s="228" t="s">
        <v>961</v>
      </c>
      <c r="G144" s="229" t="s">
        <v>575</v>
      </c>
      <c r="H144" s="230">
        <v>88</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426</v>
      </c>
    </row>
    <row r="145" s="2" customFormat="1" ht="16.5" customHeight="1">
      <c r="A145" s="38"/>
      <c r="B145" s="39"/>
      <c r="C145" s="226" t="s">
        <v>398</v>
      </c>
      <c r="D145" s="226" t="s">
        <v>307</v>
      </c>
      <c r="E145" s="227" t="s">
        <v>330</v>
      </c>
      <c r="F145" s="228" t="s">
        <v>966</v>
      </c>
      <c r="G145" s="229" t="s">
        <v>911</v>
      </c>
      <c r="H145" s="230">
        <v>14</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479</v>
      </c>
    </row>
    <row r="146" s="2" customFormat="1" ht="16.5" customHeight="1">
      <c r="A146" s="38"/>
      <c r="B146" s="39"/>
      <c r="C146" s="226" t="s">
        <v>403</v>
      </c>
      <c r="D146" s="226" t="s">
        <v>307</v>
      </c>
      <c r="E146" s="227" t="s">
        <v>1528</v>
      </c>
      <c r="F146" s="228" t="s">
        <v>969</v>
      </c>
      <c r="G146" s="229" t="s">
        <v>911</v>
      </c>
      <c r="H146" s="230">
        <v>13</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488</v>
      </c>
    </row>
    <row r="147" s="2" customFormat="1" ht="16.5" customHeight="1">
      <c r="A147" s="38"/>
      <c r="B147" s="39"/>
      <c r="C147" s="226" t="s">
        <v>410</v>
      </c>
      <c r="D147" s="226" t="s">
        <v>307</v>
      </c>
      <c r="E147" s="227" t="s">
        <v>968</v>
      </c>
      <c r="F147" s="228" t="s">
        <v>1529</v>
      </c>
      <c r="G147" s="229" t="s">
        <v>911</v>
      </c>
      <c r="H147" s="230">
        <v>2</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500</v>
      </c>
    </row>
    <row r="148" s="2" customFormat="1" ht="21.75" customHeight="1">
      <c r="A148" s="38"/>
      <c r="B148" s="39"/>
      <c r="C148" s="226" t="s">
        <v>414</v>
      </c>
      <c r="D148" s="226" t="s">
        <v>307</v>
      </c>
      <c r="E148" s="227" t="s">
        <v>977</v>
      </c>
      <c r="F148" s="228" t="s">
        <v>978</v>
      </c>
      <c r="G148" s="229" t="s">
        <v>575</v>
      </c>
      <c r="H148" s="230">
        <v>29</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508</v>
      </c>
    </row>
    <row r="149" s="2" customFormat="1" ht="24.15" customHeight="1">
      <c r="A149" s="38"/>
      <c r="B149" s="39"/>
      <c r="C149" s="226" t="s">
        <v>7</v>
      </c>
      <c r="D149" s="226" t="s">
        <v>307</v>
      </c>
      <c r="E149" s="227" t="s">
        <v>980</v>
      </c>
      <c r="F149" s="228" t="s">
        <v>981</v>
      </c>
      <c r="G149" s="229" t="s">
        <v>575</v>
      </c>
      <c r="H149" s="230">
        <v>22</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518</v>
      </c>
    </row>
    <row r="150" s="2" customFormat="1" ht="16.5" customHeight="1">
      <c r="A150" s="38"/>
      <c r="B150" s="39"/>
      <c r="C150" s="226" t="s">
        <v>422</v>
      </c>
      <c r="D150" s="226" t="s">
        <v>307</v>
      </c>
      <c r="E150" s="227" t="s">
        <v>343</v>
      </c>
      <c r="F150" s="228" t="s">
        <v>1530</v>
      </c>
      <c r="G150" s="229" t="s">
        <v>911</v>
      </c>
      <c r="H150" s="230">
        <v>1</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531</v>
      </c>
    </row>
    <row r="151" s="2" customFormat="1">
      <c r="A151" s="38"/>
      <c r="B151" s="39"/>
      <c r="C151" s="40"/>
      <c r="D151" s="241" t="s">
        <v>912</v>
      </c>
      <c r="E151" s="40"/>
      <c r="F151" s="291" t="s">
        <v>1531</v>
      </c>
      <c r="G151" s="40"/>
      <c r="H151" s="40"/>
      <c r="I151" s="292"/>
      <c r="J151" s="40"/>
      <c r="K151" s="40"/>
      <c r="L151" s="44"/>
      <c r="M151" s="293"/>
      <c r="N151" s="294"/>
      <c r="O151" s="91"/>
      <c r="P151" s="91"/>
      <c r="Q151" s="91"/>
      <c r="R151" s="91"/>
      <c r="S151" s="91"/>
      <c r="T151" s="92"/>
      <c r="U151" s="38"/>
      <c r="V151" s="38"/>
      <c r="W151" s="38"/>
      <c r="X151" s="38"/>
      <c r="Y151" s="38"/>
      <c r="Z151" s="38"/>
      <c r="AA151" s="38"/>
      <c r="AB151" s="38"/>
      <c r="AC151" s="38"/>
      <c r="AD151" s="38"/>
      <c r="AE151" s="38"/>
      <c r="AT151" s="17" t="s">
        <v>912</v>
      </c>
      <c r="AU151" s="17" t="s">
        <v>84</v>
      </c>
    </row>
    <row r="152" s="2" customFormat="1" ht="24.15" customHeight="1">
      <c r="A152" s="38"/>
      <c r="B152" s="39"/>
      <c r="C152" s="226" t="s">
        <v>429</v>
      </c>
      <c r="D152" s="226" t="s">
        <v>307</v>
      </c>
      <c r="E152" s="227" t="s">
        <v>1532</v>
      </c>
      <c r="F152" s="228" t="s">
        <v>1533</v>
      </c>
      <c r="G152" s="229" t="s">
        <v>575</v>
      </c>
      <c r="H152" s="230">
        <v>1</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687</v>
      </c>
    </row>
    <row r="153" s="2" customFormat="1" ht="24.15" customHeight="1">
      <c r="A153" s="38"/>
      <c r="B153" s="39"/>
      <c r="C153" s="226" t="s">
        <v>433</v>
      </c>
      <c r="D153" s="226" t="s">
        <v>307</v>
      </c>
      <c r="E153" s="227" t="s">
        <v>983</v>
      </c>
      <c r="F153" s="228" t="s">
        <v>984</v>
      </c>
      <c r="G153" s="229" t="s">
        <v>575</v>
      </c>
      <c r="H153" s="230">
        <v>106</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697</v>
      </c>
    </row>
    <row r="154" s="2" customFormat="1" ht="24.15" customHeight="1">
      <c r="A154" s="38"/>
      <c r="B154" s="39"/>
      <c r="C154" s="226" t="s">
        <v>437</v>
      </c>
      <c r="D154" s="226" t="s">
        <v>307</v>
      </c>
      <c r="E154" s="227" t="s">
        <v>986</v>
      </c>
      <c r="F154" s="228" t="s">
        <v>987</v>
      </c>
      <c r="G154" s="229" t="s">
        <v>575</v>
      </c>
      <c r="H154" s="230">
        <v>19</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938</v>
      </c>
    </row>
    <row r="155" s="2" customFormat="1" ht="24.15" customHeight="1">
      <c r="A155" s="38"/>
      <c r="B155" s="39"/>
      <c r="C155" s="226" t="s">
        <v>443</v>
      </c>
      <c r="D155" s="226" t="s">
        <v>307</v>
      </c>
      <c r="E155" s="227" t="s">
        <v>989</v>
      </c>
      <c r="F155" s="228" t="s">
        <v>990</v>
      </c>
      <c r="G155" s="229" t="s">
        <v>575</v>
      </c>
      <c r="H155" s="230">
        <v>4</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940</v>
      </c>
    </row>
    <row r="156" s="2" customFormat="1" ht="24.15" customHeight="1">
      <c r="A156" s="38"/>
      <c r="B156" s="39"/>
      <c r="C156" s="226" t="s">
        <v>447</v>
      </c>
      <c r="D156" s="226" t="s">
        <v>307</v>
      </c>
      <c r="E156" s="227" t="s">
        <v>992</v>
      </c>
      <c r="F156" s="228" t="s">
        <v>993</v>
      </c>
      <c r="G156" s="229" t="s">
        <v>575</v>
      </c>
      <c r="H156" s="230">
        <v>6</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943</v>
      </c>
    </row>
    <row r="157" s="2" customFormat="1" ht="24.15" customHeight="1">
      <c r="A157" s="38"/>
      <c r="B157" s="39"/>
      <c r="C157" s="226" t="s">
        <v>451</v>
      </c>
      <c r="D157" s="226" t="s">
        <v>307</v>
      </c>
      <c r="E157" s="227" t="s">
        <v>1534</v>
      </c>
      <c r="F157" s="228" t="s">
        <v>1535</v>
      </c>
      <c r="G157" s="229" t="s">
        <v>575</v>
      </c>
      <c r="H157" s="230">
        <v>6</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945</v>
      </c>
    </row>
    <row r="158" s="2" customFormat="1" ht="24.15" customHeight="1">
      <c r="A158" s="38"/>
      <c r="B158" s="39"/>
      <c r="C158" s="226" t="s">
        <v>456</v>
      </c>
      <c r="D158" s="226" t="s">
        <v>307</v>
      </c>
      <c r="E158" s="227" t="s">
        <v>475</v>
      </c>
      <c r="F158" s="228" t="s">
        <v>1536</v>
      </c>
      <c r="G158" s="229" t="s">
        <v>911</v>
      </c>
      <c r="H158" s="230">
        <v>2</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948</v>
      </c>
    </row>
    <row r="159" s="2" customFormat="1" ht="21.75" customHeight="1">
      <c r="A159" s="38"/>
      <c r="B159" s="39"/>
      <c r="C159" s="226" t="s">
        <v>461</v>
      </c>
      <c r="D159" s="226" t="s">
        <v>307</v>
      </c>
      <c r="E159" s="227" t="s">
        <v>348</v>
      </c>
      <c r="F159" s="228" t="s">
        <v>995</v>
      </c>
      <c r="G159" s="229" t="s">
        <v>911</v>
      </c>
      <c r="H159" s="230">
        <v>46</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950</v>
      </c>
    </row>
    <row r="160" s="2" customFormat="1" ht="24.15" customHeight="1">
      <c r="A160" s="38"/>
      <c r="B160" s="39"/>
      <c r="C160" s="226" t="s">
        <v>466</v>
      </c>
      <c r="D160" s="226" t="s">
        <v>307</v>
      </c>
      <c r="E160" s="227" t="s">
        <v>325</v>
      </c>
      <c r="F160" s="228" t="s">
        <v>1537</v>
      </c>
      <c r="G160" s="229" t="s">
        <v>911</v>
      </c>
      <c r="H160" s="230">
        <v>180</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953</v>
      </c>
    </row>
    <row r="161" s="2" customFormat="1" ht="24.15" customHeight="1">
      <c r="A161" s="38"/>
      <c r="B161" s="39"/>
      <c r="C161" s="226" t="s">
        <v>426</v>
      </c>
      <c r="D161" s="226" t="s">
        <v>307</v>
      </c>
      <c r="E161" s="227" t="s">
        <v>997</v>
      </c>
      <c r="F161" s="228" t="s">
        <v>998</v>
      </c>
      <c r="G161" s="229" t="s">
        <v>575</v>
      </c>
      <c r="H161" s="230">
        <v>45</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956</v>
      </c>
    </row>
    <row r="162" s="2" customFormat="1" ht="24.15" customHeight="1">
      <c r="A162" s="38"/>
      <c r="B162" s="39"/>
      <c r="C162" s="226" t="s">
        <v>475</v>
      </c>
      <c r="D162" s="226" t="s">
        <v>307</v>
      </c>
      <c r="E162" s="227" t="s">
        <v>1000</v>
      </c>
      <c r="F162" s="228" t="s">
        <v>1001</v>
      </c>
      <c r="G162" s="229" t="s">
        <v>575</v>
      </c>
      <c r="H162" s="230">
        <v>10</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959</v>
      </c>
    </row>
    <row r="163" s="2" customFormat="1" ht="24.15" customHeight="1">
      <c r="A163" s="38"/>
      <c r="B163" s="39"/>
      <c r="C163" s="226" t="s">
        <v>479</v>
      </c>
      <c r="D163" s="226" t="s">
        <v>307</v>
      </c>
      <c r="E163" s="227" t="s">
        <v>1003</v>
      </c>
      <c r="F163" s="228" t="s">
        <v>1004</v>
      </c>
      <c r="G163" s="229" t="s">
        <v>575</v>
      </c>
      <c r="H163" s="230">
        <v>22</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962</v>
      </c>
    </row>
    <row r="164" s="2" customFormat="1" ht="24.15" customHeight="1">
      <c r="A164" s="38"/>
      <c r="B164" s="39"/>
      <c r="C164" s="226" t="s">
        <v>483</v>
      </c>
      <c r="D164" s="226" t="s">
        <v>307</v>
      </c>
      <c r="E164" s="227" t="s">
        <v>1006</v>
      </c>
      <c r="F164" s="228" t="s">
        <v>1007</v>
      </c>
      <c r="G164" s="229" t="s">
        <v>575</v>
      </c>
      <c r="H164" s="230">
        <v>32</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964</v>
      </c>
    </row>
    <row r="165" s="2" customFormat="1" ht="24.15" customHeight="1">
      <c r="A165" s="38"/>
      <c r="B165" s="39"/>
      <c r="C165" s="226" t="s">
        <v>488</v>
      </c>
      <c r="D165" s="226" t="s">
        <v>307</v>
      </c>
      <c r="E165" s="227" t="s">
        <v>1009</v>
      </c>
      <c r="F165" s="228" t="s">
        <v>1010</v>
      </c>
      <c r="G165" s="229" t="s">
        <v>575</v>
      </c>
      <c r="H165" s="230">
        <v>200</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967</v>
      </c>
    </row>
    <row r="166" s="2" customFormat="1" ht="16.5" customHeight="1">
      <c r="A166" s="38"/>
      <c r="B166" s="39"/>
      <c r="C166" s="226" t="s">
        <v>495</v>
      </c>
      <c r="D166" s="226" t="s">
        <v>307</v>
      </c>
      <c r="E166" s="227" t="s">
        <v>367</v>
      </c>
      <c r="F166" s="228" t="s">
        <v>1014</v>
      </c>
      <c r="G166" s="229" t="s">
        <v>911</v>
      </c>
      <c r="H166" s="230">
        <v>1</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970</v>
      </c>
    </row>
    <row r="167" s="2" customFormat="1" ht="16.5" customHeight="1">
      <c r="A167" s="38"/>
      <c r="B167" s="39"/>
      <c r="C167" s="226" t="s">
        <v>500</v>
      </c>
      <c r="D167" s="226" t="s">
        <v>307</v>
      </c>
      <c r="E167" s="227" t="s">
        <v>8</v>
      </c>
      <c r="F167" s="228" t="s">
        <v>1016</v>
      </c>
      <c r="G167" s="229" t="s">
        <v>911</v>
      </c>
      <c r="H167" s="230">
        <v>1</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973</v>
      </c>
    </row>
    <row r="168" s="2" customFormat="1" ht="16.5" customHeight="1">
      <c r="A168" s="38"/>
      <c r="B168" s="39"/>
      <c r="C168" s="226" t="s">
        <v>504</v>
      </c>
      <c r="D168" s="226" t="s">
        <v>307</v>
      </c>
      <c r="E168" s="227" t="s">
        <v>375</v>
      </c>
      <c r="F168" s="228" t="s">
        <v>1028</v>
      </c>
      <c r="G168" s="229" t="s">
        <v>911</v>
      </c>
      <c r="H168" s="230">
        <v>3</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976</v>
      </c>
    </row>
    <row r="169" s="2" customFormat="1" ht="16.5" customHeight="1">
      <c r="A169" s="38"/>
      <c r="B169" s="39"/>
      <c r="C169" s="226" t="s">
        <v>508</v>
      </c>
      <c r="D169" s="226" t="s">
        <v>307</v>
      </c>
      <c r="E169" s="227" t="s">
        <v>1030</v>
      </c>
      <c r="F169" s="228" t="s">
        <v>1031</v>
      </c>
      <c r="G169" s="229" t="s">
        <v>911</v>
      </c>
      <c r="H169" s="230">
        <v>1</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979</v>
      </c>
    </row>
    <row r="170" s="2" customFormat="1" ht="16.5" customHeight="1">
      <c r="A170" s="38"/>
      <c r="B170" s="39"/>
      <c r="C170" s="226" t="s">
        <v>514</v>
      </c>
      <c r="D170" s="226" t="s">
        <v>307</v>
      </c>
      <c r="E170" s="227" t="s">
        <v>381</v>
      </c>
      <c r="F170" s="228" t="s">
        <v>1034</v>
      </c>
      <c r="G170" s="229" t="s">
        <v>911</v>
      </c>
      <c r="H170" s="230">
        <v>19</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982</v>
      </c>
    </row>
    <row r="171" s="2" customFormat="1" ht="24.15" customHeight="1">
      <c r="A171" s="38"/>
      <c r="B171" s="39"/>
      <c r="C171" s="226" t="s">
        <v>518</v>
      </c>
      <c r="D171" s="226" t="s">
        <v>307</v>
      </c>
      <c r="E171" s="227" t="s">
        <v>398</v>
      </c>
      <c r="F171" s="228" t="s">
        <v>1040</v>
      </c>
      <c r="G171" s="229" t="s">
        <v>911</v>
      </c>
      <c r="H171" s="230">
        <v>1</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985</v>
      </c>
    </row>
    <row r="172" s="2" customFormat="1" ht="21.75" customHeight="1">
      <c r="A172" s="38"/>
      <c r="B172" s="39"/>
      <c r="C172" s="226" t="s">
        <v>522</v>
      </c>
      <c r="D172" s="226" t="s">
        <v>307</v>
      </c>
      <c r="E172" s="227" t="s">
        <v>403</v>
      </c>
      <c r="F172" s="228" t="s">
        <v>1046</v>
      </c>
      <c r="G172" s="229" t="s">
        <v>911</v>
      </c>
      <c r="H172" s="230">
        <v>2</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988</v>
      </c>
    </row>
    <row r="173" s="2" customFormat="1" ht="24.15" customHeight="1">
      <c r="A173" s="38"/>
      <c r="B173" s="39"/>
      <c r="C173" s="226" t="s">
        <v>531</v>
      </c>
      <c r="D173" s="226" t="s">
        <v>307</v>
      </c>
      <c r="E173" s="227" t="s">
        <v>84</v>
      </c>
      <c r="F173" s="228" t="s">
        <v>1048</v>
      </c>
      <c r="G173" s="229" t="s">
        <v>911</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991</v>
      </c>
    </row>
    <row r="174" s="2" customFormat="1" ht="24.15" customHeight="1">
      <c r="A174" s="38"/>
      <c r="B174" s="39"/>
      <c r="C174" s="226" t="s">
        <v>683</v>
      </c>
      <c r="D174" s="226" t="s">
        <v>307</v>
      </c>
      <c r="E174" s="227" t="s">
        <v>1051</v>
      </c>
      <c r="F174" s="228" t="s">
        <v>1052</v>
      </c>
      <c r="G174" s="229" t="s">
        <v>575</v>
      </c>
      <c r="H174" s="230">
        <v>10</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994</v>
      </c>
    </row>
    <row r="175" s="2" customFormat="1" ht="16.5" customHeight="1">
      <c r="A175" s="38"/>
      <c r="B175" s="39"/>
      <c r="C175" s="226" t="s">
        <v>687</v>
      </c>
      <c r="D175" s="226" t="s">
        <v>307</v>
      </c>
      <c r="E175" s="227" t="s">
        <v>433</v>
      </c>
      <c r="F175" s="228" t="s">
        <v>1538</v>
      </c>
      <c r="G175" s="229" t="s">
        <v>911</v>
      </c>
      <c r="H175" s="230">
        <v>58</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996</v>
      </c>
    </row>
    <row r="176" s="2" customFormat="1">
      <c r="A176" s="38"/>
      <c r="B176" s="39"/>
      <c r="C176" s="40"/>
      <c r="D176" s="241" t="s">
        <v>912</v>
      </c>
      <c r="E176" s="40"/>
      <c r="F176" s="291" t="s">
        <v>1539</v>
      </c>
      <c r="G176" s="40"/>
      <c r="H176" s="40"/>
      <c r="I176" s="292"/>
      <c r="J176" s="40"/>
      <c r="K176" s="40"/>
      <c r="L176" s="44"/>
      <c r="M176" s="293"/>
      <c r="N176" s="294"/>
      <c r="O176" s="91"/>
      <c r="P176" s="91"/>
      <c r="Q176" s="91"/>
      <c r="R176" s="91"/>
      <c r="S176" s="91"/>
      <c r="T176" s="92"/>
      <c r="U176" s="38"/>
      <c r="V176" s="38"/>
      <c r="W176" s="38"/>
      <c r="X176" s="38"/>
      <c r="Y176" s="38"/>
      <c r="Z176" s="38"/>
      <c r="AA176" s="38"/>
      <c r="AB176" s="38"/>
      <c r="AC176" s="38"/>
      <c r="AD176" s="38"/>
      <c r="AE176" s="38"/>
      <c r="AT176" s="17" t="s">
        <v>912</v>
      </c>
      <c r="AU176" s="17" t="s">
        <v>84</v>
      </c>
    </row>
    <row r="177" s="2" customFormat="1" ht="24.15" customHeight="1">
      <c r="A177" s="38"/>
      <c r="B177" s="39"/>
      <c r="C177" s="226" t="s">
        <v>693</v>
      </c>
      <c r="D177" s="226" t="s">
        <v>307</v>
      </c>
      <c r="E177" s="227" t="s">
        <v>1054</v>
      </c>
      <c r="F177" s="228" t="s">
        <v>1055</v>
      </c>
      <c r="G177" s="229" t="s">
        <v>547</v>
      </c>
      <c r="H177" s="230">
        <v>110</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999</v>
      </c>
    </row>
    <row r="178" s="2" customFormat="1" ht="24.15" customHeight="1">
      <c r="A178" s="38"/>
      <c r="B178" s="39"/>
      <c r="C178" s="226" t="s">
        <v>697</v>
      </c>
      <c r="D178" s="226" t="s">
        <v>307</v>
      </c>
      <c r="E178" s="227" t="s">
        <v>1058</v>
      </c>
      <c r="F178" s="228" t="s">
        <v>1059</v>
      </c>
      <c r="G178" s="229" t="s">
        <v>547</v>
      </c>
      <c r="H178" s="230">
        <v>60</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1002</v>
      </c>
    </row>
    <row r="179" s="2" customFormat="1" ht="24.15" customHeight="1">
      <c r="A179" s="38"/>
      <c r="B179" s="39"/>
      <c r="C179" s="226" t="s">
        <v>701</v>
      </c>
      <c r="D179" s="226" t="s">
        <v>307</v>
      </c>
      <c r="E179" s="227" t="s">
        <v>1061</v>
      </c>
      <c r="F179" s="228" t="s">
        <v>1062</v>
      </c>
      <c r="G179" s="229" t="s">
        <v>547</v>
      </c>
      <c r="H179" s="230">
        <v>100</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1005</v>
      </c>
    </row>
    <row r="180" s="2" customFormat="1" ht="24.15" customHeight="1">
      <c r="A180" s="38"/>
      <c r="B180" s="39"/>
      <c r="C180" s="226" t="s">
        <v>938</v>
      </c>
      <c r="D180" s="226" t="s">
        <v>307</v>
      </c>
      <c r="E180" s="227" t="s">
        <v>1065</v>
      </c>
      <c r="F180" s="228" t="s">
        <v>1066</v>
      </c>
      <c r="G180" s="229" t="s">
        <v>547</v>
      </c>
      <c r="H180" s="230">
        <v>180</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1008</v>
      </c>
    </row>
    <row r="181" s="2" customFormat="1" ht="24.15" customHeight="1">
      <c r="A181" s="38"/>
      <c r="B181" s="39"/>
      <c r="C181" s="226" t="s">
        <v>1012</v>
      </c>
      <c r="D181" s="226" t="s">
        <v>307</v>
      </c>
      <c r="E181" s="227" t="s">
        <v>1540</v>
      </c>
      <c r="F181" s="228" t="s">
        <v>1541</v>
      </c>
      <c r="G181" s="229" t="s">
        <v>547</v>
      </c>
      <c r="H181" s="230">
        <v>36</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1011</v>
      </c>
    </row>
    <row r="182" s="2" customFormat="1" ht="16.5" customHeight="1">
      <c r="A182" s="38"/>
      <c r="B182" s="39"/>
      <c r="C182" s="226" t="s">
        <v>940</v>
      </c>
      <c r="D182" s="226" t="s">
        <v>307</v>
      </c>
      <c r="E182" s="227" t="s">
        <v>1068</v>
      </c>
      <c r="F182" s="228" t="s">
        <v>1069</v>
      </c>
      <c r="G182" s="229" t="s">
        <v>547</v>
      </c>
      <c r="H182" s="230">
        <v>58</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1015</v>
      </c>
    </row>
    <row r="183" s="2" customFormat="1" ht="24.15" customHeight="1">
      <c r="A183" s="38"/>
      <c r="B183" s="39"/>
      <c r="C183" s="226" t="s">
        <v>1018</v>
      </c>
      <c r="D183" s="226" t="s">
        <v>307</v>
      </c>
      <c r="E183" s="227" t="s">
        <v>410</v>
      </c>
      <c r="F183" s="228" t="s">
        <v>1075</v>
      </c>
      <c r="G183" s="229" t="s">
        <v>547</v>
      </c>
      <c r="H183" s="230">
        <v>114</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1017</v>
      </c>
    </row>
    <row r="184" s="2" customFormat="1" ht="24.15" customHeight="1">
      <c r="A184" s="38"/>
      <c r="B184" s="39"/>
      <c r="C184" s="226" t="s">
        <v>943</v>
      </c>
      <c r="D184" s="226" t="s">
        <v>307</v>
      </c>
      <c r="E184" s="227" t="s">
        <v>1542</v>
      </c>
      <c r="F184" s="228" t="s">
        <v>1543</v>
      </c>
      <c r="G184" s="229" t="s">
        <v>547</v>
      </c>
      <c r="H184" s="230">
        <v>58</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1021</v>
      </c>
    </row>
    <row r="185" s="2" customFormat="1" ht="24.15" customHeight="1">
      <c r="A185" s="38"/>
      <c r="B185" s="39"/>
      <c r="C185" s="226" t="s">
        <v>1027</v>
      </c>
      <c r="D185" s="226" t="s">
        <v>307</v>
      </c>
      <c r="E185" s="227" t="s">
        <v>1544</v>
      </c>
      <c r="F185" s="228" t="s">
        <v>1545</v>
      </c>
      <c r="G185" s="229" t="s">
        <v>547</v>
      </c>
      <c r="H185" s="230">
        <v>28</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1025</v>
      </c>
    </row>
    <row r="186" s="2" customFormat="1" ht="24.15" customHeight="1">
      <c r="A186" s="38"/>
      <c r="B186" s="39"/>
      <c r="C186" s="226" t="s">
        <v>945</v>
      </c>
      <c r="D186" s="226" t="s">
        <v>307</v>
      </c>
      <c r="E186" s="227" t="s">
        <v>1102</v>
      </c>
      <c r="F186" s="228" t="s">
        <v>1103</v>
      </c>
      <c r="G186" s="229" t="s">
        <v>547</v>
      </c>
      <c r="H186" s="230">
        <v>86</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1029</v>
      </c>
    </row>
    <row r="187" s="2" customFormat="1" ht="24.15" customHeight="1">
      <c r="A187" s="38"/>
      <c r="B187" s="39"/>
      <c r="C187" s="226" t="s">
        <v>1033</v>
      </c>
      <c r="D187" s="226" t="s">
        <v>307</v>
      </c>
      <c r="E187" s="227" t="s">
        <v>1109</v>
      </c>
      <c r="F187" s="228" t="s">
        <v>1110</v>
      </c>
      <c r="G187" s="229" t="s">
        <v>547</v>
      </c>
      <c r="H187" s="230">
        <v>106</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1032</v>
      </c>
    </row>
    <row r="188" s="2" customFormat="1" ht="24.15" customHeight="1">
      <c r="A188" s="38"/>
      <c r="B188" s="39"/>
      <c r="C188" s="226" t="s">
        <v>948</v>
      </c>
      <c r="D188" s="226" t="s">
        <v>307</v>
      </c>
      <c r="E188" s="227" t="s">
        <v>1546</v>
      </c>
      <c r="F188" s="228" t="s">
        <v>1547</v>
      </c>
      <c r="G188" s="229" t="s">
        <v>547</v>
      </c>
      <c r="H188" s="230">
        <v>92</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1035</v>
      </c>
    </row>
    <row r="189" s="2" customFormat="1" ht="24.15" customHeight="1">
      <c r="A189" s="38"/>
      <c r="B189" s="39"/>
      <c r="C189" s="226" t="s">
        <v>1039</v>
      </c>
      <c r="D189" s="226" t="s">
        <v>307</v>
      </c>
      <c r="E189" s="227" t="s">
        <v>1113</v>
      </c>
      <c r="F189" s="228" t="s">
        <v>1114</v>
      </c>
      <c r="G189" s="229" t="s">
        <v>547</v>
      </c>
      <c r="H189" s="230">
        <v>904</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1038</v>
      </c>
    </row>
    <row r="190" s="2" customFormat="1" ht="24.15" customHeight="1">
      <c r="A190" s="38"/>
      <c r="B190" s="39"/>
      <c r="C190" s="226" t="s">
        <v>950</v>
      </c>
      <c r="D190" s="226" t="s">
        <v>307</v>
      </c>
      <c r="E190" s="227" t="s">
        <v>1548</v>
      </c>
      <c r="F190" s="228" t="s">
        <v>1549</v>
      </c>
      <c r="G190" s="229" t="s">
        <v>547</v>
      </c>
      <c r="H190" s="230">
        <v>1612</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1041</v>
      </c>
    </row>
    <row r="191" s="2" customFormat="1" ht="24.15" customHeight="1">
      <c r="A191" s="38"/>
      <c r="B191" s="39"/>
      <c r="C191" s="226" t="s">
        <v>894</v>
      </c>
      <c r="D191" s="226" t="s">
        <v>307</v>
      </c>
      <c r="E191" s="227" t="s">
        <v>414</v>
      </c>
      <c r="F191" s="228" t="s">
        <v>1132</v>
      </c>
      <c r="G191" s="229" t="s">
        <v>547</v>
      </c>
      <c r="H191" s="230">
        <v>4265</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1044</v>
      </c>
    </row>
    <row r="192" s="2" customFormat="1" ht="16.5" customHeight="1">
      <c r="A192" s="38"/>
      <c r="B192" s="39"/>
      <c r="C192" s="226" t="s">
        <v>953</v>
      </c>
      <c r="D192" s="226" t="s">
        <v>307</v>
      </c>
      <c r="E192" s="227" t="s">
        <v>313</v>
      </c>
      <c r="F192" s="228" t="s">
        <v>1550</v>
      </c>
      <c r="G192" s="229" t="s">
        <v>911</v>
      </c>
      <c r="H192" s="230">
        <v>2</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1047</v>
      </c>
    </row>
    <row r="193" s="2" customFormat="1">
      <c r="A193" s="38"/>
      <c r="B193" s="39"/>
      <c r="C193" s="40"/>
      <c r="D193" s="241" t="s">
        <v>912</v>
      </c>
      <c r="E193" s="40"/>
      <c r="F193" s="291" t="s">
        <v>1551</v>
      </c>
      <c r="G193" s="40"/>
      <c r="H193" s="40"/>
      <c r="I193" s="292"/>
      <c r="J193" s="40"/>
      <c r="K193" s="40"/>
      <c r="L193" s="44"/>
      <c r="M193" s="293"/>
      <c r="N193" s="294"/>
      <c r="O193" s="91"/>
      <c r="P193" s="91"/>
      <c r="Q193" s="91"/>
      <c r="R193" s="91"/>
      <c r="S193" s="91"/>
      <c r="T193" s="92"/>
      <c r="U193" s="38"/>
      <c r="V193" s="38"/>
      <c r="W193" s="38"/>
      <c r="X193" s="38"/>
      <c r="Y193" s="38"/>
      <c r="Z193" s="38"/>
      <c r="AA193" s="38"/>
      <c r="AB193" s="38"/>
      <c r="AC193" s="38"/>
      <c r="AD193" s="38"/>
      <c r="AE193" s="38"/>
      <c r="AT193" s="17" t="s">
        <v>912</v>
      </c>
      <c r="AU193" s="17" t="s">
        <v>84</v>
      </c>
    </row>
    <row r="194" s="2" customFormat="1" ht="16.5" customHeight="1">
      <c r="A194" s="38"/>
      <c r="B194" s="39"/>
      <c r="C194" s="226" t="s">
        <v>1050</v>
      </c>
      <c r="D194" s="226" t="s">
        <v>307</v>
      </c>
      <c r="E194" s="227" t="s">
        <v>1552</v>
      </c>
      <c r="F194" s="228" t="s">
        <v>1553</v>
      </c>
      <c r="G194" s="229" t="s">
        <v>911</v>
      </c>
      <c r="H194" s="230">
        <v>2</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1049</v>
      </c>
    </row>
    <row r="195" s="2" customFormat="1">
      <c r="A195" s="38"/>
      <c r="B195" s="39"/>
      <c r="C195" s="40"/>
      <c r="D195" s="241" t="s">
        <v>912</v>
      </c>
      <c r="E195" s="40"/>
      <c r="F195" s="291" t="s">
        <v>1554</v>
      </c>
      <c r="G195" s="40"/>
      <c r="H195" s="40"/>
      <c r="I195" s="292"/>
      <c r="J195" s="40"/>
      <c r="K195" s="40"/>
      <c r="L195" s="44"/>
      <c r="M195" s="293"/>
      <c r="N195" s="294"/>
      <c r="O195" s="91"/>
      <c r="P195" s="91"/>
      <c r="Q195" s="91"/>
      <c r="R195" s="91"/>
      <c r="S195" s="91"/>
      <c r="T195" s="92"/>
      <c r="U195" s="38"/>
      <c r="V195" s="38"/>
      <c r="W195" s="38"/>
      <c r="X195" s="38"/>
      <c r="Y195" s="38"/>
      <c r="Z195" s="38"/>
      <c r="AA195" s="38"/>
      <c r="AB195" s="38"/>
      <c r="AC195" s="38"/>
      <c r="AD195" s="38"/>
      <c r="AE195" s="38"/>
      <c r="AT195" s="17" t="s">
        <v>912</v>
      </c>
      <c r="AU195" s="17" t="s">
        <v>84</v>
      </c>
    </row>
    <row r="196" s="2" customFormat="1" ht="16.5" customHeight="1">
      <c r="A196" s="38"/>
      <c r="B196" s="39"/>
      <c r="C196" s="226" t="s">
        <v>956</v>
      </c>
      <c r="D196" s="226" t="s">
        <v>307</v>
      </c>
      <c r="E196" s="227" t="s">
        <v>1555</v>
      </c>
      <c r="F196" s="228" t="s">
        <v>1556</v>
      </c>
      <c r="G196" s="229" t="s">
        <v>911</v>
      </c>
      <c r="H196" s="230">
        <v>2</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1053</v>
      </c>
    </row>
    <row r="197" s="2" customFormat="1">
      <c r="A197" s="38"/>
      <c r="B197" s="39"/>
      <c r="C197" s="40"/>
      <c r="D197" s="241" t="s">
        <v>912</v>
      </c>
      <c r="E197" s="40"/>
      <c r="F197" s="291" t="s">
        <v>1137</v>
      </c>
      <c r="G197" s="40"/>
      <c r="H197" s="40"/>
      <c r="I197" s="292"/>
      <c r="J197" s="40"/>
      <c r="K197" s="40"/>
      <c r="L197" s="44"/>
      <c r="M197" s="293"/>
      <c r="N197" s="294"/>
      <c r="O197" s="91"/>
      <c r="P197" s="91"/>
      <c r="Q197" s="91"/>
      <c r="R197" s="91"/>
      <c r="S197" s="91"/>
      <c r="T197" s="92"/>
      <c r="U197" s="38"/>
      <c r="V197" s="38"/>
      <c r="W197" s="38"/>
      <c r="X197" s="38"/>
      <c r="Y197" s="38"/>
      <c r="Z197" s="38"/>
      <c r="AA197" s="38"/>
      <c r="AB197" s="38"/>
      <c r="AC197" s="38"/>
      <c r="AD197" s="38"/>
      <c r="AE197" s="38"/>
      <c r="AT197" s="17" t="s">
        <v>912</v>
      </c>
      <c r="AU197" s="17" t="s">
        <v>84</v>
      </c>
    </row>
    <row r="198" s="2" customFormat="1" ht="16.5" customHeight="1">
      <c r="A198" s="38"/>
      <c r="B198" s="39"/>
      <c r="C198" s="226" t="s">
        <v>1057</v>
      </c>
      <c r="D198" s="226" t="s">
        <v>307</v>
      </c>
      <c r="E198" s="227" t="s">
        <v>362</v>
      </c>
      <c r="F198" s="228" t="s">
        <v>1146</v>
      </c>
      <c r="G198" s="229" t="s">
        <v>911</v>
      </c>
      <c r="H198" s="230">
        <v>5</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1056</v>
      </c>
    </row>
    <row r="199" s="2" customFormat="1">
      <c r="A199" s="38"/>
      <c r="B199" s="39"/>
      <c r="C199" s="40"/>
      <c r="D199" s="241" t="s">
        <v>912</v>
      </c>
      <c r="E199" s="40"/>
      <c r="F199" s="291" t="s">
        <v>1148</v>
      </c>
      <c r="G199" s="40"/>
      <c r="H199" s="40"/>
      <c r="I199" s="292"/>
      <c r="J199" s="40"/>
      <c r="K199" s="40"/>
      <c r="L199" s="44"/>
      <c r="M199" s="293"/>
      <c r="N199" s="294"/>
      <c r="O199" s="91"/>
      <c r="P199" s="91"/>
      <c r="Q199" s="91"/>
      <c r="R199" s="91"/>
      <c r="S199" s="91"/>
      <c r="T199" s="92"/>
      <c r="U199" s="38"/>
      <c r="V199" s="38"/>
      <c r="W199" s="38"/>
      <c r="X199" s="38"/>
      <c r="Y199" s="38"/>
      <c r="Z199" s="38"/>
      <c r="AA199" s="38"/>
      <c r="AB199" s="38"/>
      <c r="AC199" s="38"/>
      <c r="AD199" s="38"/>
      <c r="AE199" s="38"/>
      <c r="AT199" s="17" t="s">
        <v>912</v>
      </c>
      <c r="AU199" s="17" t="s">
        <v>84</v>
      </c>
    </row>
    <row r="200" s="2" customFormat="1" ht="16.5" customHeight="1">
      <c r="A200" s="38"/>
      <c r="B200" s="39"/>
      <c r="C200" s="226" t="s">
        <v>959</v>
      </c>
      <c r="D200" s="226" t="s">
        <v>307</v>
      </c>
      <c r="E200" s="227" t="s">
        <v>1557</v>
      </c>
      <c r="F200" s="228" t="s">
        <v>1558</v>
      </c>
      <c r="G200" s="229" t="s">
        <v>911</v>
      </c>
      <c r="H200" s="230">
        <v>1</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1060</v>
      </c>
    </row>
    <row r="201" s="2" customFormat="1">
      <c r="A201" s="38"/>
      <c r="B201" s="39"/>
      <c r="C201" s="40"/>
      <c r="D201" s="241" t="s">
        <v>912</v>
      </c>
      <c r="E201" s="40"/>
      <c r="F201" s="291" t="s">
        <v>1559</v>
      </c>
      <c r="G201" s="40"/>
      <c r="H201" s="40"/>
      <c r="I201" s="292"/>
      <c r="J201" s="40"/>
      <c r="K201" s="40"/>
      <c r="L201" s="44"/>
      <c r="M201" s="293"/>
      <c r="N201" s="294"/>
      <c r="O201" s="91"/>
      <c r="P201" s="91"/>
      <c r="Q201" s="91"/>
      <c r="R201" s="91"/>
      <c r="S201" s="91"/>
      <c r="T201" s="92"/>
      <c r="U201" s="38"/>
      <c r="V201" s="38"/>
      <c r="W201" s="38"/>
      <c r="X201" s="38"/>
      <c r="Y201" s="38"/>
      <c r="Z201" s="38"/>
      <c r="AA201" s="38"/>
      <c r="AB201" s="38"/>
      <c r="AC201" s="38"/>
      <c r="AD201" s="38"/>
      <c r="AE201" s="38"/>
      <c r="AT201" s="17" t="s">
        <v>912</v>
      </c>
      <c r="AU201" s="17" t="s">
        <v>84</v>
      </c>
    </row>
    <row r="202" s="2" customFormat="1" ht="16.5" customHeight="1">
      <c r="A202" s="38"/>
      <c r="B202" s="39"/>
      <c r="C202" s="226" t="s">
        <v>1064</v>
      </c>
      <c r="D202" s="226" t="s">
        <v>307</v>
      </c>
      <c r="E202" s="227" t="s">
        <v>426</v>
      </c>
      <c r="F202" s="228" t="s">
        <v>1560</v>
      </c>
      <c r="G202" s="229" t="s">
        <v>911</v>
      </c>
      <c r="H202" s="230">
        <v>1</v>
      </c>
      <c r="I202" s="231"/>
      <c r="J202" s="232">
        <f>ROUND(I202*H202,2)</f>
        <v>0</v>
      </c>
      <c r="K202" s="228" t="s">
        <v>1</v>
      </c>
      <c r="L202" s="44"/>
      <c r="M202" s="233" t="s">
        <v>1</v>
      </c>
      <c r="N202" s="234" t="s">
        <v>42</v>
      </c>
      <c r="O202" s="91"/>
      <c r="P202" s="235">
        <f>O202*H202</f>
        <v>0</v>
      </c>
      <c r="Q202" s="235">
        <v>0</v>
      </c>
      <c r="R202" s="235">
        <f>Q202*H202</f>
        <v>0</v>
      </c>
      <c r="S202" s="235">
        <v>0</v>
      </c>
      <c r="T202" s="236">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1063</v>
      </c>
    </row>
    <row r="203" s="2" customFormat="1">
      <c r="A203" s="38"/>
      <c r="B203" s="39"/>
      <c r="C203" s="40"/>
      <c r="D203" s="241" t="s">
        <v>912</v>
      </c>
      <c r="E203" s="40"/>
      <c r="F203" s="291" t="s">
        <v>1561</v>
      </c>
      <c r="G203" s="40"/>
      <c r="H203" s="40"/>
      <c r="I203" s="292"/>
      <c r="J203" s="40"/>
      <c r="K203" s="40"/>
      <c r="L203" s="44"/>
      <c r="M203" s="293"/>
      <c r="N203" s="294"/>
      <c r="O203" s="91"/>
      <c r="P203" s="91"/>
      <c r="Q203" s="91"/>
      <c r="R203" s="91"/>
      <c r="S203" s="91"/>
      <c r="T203" s="92"/>
      <c r="U203" s="38"/>
      <c r="V203" s="38"/>
      <c r="W203" s="38"/>
      <c r="X203" s="38"/>
      <c r="Y203" s="38"/>
      <c r="Z203" s="38"/>
      <c r="AA203" s="38"/>
      <c r="AB203" s="38"/>
      <c r="AC203" s="38"/>
      <c r="AD203" s="38"/>
      <c r="AE203" s="38"/>
      <c r="AT203" s="17" t="s">
        <v>912</v>
      </c>
      <c r="AU203" s="17" t="s">
        <v>84</v>
      </c>
    </row>
    <row r="204" s="2" customFormat="1" ht="16.5" customHeight="1">
      <c r="A204" s="38"/>
      <c r="B204" s="39"/>
      <c r="C204" s="226" t="s">
        <v>962</v>
      </c>
      <c r="D204" s="226" t="s">
        <v>307</v>
      </c>
      <c r="E204" s="227" t="s">
        <v>7</v>
      </c>
      <c r="F204" s="228" t="s">
        <v>1149</v>
      </c>
      <c r="G204" s="229" t="s">
        <v>547</v>
      </c>
      <c r="H204" s="230">
        <v>630</v>
      </c>
      <c r="I204" s="231"/>
      <c r="J204" s="232">
        <f>ROUND(I204*H204,2)</f>
        <v>0</v>
      </c>
      <c r="K204" s="228" t="s">
        <v>1</v>
      </c>
      <c r="L204" s="44"/>
      <c r="M204" s="233" t="s">
        <v>1</v>
      </c>
      <c r="N204" s="234" t="s">
        <v>42</v>
      </c>
      <c r="O204" s="91"/>
      <c r="P204" s="235">
        <f>O204*H204</f>
        <v>0</v>
      </c>
      <c r="Q204" s="235">
        <v>0</v>
      </c>
      <c r="R204" s="235">
        <f>Q204*H204</f>
        <v>0</v>
      </c>
      <c r="S204" s="235">
        <v>0</v>
      </c>
      <c r="T204" s="236">
        <f>S204*H204</f>
        <v>0</v>
      </c>
      <c r="U204" s="38"/>
      <c r="V204" s="38"/>
      <c r="W204" s="38"/>
      <c r="X204" s="38"/>
      <c r="Y204" s="38"/>
      <c r="Z204" s="38"/>
      <c r="AA204" s="38"/>
      <c r="AB204" s="38"/>
      <c r="AC204" s="38"/>
      <c r="AD204" s="38"/>
      <c r="AE204" s="38"/>
      <c r="AR204" s="237" t="s">
        <v>311</v>
      </c>
      <c r="AT204" s="237" t="s">
        <v>307</v>
      </c>
      <c r="AU204" s="237" t="s">
        <v>84</v>
      </c>
      <c r="AY204" s="17" t="s">
        <v>304</v>
      </c>
      <c r="BE204" s="238">
        <f>IF(N204="základní",J204,0)</f>
        <v>0</v>
      </c>
      <c r="BF204" s="238">
        <f>IF(N204="snížená",J204,0)</f>
        <v>0</v>
      </c>
      <c r="BG204" s="238">
        <f>IF(N204="zákl. přenesená",J204,0)</f>
        <v>0</v>
      </c>
      <c r="BH204" s="238">
        <f>IF(N204="sníž. přenesená",J204,0)</f>
        <v>0</v>
      </c>
      <c r="BI204" s="238">
        <f>IF(N204="nulová",J204,0)</f>
        <v>0</v>
      </c>
      <c r="BJ204" s="17" t="s">
        <v>84</v>
      </c>
      <c r="BK204" s="238">
        <f>ROUND(I204*H204,2)</f>
        <v>0</v>
      </c>
      <c r="BL204" s="17" t="s">
        <v>311</v>
      </c>
      <c r="BM204" s="237" t="s">
        <v>1067</v>
      </c>
    </row>
    <row r="205" s="2" customFormat="1" ht="24.15" customHeight="1">
      <c r="A205" s="38"/>
      <c r="B205" s="39"/>
      <c r="C205" s="226" t="s">
        <v>1071</v>
      </c>
      <c r="D205" s="226" t="s">
        <v>307</v>
      </c>
      <c r="E205" s="227" t="s">
        <v>1152</v>
      </c>
      <c r="F205" s="228" t="s">
        <v>1153</v>
      </c>
      <c r="G205" s="229" t="s">
        <v>575</v>
      </c>
      <c r="H205" s="230">
        <v>732</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311</v>
      </c>
      <c r="AT205" s="237" t="s">
        <v>307</v>
      </c>
      <c r="AU205" s="237" t="s">
        <v>84</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311</v>
      </c>
      <c r="BM205" s="237" t="s">
        <v>1070</v>
      </c>
    </row>
    <row r="206" s="2" customFormat="1" ht="24.15" customHeight="1">
      <c r="A206" s="38"/>
      <c r="B206" s="39"/>
      <c r="C206" s="226" t="s">
        <v>964</v>
      </c>
      <c r="D206" s="226" t="s">
        <v>307</v>
      </c>
      <c r="E206" s="227" t="s">
        <v>1155</v>
      </c>
      <c r="F206" s="228" t="s">
        <v>1156</v>
      </c>
      <c r="G206" s="229" t="s">
        <v>575</v>
      </c>
      <c r="H206" s="230">
        <v>665</v>
      </c>
      <c r="I206" s="231"/>
      <c r="J206" s="232">
        <f>ROUND(I206*H206,2)</f>
        <v>0</v>
      </c>
      <c r="K206" s="228" t="s">
        <v>1</v>
      </c>
      <c r="L206" s="44"/>
      <c r="M206" s="233" t="s">
        <v>1</v>
      </c>
      <c r="N206" s="234" t="s">
        <v>42</v>
      </c>
      <c r="O206" s="91"/>
      <c r="P206" s="235">
        <f>O206*H206</f>
        <v>0</v>
      </c>
      <c r="Q206" s="235">
        <v>0</v>
      </c>
      <c r="R206" s="235">
        <f>Q206*H206</f>
        <v>0</v>
      </c>
      <c r="S206" s="235">
        <v>0</v>
      </c>
      <c r="T206" s="236">
        <f>S206*H206</f>
        <v>0</v>
      </c>
      <c r="U206" s="38"/>
      <c r="V206" s="38"/>
      <c r="W206" s="38"/>
      <c r="X206" s="38"/>
      <c r="Y206" s="38"/>
      <c r="Z206" s="38"/>
      <c r="AA206" s="38"/>
      <c r="AB206" s="38"/>
      <c r="AC206" s="38"/>
      <c r="AD206" s="38"/>
      <c r="AE206" s="38"/>
      <c r="AR206" s="237" t="s">
        <v>311</v>
      </c>
      <c r="AT206" s="237" t="s">
        <v>307</v>
      </c>
      <c r="AU206" s="237" t="s">
        <v>84</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311</v>
      </c>
      <c r="BM206" s="237" t="s">
        <v>1074</v>
      </c>
    </row>
    <row r="207" s="2" customFormat="1" ht="21.75" customHeight="1">
      <c r="A207" s="38"/>
      <c r="B207" s="39"/>
      <c r="C207" s="226" t="s">
        <v>1077</v>
      </c>
      <c r="D207" s="226" t="s">
        <v>307</v>
      </c>
      <c r="E207" s="227" t="s">
        <v>1159</v>
      </c>
      <c r="F207" s="228" t="s">
        <v>1160</v>
      </c>
      <c r="G207" s="229" t="s">
        <v>575</v>
      </c>
      <c r="H207" s="230">
        <v>20</v>
      </c>
      <c r="I207" s="231"/>
      <c r="J207" s="232">
        <f>ROUND(I207*H207,2)</f>
        <v>0</v>
      </c>
      <c r="K207" s="228" t="s">
        <v>1</v>
      </c>
      <c r="L207" s="44"/>
      <c r="M207" s="233" t="s">
        <v>1</v>
      </c>
      <c r="N207" s="234" t="s">
        <v>42</v>
      </c>
      <c r="O207" s="91"/>
      <c r="P207" s="235">
        <f>O207*H207</f>
        <v>0</v>
      </c>
      <c r="Q207" s="235">
        <v>0</v>
      </c>
      <c r="R207" s="235">
        <f>Q207*H207</f>
        <v>0</v>
      </c>
      <c r="S207" s="235">
        <v>0</v>
      </c>
      <c r="T207" s="236">
        <f>S207*H207</f>
        <v>0</v>
      </c>
      <c r="U207" s="38"/>
      <c r="V207" s="38"/>
      <c r="W207" s="38"/>
      <c r="X207" s="38"/>
      <c r="Y207" s="38"/>
      <c r="Z207" s="38"/>
      <c r="AA207" s="38"/>
      <c r="AB207" s="38"/>
      <c r="AC207" s="38"/>
      <c r="AD207" s="38"/>
      <c r="AE207" s="38"/>
      <c r="AR207" s="237" t="s">
        <v>311</v>
      </c>
      <c r="AT207" s="237" t="s">
        <v>307</v>
      </c>
      <c r="AU207" s="237" t="s">
        <v>84</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311</v>
      </c>
      <c r="BM207" s="237" t="s">
        <v>1076</v>
      </c>
    </row>
    <row r="208" s="2" customFormat="1" ht="21.75" customHeight="1">
      <c r="A208" s="38"/>
      <c r="B208" s="39"/>
      <c r="C208" s="226" t="s">
        <v>967</v>
      </c>
      <c r="D208" s="226" t="s">
        <v>307</v>
      </c>
      <c r="E208" s="227" t="s">
        <v>1168</v>
      </c>
      <c r="F208" s="228" t="s">
        <v>1169</v>
      </c>
      <c r="G208" s="229" t="s">
        <v>575</v>
      </c>
      <c r="H208" s="230">
        <v>100</v>
      </c>
      <c r="I208" s="231"/>
      <c r="J208" s="232">
        <f>ROUND(I208*H208,2)</f>
        <v>0</v>
      </c>
      <c r="K208" s="228" t="s">
        <v>1</v>
      </c>
      <c r="L208" s="44"/>
      <c r="M208" s="233" t="s">
        <v>1</v>
      </c>
      <c r="N208" s="234" t="s">
        <v>42</v>
      </c>
      <c r="O208" s="91"/>
      <c r="P208" s="235">
        <f>O208*H208</f>
        <v>0</v>
      </c>
      <c r="Q208" s="235">
        <v>0</v>
      </c>
      <c r="R208" s="235">
        <f>Q208*H208</f>
        <v>0</v>
      </c>
      <c r="S208" s="235">
        <v>0</v>
      </c>
      <c r="T208" s="236">
        <f>S208*H208</f>
        <v>0</v>
      </c>
      <c r="U208" s="38"/>
      <c r="V208" s="38"/>
      <c r="W208" s="38"/>
      <c r="X208" s="38"/>
      <c r="Y208" s="38"/>
      <c r="Z208" s="38"/>
      <c r="AA208" s="38"/>
      <c r="AB208" s="38"/>
      <c r="AC208" s="38"/>
      <c r="AD208" s="38"/>
      <c r="AE208" s="38"/>
      <c r="AR208" s="237" t="s">
        <v>311</v>
      </c>
      <c r="AT208" s="237" t="s">
        <v>307</v>
      </c>
      <c r="AU208" s="237" t="s">
        <v>84</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311</v>
      </c>
      <c r="BM208" s="237" t="s">
        <v>1080</v>
      </c>
    </row>
    <row r="209" s="2" customFormat="1" ht="21.75" customHeight="1">
      <c r="A209" s="38"/>
      <c r="B209" s="39"/>
      <c r="C209" s="226" t="s">
        <v>1084</v>
      </c>
      <c r="D209" s="226" t="s">
        <v>307</v>
      </c>
      <c r="E209" s="227" t="s">
        <v>1172</v>
      </c>
      <c r="F209" s="228" t="s">
        <v>1173</v>
      </c>
      <c r="G209" s="229" t="s">
        <v>575</v>
      </c>
      <c r="H209" s="230">
        <v>870</v>
      </c>
      <c r="I209" s="231"/>
      <c r="J209" s="232">
        <f>ROUND(I209*H209,2)</f>
        <v>0</v>
      </c>
      <c r="K209" s="228" t="s">
        <v>1</v>
      </c>
      <c r="L209" s="44"/>
      <c r="M209" s="233" t="s">
        <v>1</v>
      </c>
      <c r="N209" s="234" t="s">
        <v>42</v>
      </c>
      <c r="O209" s="91"/>
      <c r="P209" s="235">
        <f>O209*H209</f>
        <v>0</v>
      </c>
      <c r="Q209" s="235">
        <v>0</v>
      </c>
      <c r="R209" s="235">
        <f>Q209*H209</f>
        <v>0</v>
      </c>
      <c r="S209" s="235">
        <v>0</v>
      </c>
      <c r="T209" s="236">
        <f>S209*H209</f>
        <v>0</v>
      </c>
      <c r="U209" s="38"/>
      <c r="V209" s="38"/>
      <c r="W209" s="38"/>
      <c r="X209" s="38"/>
      <c r="Y209" s="38"/>
      <c r="Z209" s="38"/>
      <c r="AA209" s="38"/>
      <c r="AB209" s="38"/>
      <c r="AC209" s="38"/>
      <c r="AD209" s="38"/>
      <c r="AE209" s="38"/>
      <c r="AR209" s="237" t="s">
        <v>311</v>
      </c>
      <c r="AT209" s="237" t="s">
        <v>307</v>
      </c>
      <c r="AU209" s="237" t="s">
        <v>84</v>
      </c>
      <c r="AY209" s="17" t="s">
        <v>304</v>
      </c>
      <c r="BE209" s="238">
        <f>IF(N209="základní",J209,0)</f>
        <v>0</v>
      </c>
      <c r="BF209" s="238">
        <f>IF(N209="snížená",J209,0)</f>
        <v>0</v>
      </c>
      <c r="BG209" s="238">
        <f>IF(N209="zákl. přenesená",J209,0)</f>
        <v>0</v>
      </c>
      <c r="BH209" s="238">
        <f>IF(N209="sníž. přenesená",J209,0)</f>
        <v>0</v>
      </c>
      <c r="BI209" s="238">
        <f>IF(N209="nulová",J209,0)</f>
        <v>0</v>
      </c>
      <c r="BJ209" s="17" t="s">
        <v>84</v>
      </c>
      <c r="BK209" s="238">
        <f>ROUND(I209*H209,2)</f>
        <v>0</v>
      </c>
      <c r="BL209" s="17" t="s">
        <v>311</v>
      </c>
      <c r="BM209" s="237" t="s">
        <v>1083</v>
      </c>
    </row>
    <row r="210" s="2" customFormat="1" ht="21.75" customHeight="1">
      <c r="A210" s="38"/>
      <c r="B210" s="39"/>
      <c r="C210" s="226" t="s">
        <v>970</v>
      </c>
      <c r="D210" s="226" t="s">
        <v>307</v>
      </c>
      <c r="E210" s="227" t="s">
        <v>1175</v>
      </c>
      <c r="F210" s="228" t="s">
        <v>1176</v>
      </c>
      <c r="G210" s="229" t="s">
        <v>365</v>
      </c>
      <c r="H210" s="230">
        <v>1.2</v>
      </c>
      <c r="I210" s="231"/>
      <c r="J210" s="232">
        <f>ROUND(I210*H210,2)</f>
        <v>0</v>
      </c>
      <c r="K210" s="228" t="s">
        <v>1</v>
      </c>
      <c r="L210" s="44"/>
      <c r="M210" s="233" t="s">
        <v>1</v>
      </c>
      <c r="N210" s="234" t="s">
        <v>42</v>
      </c>
      <c r="O210" s="91"/>
      <c r="P210" s="235">
        <f>O210*H210</f>
        <v>0</v>
      </c>
      <c r="Q210" s="235">
        <v>0</v>
      </c>
      <c r="R210" s="235">
        <f>Q210*H210</f>
        <v>0</v>
      </c>
      <c r="S210" s="235">
        <v>0</v>
      </c>
      <c r="T210" s="236">
        <f>S210*H210</f>
        <v>0</v>
      </c>
      <c r="U210" s="38"/>
      <c r="V210" s="38"/>
      <c r="W210" s="38"/>
      <c r="X210" s="38"/>
      <c r="Y210" s="38"/>
      <c r="Z210" s="38"/>
      <c r="AA210" s="38"/>
      <c r="AB210" s="38"/>
      <c r="AC210" s="38"/>
      <c r="AD210" s="38"/>
      <c r="AE210" s="38"/>
      <c r="AR210" s="237" t="s">
        <v>311</v>
      </c>
      <c r="AT210" s="237" t="s">
        <v>307</v>
      </c>
      <c r="AU210" s="237" t="s">
        <v>84</v>
      </c>
      <c r="AY210" s="17" t="s">
        <v>304</v>
      </c>
      <c r="BE210" s="238">
        <f>IF(N210="základní",J210,0)</f>
        <v>0</v>
      </c>
      <c r="BF210" s="238">
        <f>IF(N210="snížená",J210,0)</f>
        <v>0</v>
      </c>
      <c r="BG210" s="238">
        <f>IF(N210="zákl. přenesená",J210,0)</f>
        <v>0</v>
      </c>
      <c r="BH210" s="238">
        <f>IF(N210="sníž. přenesená",J210,0)</f>
        <v>0</v>
      </c>
      <c r="BI210" s="238">
        <f>IF(N210="nulová",J210,0)</f>
        <v>0</v>
      </c>
      <c r="BJ210" s="17" t="s">
        <v>84</v>
      </c>
      <c r="BK210" s="238">
        <f>ROUND(I210*H210,2)</f>
        <v>0</v>
      </c>
      <c r="BL210" s="17" t="s">
        <v>311</v>
      </c>
      <c r="BM210" s="237" t="s">
        <v>1087</v>
      </c>
    </row>
    <row r="211" s="2" customFormat="1" ht="16.5" customHeight="1">
      <c r="A211" s="38"/>
      <c r="B211" s="39"/>
      <c r="C211" s="226" t="s">
        <v>1091</v>
      </c>
      <c r="D211" s="226" t="s">
        <v>307</v>
      </c>
      <c r="E211" s="227" t="s">
        <v>437</v>
      </c>
      <c r="F211" s="228" t="s">
        <v>1179</v>
      </c>
      <c r="G211" s="229" t="s">
        <v>911</v>
      </c>
      <c r="H211" s="230">
        <v>1</v>
      </c>
      <c r="I211" s="231"/>
      <c r="J211" s="232">
        <f>ROUND(I211*H211,2)</f>
        <v>0</v>
      </c>
      <c r="K211" s="228" t="s">
        <v>1</v>
      </c>
      <c r="L211" s="44"/>
      <c r="M211" s="233" t="s">
        <v>1</v>
      </c>
      <c r="N211" s="234" t="s">
        <v>42</v>
      </c>
      <c r="O211" s="91"/>
      <c r="P211" s="235">
        <f>O211*H211</f>
        <v>0</v>
      </c>
      <c r="Q211" s="235">
        <v>0</v>
      </c>
      <c r="R211" s="235">
        <f>Q211*H211</f>
        <v>0</v>
      </c>
      <c r="S211" s="235">
        <v>0</v>
      </c>
      <c r="T211" s="236">
        <f>S211*H211</f>
        <v>0</v>
      </c>
      <c r="U211" s="38"/>
      <c r="V211" s="38"/>
      <c r="W211" s="38"/>
      <c r="X211" s="38"/>
      <c r="Y211" s="38"/>
      <c r="Z211" s="38"/>
      <c r="AA211" s="38"/>
      <c r="AB211" s="38"/>
      <c r="AC211" s="38"/>
      <c r="AD211" s="38"/>
      <c r="AE211" s="38"/>
      <c r="AR211" s="237" t="s">
        <v>311</v>
      </c>
      <c r="AT211" s="237" t="s">
        <v>307</v>
      </c>
      <c r="AU211" s="237" t="s">
        <v>84</v>
      </c>
      <c r="AY211" s="17" t="s">
        <v>304</v>
      </c>
      <c r="BE211" s="238">
        <f>IF(N211="základní",J211,0)</f>
        <v>0</v>
      </c>
      <c r="BF211" s="238">
        <f>IF(N211="snížená",J211,0)</f>
        <v>0</v>
      </c>
      <c r="BG211" s="238">
        <f>IF(N211="zákl. přenesená",J211,0)</f>
        <v>0</v>
      </c>
      <c r="BH211" s="238">
        <f>IF(N211="sníž. přenesená",J211,0)</f>
        <v>0</v>
      </c>
      <c r="BI211" s="238">
        <f>IF(N211="nulová",J211,0)</f>
        <v>0</v>
      </c>
      <c r="BJ211" s="17" t="s">
        <v>84</v>
      </c>
      <c r="BK211" s="238">
        <f>ROUND(I211*H211,2)</f>
        <v>0</v>
      </c>
      <c r="BL211" s="17" t="s">
        <v>311</v>
      </c>
      <c r="BM211" s="237" t="s">
        <v>1090</v>
      </c>
    </row>
    <row r="212" s="2" customFormat="1" ht="16.5" customHeight="1">
      <c r="A212" s="38"/>
      <c r="B212" s="39"/>
      <c r="C212" s="226" t="s">
        <v>973</v>
      </c>
      <c r="D212" s="226" t="s">
        <v>307</v>
      </c>
      <c r="E212" s="227" t="s">
        <v>451</v>
      </c>
      <c r="F212" s="228" t="s">
        <v>1185</v>
      </c>
      <c r="G212" s="229" t="s">
        <v>911</v>
      </c>
      <c r="H212" s="230">
        <v>1</v>
      </c>
      <c r="I212" s="231"/>
      <c r="J212" s="232">
        <f>ROUND(I212*H212,2)</f>
        <v>0</v>
      </c>
      <c r="K212" s="228" t="s">
        <v>1</v>
      </c>
      <c r="L212" s="44"/>
      <c r="M212" s="233" t="s">
        <v>1</v>
      </c>
      <c r="N212" s="234" t="s">
        <v>42</v>
      </c>
      <c r="O212" s="91"/>
      <c r="P212" s="235">
        <f>O212*H212</f>
        <v>0</v>
      </c>
      <c r="Q212" s="235">
        <v>0</v>
      </c>
      <c r="R212" s="235">
        <f>Q212*H212</f>
        <v>0</v>
      </c>
      <c r="S212" s="235">
        <v>0</v>
      </c>
      <c r="T212" s="236">
        <f>S212*H212</f>
        <v>0</v>
      </c>
      <c r="U212" s="38"/>
      <c r="V212" s="38"/>
      <c r="W212" s="38"/>
      <c r="X212" s="38"/>
      <c r="Y212" s="38"/>
      <c r="Z212" s="38"/>
      <c r="AA212" s="38"/>
      <c r="AB212" s="38"/>
      <c r="AC212" s="38"/>
      <c r="AD212" s="38"/>
      <c r="AE212" s="38"/>
      <c r="AR212" s="237" t="s">
        <v>311</v>
      </c>
      <c r="AT212" s="237" t="s">
        <v>307</v>
      </c>
      <c r="AU212" s="237" t="s">
        <v>84</v>
      </c>
      <c r="AY212" s="17" t="s">
        <v>304</v>
      </c>
      <c r="BE212" s="238">
        <f>IF(N212="základní",J212,0)</f>
        <v>0</v>
      </c>
      <c r="BF212" s="238">
        <f>IF(N212="snížená",J212,0)</f>
        <v>0</v>
      </c>
      <c r="BG212" s="238">
        <f>IF(N212="zákl. přenesená",J212,0)</f>
        <v>0</v>
      </c>
      <c r="BH212" s="238">
        <f>IF(N212="sníž. přenesená",J212,0)</f>
        <v>0</v>
      </c>
      <c r="BI212" s="238">
        <f>IF(N212="nulová",J212,0)</f>
        <v>0</v>
      </c>
      <c r="BJ212" s="17" t="s">
        <v>84</v>
      </c>
      <c r="BK212" s="238">
        <f>ROUND(I212*H212,2)</f>
        <v>0</v>
      </c>
      <c r="BL212" s="17" t="s">
        <v>311</v>
      </c>
      <c r="BM212" s="237" t="s">
        <v>1094</v>
      </c>
    </row>
    <row r="213" s="2" customFormat="1" ht="16.5" customHeight="1">
      <c r="A213" s="38"/>
      <c r="B213" s="39"/>
      <c r="C213" s="226" t="s">
        <v>1098</v>
      </c>
      <c r="D213" s="226" t="s">
        <v>307</v>
      </c>
      <c r="E213" s="227" t="s">
        <v>456</v>
      </c>
      <c r="F213" s="228" t="s">
        <v>1187</v>
      </c>
      <c r="G213" s="229" t="s">
        <v>911</v>
      </c>
      <c r="H213" s="230">
        <v>1</v>
      </c>
      <c r="I213" s="231"/>
      <c r="J213" s="232">
        <f>ROUND(I213*H213,2)</f>
        <v>0</v>
      </c>
      <c r="K213" s="228" t="s">
        <v>1</v>
      </c>
      <c r="L213" s="44"/>
      <c r="M213" s="233" t="s">
        <v>1</v>
      </c>
      <c r="N213" s="234" t="s">
        <v>42</v>
      </c>
      <c r="O213" s="91"/>
      <c r="P213" s="235">
        <f>O213*H213</f>
        <v>0</v>
      </c>
      <c r="Q213" s="235">
        <v>0</v>
      </c>
      <c r="R213" s="235">
        <f>Q213*H213</f>
        <v>0</v>
      </c>
      <c r="S213" s="235">
        <v>0</v>
      </c>
      <c r="T213" s="236">
        <f>S213*H213</f>
        <v>0</v>
      </c>
      <c r="U213" s="38"/>
      <c r="V213" s="38"/>
      <c r="W213" s="38"/>
      <c r="X213" s="38"/>
      <c r="Y213" s="38"/>
      <c r="Z213" s="38"/>
      <c r="AA213" s="38"/>
      <c r="AB213" s="38"/>
      <c r="AC213" s="38"/>
      <c r="AD213" s="38"/>
      <c r="AE213" s="38"/>
      <c r="AR213" s="237" t="s">
        <v>311</v>
      </c>
      <c r="AT213" s="237" t="s">
        <v>307</v>
      </c>
      <c r="AU213" s="237" t="s">
        <v>84</v>
      </c>
      <c r="AY213" s="17" t="s">
        <v>304</v>
      </c>
      <c r="BE213" s="238">
        <f>IF(N213="základní",J213,0)</f>
        <v>0</v>
      </c>
      <c r="BF213" s="238">
        <f>IF(N213="snížená",J213,0)</f>
        <v>0</v>
      </c>
      <c r="BG213" s="238">
        <f>IF(N213="zákl. přenesená",J213,0)</f>
        <v>0</v>
      </c>
      <c r="BH213" s="238">
        <f>IF(N213="sníž. přenesená",J213,0)</f>
        <v>0</v>
      </c>
      <c r="BI213" s="238">
        <f>IF(N213="nulová",J213,0)</f>
        <v>0</v>
      </c>
      <c r="BJ213" s="17" t="s">
        <v>84</v>
      </c>
      <c r="BK213" s="238">
        <f>ROUND(I213*H213,2)</f>
        <v>0</v>
      </c>
      <c r="BL213" s="17" t="s">
        <v>311</v>
      </c>
      <c r="BM213" s="237" t="s">
        <v>1097</v>
      </c>
    </row>
    <row r="214" s="2" customFormat="1" ht="16.5" customHeight="1">
      <c r="A214" s="38"/>
      <c r="B214" s="39"/>
      <c r="C214" s="226" t="s">
        <v>976</v>
      </c>
      <c r="D214" s="226" t="s">
        <v>307</v>
      </c>
      <c r="E214" s="227" t="s">
        <v>443</v>
      </c>
      <c r="F214" s="228" t="s">
        <v>1190</v>
      </c>
      <c r="G214" s="229" t="s">
        <v>911</v>
      </c>
      <c r="H214" s="230">
        <v>1</v>
      </c>
      <c r="I214" s="231"/>
      <c r="J214" s="232">
        <f>ROUND(I214*H214,2)</f>
        <v>0</v>
      </c>
      <c r="K214" s="228" t="s">
        <v>1</v>
      </c>
      <c r="L214" s="44"/>
      <c r="M214" s="233" t="s">
        <v>1</v>
      </c>
      <c r="N214" s="234" t="s">
        <v>42</v>
      </c>
      <c r="O214" s="91"/>
      <c r="P214" s="235">
        <f>O214*H214</f>
        <v>0</v>
      </c>
      <c r="Q214" s="235">
        <v>0</v>
      </c>
      <c r="R214" s="235">
        <f>Q214*H214</f>
        <v>0</v>
      </c>
      <c r="S214" s="235">
        <v>0</v>
      </c>
      <c r="T214" s="236">
        <f>S214*H214</f>
        <v>0</v>
      </c>
      <c r="U214" s="38"/>
      <c r="V214" s="38"/>
      <c r="W214" s="38"/>
      <c r="X214" s="38"/>
      <c r="Y214" s="38"/>
      <c r="Z214" s="38"/>
      <c r="AA214" s="38"/>
      <c r="AB214" s="38"/>
      <c r="AC214" s="38"/>
      <c r="AD214" s="38"/>
      <c r="AE214" s="38"/>
      <c r="AR214" s="237" t="s">
        <v>311</v>
      </c>
      <c r="AT214" s="237" t="s">
        <v>307</v>
      </c>
      <c r="AU214" s="237" t="s">
        <v>84</v>
      </c>
      <c r="AY214" s="17" t="s">
        <v>304</v>
      </c>
      <c r="BE214" s="238">
        <f>IF(N214="základní",J214,0)</f>
        <v>0</v>
      </c>
      <c r="BF214" s="238">
        <f>IF(N214="snížená",J214,0)</f>
        <v>0</v>
      </c>
      <c r="BG214" s="238">
        <f>IF(N214="zákl. přenesená",J214,0)</f>
        <v>0</v>
      </c>
      <c r="BH214" s="238">
        <f>IF(N214="sníž. přenesená",J214,0)</f>
        <v>0</v>
      </c>
      <c r="BI214" s="238">
        <f>IF(N214="nulová",J214,0)</f>
        <v>0</v>
      </c>
      <c r="BJ214" s="17" t="s">
        <v>84</v>
      </c>
      <c r="BK214" s="238">
        <f>ROUND(I214*H214,2)</f>
        <v>0</v>
      </c>
      <c r="BL214" s="17" t="s">
        <v>311</v>
      </c>
      <c r="BM214" s="237" t="s">
        <v>1101</v>
      </c>
    </row>
    <row r="215" s="2" customFormat="1" ht="16.5" customHeight="1">
      <c r="A215" s="38"/>
      <c r="B215" s="39"/>
      <c r="C215" s="226" t="s">
        <v>1105</v>
      </c>
      <c r="D215" s="226" t="s">
        <v>307</v>
      </c>
      <c r="E215" s="227" t="s">
        <v>447</v>
      </c>
      <c r="F215" s="228" t="s">
        <v>1192</v>
      </c>
      <c r="G215" s="229" t="s">
        <v>911</v>
      </c>
      <c r="H215" s="230">
        <v>1</v>
      </c>
      <c r="I215" s="231"/>
      <c r="J215" s="232">
        <f>ROUND(I215*H215,2)</f>
        <v>0</v>
      </c>
      <c r="K215" s="228" t="s">
        <v>1</v>
      </c>
      <c r="L215" s="44"/>
      <c r="M215" s="233" t="s">
        <v>1</v>
      </c>
      <c r="N215" s="234" t="s">
        <v>42</v>
      </c>
      <c r="O215" s="91"/>
      <c r="P215" s="235">
        <f>O215*H215</f>
        <v>0</v>
      </c>
      <c r="Q215" s="235">
        <v>0</v>
      </c>
      <c r="R215" s="235">
        <f>Q215*H215</f>
        <v>0</v>
      </c>
      <c r="S215" s="235">
        <v>0</v>
      </c>
      <c r="T215" s="236">
        <f>S215*H215</f>
        <v>0</v>
      </c>
      <c r="U215" s="38"/>
      <c r="V215" s="38"/>
      <c r="W215" s="38"/>
      <c r="X215" s="38"/>
      <c r="Y215" s="38"/>
      <c r="Z215" s="38"/>
      <c r="AA215" s="38"/>
      <c r="AB215" s="38"/>
      <c r="AC215" s="38"/>
      <c r="AD215" s="38"/>
      <c r="AE215" s="38"/>
      <c r="AR215" s="237" t="s">
        <v>311</v>
      </c>
      <c r="AT215" s="237" t="s">
        <v>307</v>
      </c>
      <c r="AU215" s="237" t="s">
        <v>84</v>
      </c>
      <c r="AY215" s="17" t="s">
        <v>304</v>
      </c>
      <c r="BE215" s="238">
        <f>IF(N215="základní",J215,0)</f>
        <v>0</v>
      </c>
      <c r="BF215" s="238">
        <f>IF(N215="snížená",J215,0)</f>
        <v>0</v>
      </c>
      <c r="BG215" s="238">
        <f>IF(N215="zákl. přenesená",J215,0)</f>
        <v>0</v>
      </c>
      <c r="BH215" s="238">
        <f>IF(N215="sníž. přenesená",J215,0)</f>
        <v>0</v>
      </c>
      <c r="BI215" s="238">
        <f>IF(N215="nulová",J215,0)</f>
        <v>0</v>
      </c>
      <c r="BJ215" s="17" t="s">
        <v>84</v>
      </c>
      <c r="BK215" s="238">
        <f>ROUND(I215*H215,2)</f>
        <v>0</v>
      </c>
      <c r="BL215" s="17" t="s">
        <v>311</v>
      </c>
      <c r="BM215" s="237" t="s">
        <v>1104</v>
      </c>
    </row>
    <row r="216" s="12" customFormat="1" ht="25.92" customHeight="1">
      <c r="A216" s="12"/>
      <c r="B216" s="210"/>
      <c r="C216" s="211"/>
      <c r="D216" s="212" t="s">
        <v>76</v>
      </c>
      <c r="E216" s="213" t="s">
        <v>1265</v>
      </c>
      <c r="F216" s="213" t="s">
        <v>1266</v>
      </c>
      <c r="G216" s="211"/>
      <c r="H216" s="211"/>
      <c r="I216" s="214"/>
      <c r="J216" s="215">
        <f>BK216</f>
        <v>0</v>
      </c>
      <c r="K216" s="211"/>
      <c r="L216" s="216"/>
      <c r="M216" s="217"/>
      <c r="N216" s="218"/>
      <c r="O216" s="218"/>
      <c r="P216" s="219">
        <f>SUM(P217:P220)</f>
        <v>0</v>
      </c>
      <c r="Q216" s="218"/>
      <c r="R216" s="219">
        <f>SUM(R217:R220)</f>
        <v>0</v>
      </c>
      <c r="S216" s="218"/>
      <c r="T216" s="220">
        <f>SUM(T217:T220)</f>
        <v>0</v>
      </c>
      <c r="U216" s="12"/>
      <c r="V216" s="12"/>
      <c r="W216" s="12"/>
      <c r="X216" s="12"/>
      <c r="Y216" s="12"/>
      <c r="Z216" s="12"/>
      <c r="AA216" s="12"/>
      <c r="AB216" s="12"/>
      <c r="AC216" s="12"/>
      <c r="AD216" s="12"/>
      <c r="AE216" s="12"/>
      <c r="AR216" s="221" t="s">
        <v>84</v>
      </c>
      <c r="AT216" s="222" t="s">
        <v>76</v>
      </c>
      <c r="AU216" s="222" t="s">
        <v>77</v>
      </c>
      <c r="AY216" s="221" t="s">
        <v>304</v>
      </c>
      <c r="BK216" s="223">
        <f>SUM(BK217:BK220)</f>
        <v>0</v>
      </c>
    </row>
    <row r="217" s="2" customFormat="1" ht="16.5" customHeight="1">
      <c r="A217" s="38"/>
      <c r="B217" s="39"/>
      <c r="C217" s="226" t="s">
        <v>979</v>
      </c>
      <c r="D217" s="226" t="s">
        <v>307</v>
      </c>
      <c r="E217" s="227" t="s">
        <v>1268</v>
      </c>
      <c r="F217" s="228" t="s">
        <v>1269</v>
      </c>
      <c r="G217" s="229" t="s">
        <v>575</v>
      </c>
      <c r="H217" s="230">
        <v>65</v>
      </c>
      <c r="I217" s="231"/>
      <c r="J217" s="232">
        <f>ROUND(I217*H217,2)</f>
        <v>0</v>
      </c>
      <c r="K217" s="228" t="s">
        <v>1</v>
      </c>
      <c r="L217" s="44"/>
      <c r="M217" s="233" t="s">
        <v>1</v>
      </c>
      <c r="N217" s="234" t="s">
        <v>42</v>
      </c>
      <c r="O217" s="91"/>
      <c r="P217" s="235">
        <f>O217*H217</f>
        <v>0</v>
      </c>
      <c r="Q217" s="235">
        <v>0</v>
      </c>
      <c r="R217" s="235">
        <f>Q217*H217</f>
        <v>0</v>
      </c>
      <c r="S217" s="235">
        <v>0</v>
      </c>
      <c r="T217" s="236">
        <f>S217*H217</f>
        <v>0</v>
      </c>
      <c r="U217" s="38"/>
      <c r="V217" s="38"/>
      <c r="W217" s="38"/>
      <c r="X217" s="38"/>
      <c r="Y217" s="38"/>
      <c r="Z217" s="38"/>
      <c r="AA217" s="38"/>
      <c r="AB217" s="38"/>
      <c r="AC217" s="38"/>
      <c r="AD217" s="38"/>
      <c r="AE217" s="38"/>
      <c r="AR217" s="237" t="s">
        <v>311</v>
      </c>
      <c r="AT217" s="237" t="s">
        <v>307</v>
      </c>
      <c r="AU217" s="237" t="s">
        <v>84</v>
      </c>
      <c r="AY217" s="17" t="s">
        <v>304</v>
      </c>
      <c r="BE217" s="238">
        <f>IF(N217="základní",J217,0)</f>
        <v>0</v>
      </c>
      <c r="BF217" s="238">
        <f>IF(N217="snížená",J217,0)</f>
        <v>0</v>
      </c>
      <c r="BG217" s="238">
        <f>IF(N217="zákl. přenesená",J217,0)</f>
        <v>0</v>
      </c>
      <c r="BH217" s="238">
        <f>IF(N217="sníž. přenesená",J217,0)</f>
        <v>0</v>
      </c>
      <c r="BI217" s="238">
        <f>IF(N217="nulová",J217,0)</f>
        <v>0</v>
      </c>
      <c r="BJ217" s="17" t="s">
        <v>84</v>
      </c>
      <c r="BK217" s="238">
        <f>ROUND(I217*H217,2)</f>
        <v>0</v>
      </c>
      <c r="BL217" s="17" t="s">
        <v>311</v>
      </c>
      <c r="BM217" s="237" t="s">
        <v>1108</v>
      </c>
    </row>
    <row r="218" s="2" customFormat="1" ht="16.5" customHeight="1">
      <c r="A218" s="38"/>
      <c r="B218" s="39"/>
      <c r="C218" s="226" t="s">
        <v>1112</v>
      </c>
      <c r="D218" s="226" t="s">
        <v>307</v>
      </c>
      <c r="E218" s="227" t="s">
        <v>1271</v>
      </c>
      <c r="F218" s="228" t="s">
        <v>1272</v>
      </c>
      <c r="G218" s="229" t="s">
        <v>547</v>
      </c>
      <c r="H218" s="230">
        <v>36</v>
      </c>
      <c r="I218" s="231"/>
      <c r="J218" s="232">
        <f>ROUND(I218*H218,2)</f>
        <v>0</v>
      </c>
      <c r="K218" s="228" t="s">
        <v>1</v>
      </c>
      <c r="L218" s="44"/>
      <c r="M218" s="233" t="s">
        <v>1</v>
      </c>
      <c r="N218" s="234" t="s">
        <v>42</v>
      </c>
      <c r="O218" s="91"/>
      <c r="P218" s="235">
        <f>O218*H218</f>
        <v>0</v>
      </c>
      <c r="Q218" s="235">
        <v>0</v>
      </c>
      <c r="R218" s="235">
        <f>Q218*H218</f>
        <v>0</v>
      </c>
      <c r="S218" s="235">
        <v>0</v>
      </c>
      <c r="T218" s="236">
        <f>S218*H218</f>
        <v>0</v>
      </c>
      <c r="U218" s="38"/>
      <c r="V218" s="38"/>
      <c r="W218" s="38"/>
      <c r="X218" s="38"/>
      <c r="Y218" s="38"/>
      <c r="Z218" s="38"/>
      <c r="AA218" s="38"/>
      <c r="AB218" s="38"/>
      <c r="AC218" s="38"/>
      <c r="AD218" s="38"/>
      <c r="AE218" s="38"/>
      <c r="AR218" s="237" t="s">
        <v>311</v>
      </c>
      <c r="AT218" s="237" t="s">
        <v>307</v>
      </c>
      <c r="AU218" s="237" t="s">
        <v>84</v>
      </c>
      <c r="AY218" s="17" t="s">
        <v>304</v>
      </c>
      <c r="BE218" s="238">
        <f>IF(N218="základní",J218,0)</f>
        <v>0</v>
      </c>
      <c r="BF218" s="238">
        <f>IF(N218="snížená",J218,0)</f>
        <v>0</v>
      </c>
      <c r="BG218" s="238">
        <f>IF(N218="zákl. přenesená",J218,0)</f>
        <v>0</v>
      </c>
      <c r="BH218" s="238">
        <f>IF(N218="sníž. přenesená",J218,0)</f>
        <v>0</v>
      </c>
      <c r="BI218" s="238">
        <f>IF(N218="nulová",J218,0)</f>
        <v>0</v>
      </c>
      <c r="BJ218" s="17" t="s">
        <v>84</v>
      </c>
      <c r="BK218" s="238">
        <f>ROUND(I218*H218,2)</f>
        <v>0</v>
      </c>
      <c r="BL218" s="17" t="s">
        <v>311</v>
      </c>
      <c r="BM218" s="237" t="s">
        <v>1111</v>
      </c>
    </row>
    <row r="219" s="2" customFormat="1" ht="16.5" customHeight="1">
      <c r="A219" s="38"/>
      <c r="B219" s="39"/>
      <c r="C219" s="226" t="s">
        <v>982</v>
      </c>
      <c r="D219" s="226" t="s">
        <v>307</v>
      </c>
      <c r="E219" s="227" t="s">
        <v>461</v>
      </c>
      <c r="F219" s="228" t="s">
        <v>1562</v>
      </c>
      <c r="G219" s="229" t="s">
        <v>911</v>
      </c>
      <c r="H219" s="230">
        <v>1</v>
      </c>
      <c r="I219" s="231"/>
      <c r="J219" s="232">
        <f>ROUND(I219*H219,2)</f>
        <v>0</v>
      </c>
      <c r="K219" s="228" t="s">
        <v>1</v>
      </c>
      <c r="L219" s="44"/>
      <c r="M219" s="233" t="s">
        <v>1</v>
      </c>
      <c r="N219" s="234" t="s">
        <v>42</v>
      </c>
      <c r="O219" s="91"/>
      <c r="P219" s="235">
        <f>O219*H219</f>
        <v>0</v>
      </c>
      <c r="Q219" s="235">
        <v>0</v>
      </c>
      <c r="R219" s="235">
        <f>Q219*H219</f>
        <v>0</v>
      </c>
      <c r="S219" s="235">
        <v>0</v>
      </c>
      <c r="T219" s="236">
        <f>S219*H219</f>
        <v>0</v>
      </c>
      <c r="U219" s="38"/>
      <c r="V219" s="38"/>
      <c r="W219" s="38"/>
      <c r="X219" s="38"/>
      <c r="Y219" s="38"/>
      <c r="Z219" s="38"/>
      <c r="AA219" s="38"/>
      <c r="AB219" s="38"/>
      <c r="AC219" s="38"/>
      <c r="AD219" s="38"/>
      <c r="AE219" s="38"/>
      <c r="AR219" s="237" t="s">
        <v>311</v>
      </c>
      <c r="AT219" s="237" t="s">
        <v>307</v>
      </c>
      <c r="AU219" s="237" t="s">
        <v>84</v>
      </c>
      <c r="AY219" s="17" t="s">
        <v>304</v>
      </c>
      <c r="BE219" s="238">
        <f>IF(N219="základní",J219,0)</f>
        <v>0</v>
      </c>
      <c r="BF219" s="238">
        <f>IF(N219="snížená",J219,0)</f>
        <v>0</v>
      </c>
      <c r="BG219" s="238">
        <f>IF(N219="zákl. přenesená",J219,0)</f>
        <v>0</v>
      </c>
      <c r="BH219" s="238">
        <f>IF(N219="sníž. přenesená",J219,0)</f>
        <v>0</v>
      </c>
      <c r="BI219" s="238">
        <f>IF(N219="nulová",J219,0)</f>
        <v>0</v>
      </c>
      <c r="BJ219" s="17" t="s">
        <v>84</v>
      </c>
      <c r="BK219" s="238">
        <f>ROUND(I219*H219,2)</f>
        <v>0</v>
      </c>
      <c r="BL219" s="17" t="s">
        <v>311</v>
      </c>
      <c r="BM219" s="237" t="s">
        <v>1115</v>
      </c>
    </row>
    <row r="220" s="2" customFormat="1" ht="16.5" customHeight="1">
      <c r="A220" s="38"/>
      <c r="B220" s="39"/>
      <c r="C220" s="226" t="s">
        <v>1119</v>
      </c>
      <c r="D220" s="226" t="s">
        <v>307</v>
      </c>
      <c r="E220" s="227" t="s">
        <v>466</v>
      </c>
      <c r="F220" s="228" t="s">
        <v>1282</v>
      </c>
      <c r="G220" s="229" t="s">
        <v>911</v>
      </c>
      <c r="H220" s="230">
        <v>280</v>
      </c>
      <c r="I220" s="231"/>
      <c r="J220" s="232">
        <f>ROUND(I220*H220,2)</f>
        <v>0</v>
      </c>
      <c r="K220" s="228" t="s">
        <v>1</v>
      </c>
      <c r="L220" s="44"/>
      <c r="M220" s="286" t="s">
        <v>1</v>
      </c>
      <c r="N220" s="287" t="s">
        <v>42</v>
      </c>
      <c r="O220" s="288"/>
      <c r="P220" s="289">
        <f>O220*H220</f>
        <v>0</v>
      </c>
      <c r="Q220" s="289">
        <v>0</v>
      </c>
      <c r="R220" s="289">
        <f>Q220*H220</f>
        <v>0</v>
      </c>
      <c r="S220" s="289">
        <v>0</v>
      </c>
      <c r="T220" s="290">
        <f>S220*H220</f>
        <v>0</v>
      </c>
      <c r="U220" s="38"/>
      <c r="V220" s="38"/>
      <c r="W220" s="38"/>
      <c r="X220" s="38"/>
      <c r="Y220" s="38"/>
      <c r="Z220" s="38"/>
      <c r="AA220" s="38"/>
      <c r="AB220" s="38"/>
      <c r="AC220" s="38"/>
      <c r="AD220" s="38"/>
      <c r="AE220" s="38"/>
      <c r="AR220" s="237" t="s">
        <v>311</v>
      </c>
      <c r="AT220" s="237" t="s">
        <v>307</v>
      </c>
      <c r="AU220" s="237" t="s">
        <v>84</v>
      </c>
      <c r="AY220" s="17" t="s">
        <v>304</v>
      </c>
      <c r="BE220" s="238">
        <f>IF(N220="základní",J220,0)</f>
        <v>0</v>
      </c>
      <c r="BF220" s="238">
        <f>IF(N220="snížená",J220,0)</f>
        <v>0</v>
      </c>
      <c r="BG220" s="238">
        <f>IF(N220="zákl. přenesená",J220,0)</f>
        <v>0</v>
      </c>
      <c r="BH220" s="238">
        <f>IF(N220="sníž. přenesená",J220,0)</f>
        <v>0</v>
      </c>
      <c r="BI220" s="238">
        <f>IF(N220="nulová",J220,0)</f>
        <v>0</v>
      </c>
      <c r="BJ220" s="17" t="s">
        <v>84</v>
      </c>
      <c r="BK220" s="238">
        <f>ROUND(I220*H220,2)</f>
        <v>0</v>
      </c>
      <c r="BL220" s="17" t="s">
        <v>311</v>
      </c>
      <c r="BM220" s="237" t="s">
        <v>1118</v>
      </c>
    </row>
    <row r="221" s="2" customFormat="1" ht="6.96" customHeight="1">
      <c r="A221" s="38"/>
      <c r="B221" s="66"/>
      <c r="C221" s="67"/>
      <c r="D221" s="67"/>
      <c r="E221" s="67"/>
      <c r="F221" s="67"/>
      <c r="G221" s="67"/>
      <c r="H221" s="67"/>
      <c r="I221" s="67"/>
      <c r="J221" s="67"/>
      <c r="K221" s="67"/>
      <c r="L221" s="44"/>
      <c r="M221" s="38"/>
      <c r="O221" s="38"/>
      <c r="P221" s="38"/>
      <c r="Q221" s="38"/>
      <c r="R221" s="38"/>
      <c r="S221" s="38"/>
      <c r="T221" s="38"/>
      <c r="U221" s="38"/>
      <c r="V221" s="38"/>
      <c r="W221" s="38"/>
      <c r="X221" s="38"/>
      <c r="Y221" s="38"/>
      <c r="Z221" s="38"/>
      <c r="AA221" s="38"/>
      <c r="AB221" s="38"/>
      <c r="AC221" s="38"/>
      <c r="AD221" s="38"/>
      <c r="AE221" s="38"/>
    </row>
  </sheetData>
  <sheetProtection sheet="1" autoFilter="0" formatColumns="0" formatRows="0" objects="1" scenarios="1" spinCount="100000" saltValue="xtRXAbS3XJezeMxeA7TnRFtk7upYjFrSPldSIP0fzzV3tSsg0FYivsgBONPMtKitYiSpe7QvqwzB+TuSs0U+tg==" hashValue="LV2NzvHRfPc7jbaIkdKiBM546Sn72v/u3yyqtNxV1mmHEeRcNxyFCNL3isTDwhXu2Jur7VPbPOMYouAiohaOPQ==" algorithmName="SHA-512" password="CC35"/>
  <autoFilter ref="C123:K220"/>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121</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1354</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1563</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ROUND((SUM(BE124:BE197)),  2)</f>
        <v>0</v>
      </c>
      <c r="G35" s="38"/>
      <c r="H35" s="38"/>
      <c r="I35" s="164">
        <v>0.20999999999999999</v>
      </c>
      <c r="J35" s="163">
        <f>ROUND(((SUM(BE124:BE197))*I35),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ROUND((SUM(BF124:BF197)),  2)</f>
        <v>0</v>
      </c>
      <c r="G36" s="38"/>
      <c r="H36" s="38"/>
      <c r="I36" s="164">
        <v>0.12</v>
      </c>
      <c r="J36" s="163">
        <f>ROUND(((SUM(BF124:BF197))*I36),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ROUND((SUM(BG124:BG197)),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ROUND((SUM(BH124:BH197)),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ROUND((SUM(BI124:BI197)),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1354</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01.5 - VZT-1NP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1564</v>
      </c>
      <c r="E99" s="191"/>
      <c r="F99" s="191"/>
      <c r="G99" s="191"/>
      <c r="H99" s="191"/>
      <c r="I99" s="191"/>
      <c r="J99" s="192">
        <f>J125</f>
        <v>0</v>
      </c>
      <c r="K99" s="189"/>
      <c r="L99" s="193"/>
      <c r="S99" s="9"/>
      <c r="T99" s="9"/>
      <c r="U99" s="9"/>
      <c r="V99" s="9"/>
      <c r="W99" s="9"/>
      <c r="X99" s="9"/>
      <c r="Y99" s="9"/>
      <c r="Z99" s="9"/>
      <c r="AA99" s="9"/>
      <c r="AB99" s="9"/>
      <c r="AC99" s="9"/>
      <c r="AD99" s="9"/>
      <c r="AE99" s="9"/>
    </row>
    <row r="100" s="9" customFormat="1" ht="24.96" customHeight="1">
      <c r="A100" s="9"/>
      <c r="B100" s="188"/>
      <c r="C100" s="189"/>
      <c r="D100" s="190" t="s">
        <v>1287</v>
      </c>
      <c r="E100" s="191"/>
      <c r="F100" s="191"/>
      <c r="G100" s="191"/>
      <c r="H100" s="191"/>
      <c r="I100" s="191"/>
      <c r="J100" s="192">
        <f>J155</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1565</v>
      </c>
      <c r="E101" s="191"/>
      <c r="F101" s="191"/>
      <c r="G101" s="191"/>
      <c r="H101" s="191"/>
      <c r="I101" s="191"/>
      <c r="J101" s="192">
        <f>J175</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1566</v>
      </c>
      <c r="E102" s="191"/>
      <c r="F102" s="191"/>
      <c r="G102" s="191"/>
      <c r="H102" s="191"/>
      <c r="I102" s="191"/>
      <c r="J102" s="192">
        <f>J196</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267</v>
      </c>
      <c r="D113" s="22"/>
      <c r="E113" s="22"/>
      <c r="F113" s="22"/>
      <c r="G113" s="22"/>
      <c r="H113" s="22"/>
      <c r="I113" s="22"/>
      <c r="J113" s="22"/>
      <c r="K113" s="22"/>
      <c r="L113" s="20"/>
    </row>
    <row r="114" s="2" customFormat="1" ht="16.5" customHeight="1">
      <c r="A114" s="38"/>
      <c r="B114" s="39"/>
      <c r="C114" s="40"/>
      <c r="D114" s="40"/>
      <c r="E114" s="183" t="s">
        <v>1354</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01.5 - VZT-1NP</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Na Okrouhlíku 1371, HK</v>
      </c>
      <c r="G118" s="40"/>
      <c r="H118" s="40"/>
      <c r="I118" s="32" t="s">
        <v>22</v>
      </c>
      <c r="J118" s="79" t="str">
        <f>IF(J14="","",J14)</f>
        <v>24. 6. 2024</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E17</f>
        <v>Krajský úřad Královéhradeckého kraje</v>
      </c>
      <c r="G120" s="40"/>
      <c r="H120" s="40"/>
      <c r="I120" s="32" t="s">
        <v>30</v>
      </c>
      <c r="J120" s="36" t="str">
        <f>E23</f>
        <v>Energy Benefit Centre a.s.</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9"/>
      <c r="B123" s="200"/>
      <c r="C123" s="201" t="s">
        <v>290</v>
      </c>
      <c r="D123" s="202" t="s">
        <v>62</v>
      </c>
      <c r="E123" s="202" t="s">
        <v>58</v>
      </c>
      <c r="F123" s="202" t="s">
        <v>59</v>
      </c>
      <c r="G123" s="202" t="s">
        <v>291</v>
      </c>
      <c r="H123" s="202" t="s">
        <v>292</v>
      </c>
      <c r="I123" s="202" t="s">
        <v>293</v>
      </c>
      <c r="J123" s="202" t="s">
        <v>273</v>
      </c>
      <c r="K123" s="203" t="s">
        <v>294</v>
      </c>
      <c r="L123" s="204"/>
      <c r="M123" s="100" t="s">
        <v>1</v>
      </c>
      <c r="N123" s="101" t="s">
        <v>41</v>
      </c>
      <c r="O123" s="101" t="s">
        <v>295</v>
      </c>
      <c r="P123" s="101" t="s">
        <v>296</v>
      </c>
      <c r="Q123" s="101" t="s">
        <v>297</v>
      </c>
      <c r="R123" s="101" t="s">
        <v>298</v>
      </c>
      <c r="S123" s="101" t="s">
        <v>299</v>
      </c>
      <c r="T123" s="102" t="s">
        <v>300</v>
      </c>
      <c r="U123" s="199"/>
      <c r="V123" s="199"/>
      <c r="W123" s="199"/>
      <c r="X123" s="199"/>
      <c r="Y123" s="199"/>
      <c r="Z123" s="199"/>
      <c r="AA123" s="199"/>
      <c r="AB123" s="199"/>
      <c r="AC123" s="199"/>
      <c r="AD123" s="199"/>
      <c r="AE123" s="199"/>
    </row>
    <row r="124" s="2" customFormat="1" ht="22.8" customHeight="1">
      <c r="A124" s="38"/>
      <c r="B124" s="39"/>
      <c r="C124" s="107" t="s">
        <v>301</v>
      </c>
      <c r="D124" s="40"/>
      <c r="E124" s="40"/>
      <c r="F124" s="40"/>
      <c r="G124" s="40"/>
      <c r="H124" s="40"/>
      <c r="I124" s="40"/>
      <c r="J124" s="205">
        <f>BK124</f>
        <v>0</v>
      </c>
      <c r="K124" s="40"/>
      <c r="L124" s="44"/>
      <c r="M124" s="103"/>
      <c r="N124" s="206"/>
      <c r="O124" s="104"/>
      <c r="P124" s="207">
        <f>P125+P155+P175+P196</f>
        <v>0</v>
      </c>
      <c r="Q124" s="104"/>
      <c r="R124" s="207">
        <f>R125+R155+R175+R196</f>
        <v>0</v>
      </c>
      <c r="S124" s="104"/>
      <c r="T124" s="208">
        <f>T125+T155+T175+T196</f>
        <v>0</v>
      </c>
      <c r="U124" s="38"/>
      <c r="V124" s="38"/>
      <c r="W124" s="38"/>
      <c r="X124" s="38"/>
      <c r="Y124" s="38"/>
      <c r="Z124" s="38"/>
      <c r="AA124" s="38"/>
      <c r="AB124" s="38"/>
      <c r="AC124" s="38"/>
      <c r="AD124" s="38"/>
      <c r="AE124" s="38"/>
      <c r="AT124" s="17" t="s">
        <v>76</v>
      </c>
      <c r="AU124" s="17" t="s">
        <v>275</v>
      </c>
      <c r="BK124" s="209">
        <f>BK125+BK155+BK175+BK196</f>
        <v>0</v>
      </c>
    </row>
    <row r="125" s="12" customFormat="1" ht="25.92" customHeight="1">
      <c r="A125" s="12"/>
      <c r="B125" s="210"/>
      <c r="C125" s="211"/>
      <c r="D125" s="212" t="s">
        <v>76</v>
      </c>
      <c r="E125" s="213" t="s">
        <v>84</v>
      </c>
      <c r="F125" s="213" t="s">
        <v>1567</v>
      </c>
      <c r="G125" s="211"/>
      <c r="H125" s="211"/>
      <c r="I125" s="214"/>
      <c r="J125" s="215">
        <f>BK125</f>
        <v>0</v>
      </c>
      <c r="K125" s="211"/>
      <c r="L125" s="216"/>
      <c r="M125" s="217"/>
      <c r="N125" s="218"/>
      <c r="O125" s="218"/>
      <c r="P125" s="219">
        <f>SUM(P126:P154)</f>
        <v>0</v>
      </c>
      <c r="Q125" s="218"/>
      <c r="R125" s="219">
        <f>SUM(R126:R154)</f>
        <v>0</v>
      </c>
      <c r="S125" s="218"/>
      <c r="T125" s="220">
        <f>SUM(T126:T154)</f>
        <v>0</v>
      </c>
      <c r="U125" s="12"/>
      <c r="V125" s="12"/>
      <c r="W125" s="12"/>
      <c r="X125" s="12"/>
      <c r="Y125" s="12"/>
      <c r="Z125" s="12"/>
      <c r="AA125" s="12"/>
      <c r="AB125" s="12"/>
      <c r="AC125" s="12"/>
      <c r="AD125" s="12"/>
      <c r="AE125" s="12"/>
      <c r="AR125" s="221" t="s">
        <v>84</v>
      </c>
      <c r="AT125" s="222" t="s">
        <v>76</v>
      </c>
      <c r="AU125" s="222" t="s">
        <v>77</v>
      </c>
      <c r="AY125" s="221" t="s">
        <v>304</v>
      </c>
      <c r="BK125" s="223">
        <f>SUM(BK126:BK154)</f>
        <v>0</v>
      </c>
    </row>
    <row r="126" s="2" customFormat="1" ht="21.75" customHeight="1">
      <c r="A126" s="38"/>
      <c r="B126" s="39"/>
      <c r="C126" s="226" t="s">
        <v>84</v>
      </c>
      <c r="D126" s="226" t="s">
        <v>307</v>
      </c>
      <c r="E126" s="227" t="s">
        <v>1568</v>
      </c>
      <c r="F126" s="228" t="s">
        <v>1569</v>
      </c>
      <c r="G126" s="229" t="s">
        <v>911</v>
      </c>
      <c r="H126" s="230">
        <v>5</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86</v>
      </c>
    </row>
    <row r="127" s="2" customFormat="1" ht="37.8" customHeight="1">
      <c r="A127" s="38"/>
      <c r="B127" s="39"/>
      <c r="C127" s="226" t="s">
        <v>86</v>
      </c>
      <c r="D127" s="226" t="s">
        <v>307</v>
      </c>
      <c r="E127" s="227" t="s">
        <v>1570</v>
      </c>
      <c r="F127" s="228" t="s">
        <v>1571</v>
      </c>
      <c r="G127" s="229" t="s">
        <v>911</v>
      </c>
      <c r="H127" s="230">
        <v>4</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311</v>
      </c>
    </row>
    <row r="128" s="2" customFormat="1" ht="24.15" customHeight="1">
      <c r="A128" s="38"/>
      <c r="B128" s="39"/>
      <c r="C128" s="226" t="s">
        <v>305</v>
      </c>
      <c r="D128" s="226" t="s">
        <v>307</v>
      </c>
      <c r="E128" s="227" t="s">
        <v>1572</v>
      </c>
      <c r="F128" s="228" t="s">
        <v>1573</v>
      </c>
      <c r="G128" s="229" t="s">
        <v>911</v>
      </c>
      <c r="H128" s="230">
        <v>1</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313</v>
      </c>
    </row>
    <row r="129" s="2" customFormat="1" ht="24.15" customHeight="1">
      <c r="A129" s="38"/>
      <c r="B129" s="39"/>
      <c r="C129" s="226" t="s">
        <v>311</v>
      </c>
      <c r="D129" s="226" t="s">
        <v>307</v>
      </c>
      <c r="E129" s="227" t="s">
        <v>1574</v>
      </c>
      <c r="F129" s="228" t="s">
        <v>1575</v>
      </c>
      <c r="G129" s="229" t="s">
        <v>911</v>
      </c>
      <c r="H129" s="230">
        <v>1</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348</v>
      </c>
    </row>
    <row r="130" s="2" customFormat="1" ht="49.05" customHeight="1">
      <c r="A130" s="38"/>
      <c r="B130" s="39"/>
      <c r="C130" s="226" t="s">
        <v>330</v>
      </c>
      <c r="D130" s="226" t="s">
        <v>307</v>
      </c>
      <c r="E130" s="227" t="s">
        <v>1576</v>
      </c>
      <c r="F130" s="228" t="s">
        <v>1577</v>
      </c>
      <c r="G130" s="229" t="s">
        <v>1293</v>
      </c>
      <c r="H130" s="230">
        <v>1</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362</v>
      </c>
    </row>
    <row r="131" s="2" customFormat="1" ht="49.05" customHeight="1">
      <c r="A131" s="38"/>
      <c r="B131" s="39"/>
      <c r="C131" s="226" t="s">
        <v>313</v>
      </c>
      <c r="D131" s="226" t="s">
        <v>307</v>
      </c>
      <c r="E131" s="227" t="s">
        <v>1578</v>
      </c>
      <c r="F131" s="228" t="s">
        <v>1579</v>
      </c>
      <c r="G131" s="229" t="s">
        <v>1293</v>
      </c>
      <c r="H131" s="230">
        <v>2</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8</v>
      </c>
    </row>
    <row r="132" s="2" customFormat="1" ht="49.05" customHeight="1">
      <c r="A132" s="38"/>
      <c r="B132" s="39"/>
      <c r="C132" s="226" t="s">
        <v>343</v>
      </c>
      <c r="D132" s="226" t="s">
        <v>307</v>
      </c>
      <c r="E132" s="227" t="s">
        <v>1580</v>
      </c>
      <c r="F132" s="228" t="s">
        <v>1581</v>
      </c>
      <c r="G132" s="229" t="s">
        <v>1293</v>
      </c>
      <c r="H132" s="230">
        <v>2</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381</v>
      </c>
    </row>
    <row r="133" s="2" customFormat="1" ht="24.15" customHeight="1">
      <c r="A133" s="38"/>
      <c r="B133" s="39"/>
      <c r="C133" s="226" t="s">
        <v>348</v>
      </c>
      <c r="D133" s="226" t="s">
        <v>307</v>
      </c>
      <c r="E133" s="227" t="s">
        <v>1582</v>
      </c>
      <c r="F133" s="228" t="s">
        <v>1583</v>
      </c>
      <c r="G133" s="229" t="s">
        <v>911</v>
      </c>
      <c r="H133" s="230">
        <v>1</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392</v>
      </c>
    </row>
    <row r="134" s="2" customFormat="1" ht="24.15" customHeight="1">
      <c r="A134" s="38"/>
      <c r="B134" s="39"/>
      <c r="C134" s="226" t="s">
        <v>325</v>
      </c>
      <c r="D134" s="226" t="s">
        <v>307</v>
      </c>
      <c r="E134" s="227" t="s">
        <v>1584</v>
      </c>
      <c r="F134" s="228" t="s">
        <v>1585</v>
      </c>
      <c r="G134" s="229" t="s">
        <v>911</v>
      </c>
      <c r="H134" s="230">
        <v>2</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403</v>
      </c>
    </row>
    <row r="135" s="2" customFormat="1" ht="49.05" customHeight="1">
      <c r="A135" s="38"/>
      <c r="B135" s="39"/>
      <c r="C135" s="226" t="s">
        <v>362</v>
      </c>
      <c r="D135" s="226" t="s">
        <v>307</v>
      </c>
      <c r="E135" s="227" t="s">
        <v>1586</v>
      </c>
      <c r="F135" s="228" t="s">
        <v>1587</v>
      </c>
      <c r="G135" s="229" t="s">
        <v>911</v>
      </c>
      <c r="H135" s="230">
        <v>3</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414</v>
      </c>
    </row>
    <row r="136" s="2" customFormat="1" ht="49.05" customHeight="1">
      <c r="A136" s="38"/>
      <c r="B136" s="39"/>
      <c r="C136" s="226" t="s">
        <v>367</v>
      </c>
      <c r="D136" s="226" t="s">
        <v>307</v>
      </c>
      <c r="E136" s="227" t="s">
        <v>1588</v>
      </c>
      <c r="F136" s="228" t="s">
        <v>1589</v>
      </c>
      <c r="G136" s="229" t="s">
        <v>911</v>
      </c>
      <c r="H136" s="230">
        <v>3</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422</v>
      </c>
    </row>
    <row r="137" s="2" customFormat="1" ht="49.05" customHeight="1">
      <c r="A137" s="38"/>
      <c r="B137" s="39"/>
      <c r="C137" s="226" t="s">
        <v>8</v>
      </c>
      <c r="D137" s="226" t="s">
        <v>307</v>
      </c>
      <c r="E137" s="227" t="s">
        <v>1590</v>
      </c>
      <c r="F137" s="228" t="s">
        <v>1591</v>
      </c>
      <c r="G137" s="229" t="s">
        <v>911</v>
      </c>
      <c r="H137" s="230">
        <v>1</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433</v>
      </c>
    </row>
    <row r="138" s="2" customFormat="1" ht="55.5" customHeight="1">
      <c r="A138" s="38"/>
      <c r="B138" s="39"/>
      <c r="C138" s="226" t="s">
        <v>375</v>
      </c>
      <c r="D138" s="226" t="s">
        <v>307</v>
      </c>
      <c r="E138" s="227" t="s">
        <v>1592</v>
      </c>
      <c r="F138" s="228" t="s">
        <v>1593</v>
      </c>
      <c r="G138" s="229" t="s">
        <v>911</v>
      </c>
      <c r="H138" s="230">
        <v>2</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443</v>
      </c>
    </row>
    <row r="139" s="2" customFormat="1" ht="55.5" customHeight="1">
      <c r="A139" s="38"/>
      <c r="B139" s="39"/>
      <c r="C139" s="226" t="s">
        <v>381</v>
      </c>
      <c r="D139" s="226" t="s">
        <v>307</v>
      </c>
      <c r="E139" s="227" t="s">
        <v>1594</v>
      </c>
      <c r="F139" s="228" t="s">
        <v>1595</v>
      </c>
      <c r="G139" s="229" t="s">
        <v>911</v>
      </c>
      <c r="H139" s="230">
        <v>2</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451</v>
      </c>
    </row>
    <row r="140" s="2" customFormat="1" ht="66.75" customHeight="1">
      <c r="A140" s="38"/>
      <c r="B140" s="39"/>
      <c r="C140" s="226" t="s">
        <v>389</v>
      </c>
      <c r="D140" s="226" t="s">
        <v>307</v>
      </c>
      <c r="E140" s="227" t="s">
        <v>1596</v>
      </c>
      <c r="F140" s="228" t="s">
        <v>1597</v>
      </c>
      <c r="G140" s="229" t="s">
        <v>911</v>
      </c>
      <c r="H140" s="230">
        <v>2</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461</v>
      </c>
    </row>
    <row r="141" s="2" customFormat="1" ht="66.75" customHeight="1">
      <c r="A141" s="38"/>
      <c r="B141" s="39"/>
      <c r="C141" s="226" t="s">
        <v>392</v>
      </c>
      <c r="D141" s="226" t="s">
        <v>307</v>
      </c>
      <c r="E141" s="227" t="s">
        <v>1598</v>
      </c>
      <c r="F141" s="228" t="s">
        <v>1599</v>
      </c>
      <c r="G141" s="229" t="s">
        <v>911</v>
      </c>
      <c r="H141" s="230">
        <v>2</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426</v>
      </c>
    </row>
    <row r="142" s="2" customFormat="1" ht="37.8" customHeight="1">
      <c r="A142" s="38"/>
      <c r="B142" s="39"/>
      <c r="C142" s="226" t="s">
        <v>398</v>
      </c>
      <c r="D142" s="226" t="s">
        <v>307</v>
      </c>
      <c r="E142" s="227" t="s">
        <v>1600</v>
      </c>
      <c r="F142" s="228" t="s">
        <v>1601</v>
      </c>
      <c r="G142" s="229" t="s">
        <v>911</v>
      </c>
      <c r="H142" s="230">
        <v>15</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479</v>
      </c>
    </row>
    <row r="143" s="2" customFormat="1" ht="37.8" customHeight="1">
      <c r="A143" s="38"/>
      <c r="B143" s="39"/>
      <c r="C143" s="226" t="s">
        <v>403</v>
      </c>
      <c r="D143" s="226" t="s">
        <v>307</v>
      </c>
      <c r="E143" s="227" t="s">
        <v>1602</v>
      </c>
      <c r="F143" s="228" t="s">
        <v>1603</v>
      </c>
      <c r="G143" s="229" t="s">
        <v>911</v>
      </c>
      <c r="H143" s="230">
        <v>4</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488</v>
      </c>
    </row>
    <row r="144" s="2" customFormat="1" ht="37.8" customHeight="1">
      <c r="A144" s="38"/>
      <c r="B144" s="39"/>
      <c r="C144" s="226" t="s">
        <v>410</v>
      </c>
      <c r="D144" s="226" t="s">
        <v>307</v>
      </c>
      <c r="E144" s="227" t="s">
        <v>1604</v>
      </c>
      <c r="F144" s="228" t="s">
        <v>1605</v>
      </c>
      <c r="G144" s="229" t="s">
        <v>911</v>
      </c>
      <c r="H144" s="230">
        <v>1</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500</v>
      </c>
    </row>
    <row r="145" s="2" customFormat="1" ht="37.8" customHeight="1">
      <c r="A145" s="38"/>
      <c r="B145" s="39"/>
      <c r="C145" s="226" t="s">
        <v>414</v>
      </c>
      <c r="D145" s="226" t="s">
        <v>307</v>
      </c>
      <c r="E145" s="227" t="s">
        <v>1606</v>
      </c>
      <c r="F145" s="228" t="s">
        <v>1607</v>
      </c>
      <c r="G145" s="229" t="s">
        <v>911</v>
      </c>
      <c r="H145" s="230">
        <v>1</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508</v>
      </c>
    </row>
    <row r="146" s="2" customFormat="1" ht="24.15" customHeight="1">
      <c r="A146" s="38"/>
      <c r="B146" s="39"/>
      <c r="C146" s="226" t="s">
        <v>7</v>
      </c>
      <c r="D146" s="226" t="s">
        <v>307</v>
      </c>
      <c r="E146" s="227" t="s">
        <v>1608</v>
      </c>
      <c r="F146" s="228" t="s">
        <v>1609</v>
      </c>
      <c r="G146" s="229" t="s">
        <v>911</v>
      </c>
      <c r="H146" s="230">
        <v>1</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518</v>
      </c>
    </row>
    <row r="147" s="2" customFormat="1" ht="37.8" customHeight="1">
      <c r="A147" s="38"/>
      <c r="B147" s="39"/>
      <c r="C147" s="226" t="s">
        <v>422</v>
      </c>
      <c r="D147" s="226" t="s">
        <v>307</v>
      </c>
      <c r="E147" s="227" t="s">
        <v>1610</v>
      </c>
      <c r="F147" s="228" t="s">
        <v>1327</v>
      </c>
      <c r="G147" s="229" t="s">
        <v>911</v>
      </c>
      <c r="H147" s="230">
        <v>7</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531</v>
      </c>
    </row>
    <row r="148" s="2" customFormat="1" ht="37.8" customHeight="1">
      <c r="A148" s="38"/>
      <c r="B148" s="39"/>
      <c r="C148" s="226" t="s">
        <v>429</v>
      </c>
      <c r="D148" s="226" t="s">
        <v>307</v>
      </c>
      <c r="E148" s="227" t="s">
        <v>1611</v>
      </c>
      <c r="F148" s="228" t="s">
        <v>1612</v>
      </c>
      <c r="G148" s="229" t="s">
        <v>1310</v>
      </c>
      <c r="H148" s="230">
        <v>14</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687</v>
      </c>
    </row>
    <row r="149" s="2" customFormat="1" ht="37.8" customHeight="1">
      <c r="A149" s="38"/>
      <c r="B149" s="39"/>
      <c r="C149" s="226" t="s">
        <v>433</v>
      </c>
      <c r="D149" s="226" t="s">
        <v>307</v>
      </c>
      <c r="E149" s="227" t="s">
        <v>1613</v>
      </c>
      <c r="F149" s="228" t="s">
        <v>1614</v>
      </c>
      <c r="G149" s="229" t="s">
        <v>1310</v>
      </c>
      <c r="H149" s="230">
        <v>8</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697</v>
      </c>
    </row>
    <row r="150" s="2" customFormat="1" ht="78" customHeight="1">
      <c r="A150" s="38"/>
      <c r="B150" s="39"/>
      <c r="C150" s="226" t="s">
        <v>437</v>
      </c>
      <c r="D150" s="226" t="s">
        <v>307</v>
      </c>
      <c r="E150" s="227" t="s">
        <v>1615</v>
      </c>
      <c r="F150" s="228" t="s">
        <v>1616</v>
      </c>
      <c r="G150" s="229" t="s">
        <v>1310</v>
      </c>
      <c r="H150" s="230">
        <v>42</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938</v>
      </c>
    </row>
    <row r="151" s="2" customFormat="1" ht="78" customHeight="1">
      <c r="A151" s="38"/>
      <c r="B151" s="39"/>
      <c r="C151" s="226" t="s">
        <v>443</v>
      </c>
      <c r="D151" s="226" t="s">
        <v>307</v>
      </c>
      <c r="E151" s="227" t="s">
        <v>1617</v>
      </c>
      <c r="F151" s="228" t="s">
        <v>1335</v>
      </c>
      <c r="G151" s="229" t="s">
        <v>1310</v>
      </c>
      <c r="H151" s="230">
        <v>16</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940</v>
      </c>
    </row>
    <row r="152" s="2" customFormat="1" ht="55.5" customHeight="1">
      <c r="A152" s="38"/>
      <c r="B152" s="39"/>
      <c r="C152" s="226" t="s">
        <v>447</v>
      </c>
      <c r="D152" s="226" t="s">
        <v>307</v>
      </c>
      <c r="E152" s="227" t="s">
        <v>1618</v>
      </c>
      <c r="F152" s="228" t="s">
        <v>1305</v>
      </c>
      <c r="G152" s="229" t="s">
        <v>317</v>
      </c>
      <c r="H152" s="230">
        <v>170</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943</v>
      </c>
    </row>
    <row r="153" s="2" customFormat="1" ht="66.75" customHeight="1">
      <c r="A153" s="38"/>
      <c r="B153" s="39"/>
      <c r="C153" s="226" t="s">
        <v>451</v>
      </c>
      <c r="D153" s="226" t="s">
        <v>307</v>
      </c>
      <c r="E153" s="227" t="s">
        <v>1619</v>
      </c>
      <c r="F153" s="228" t="s">
        <v>1620</v>
      </c>
      <c r="G153" s="229" t="s">
        <v>317</v>
      </c>
      <c r="H153" s="230">
        <v>130</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945</v>
      </c>
    </row>
    <row r="154" s="2" customFormat="1" ht="49.05" customHeight="1">
      <c r="A154" s="38"/>
      <c r="B154" s="39"/>
      <c r="C154" s="226" t="s">
        <v>456</v>
      </c>
      <c r="D154" s="226" t="s">
        <v>307</v>
      </c>
      <c r="E154" s="227" t="s">
        <v>1621</v>
      </c>
      <c r="F154" s="228" t="s">
        <v>1312</v>
      </c>
      <c r="G154" s="229" t="s">
        <v>1310</v>
      </c>
      <c r="H154" s="230">
        <v>15</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948</v>
      </c>
    </row>
    <row r="155" s="12" customFormat="1" ht="25.92" customHeight="1">
      <c r="A155" s="12"/>
      <c r="B155" s="210"/>
      <c r="C155" s="211"/>
      <c r="D155" s="212" t="s">
        <v>76</v>
      </c>
      <c r="E155" s="213" t="s">
        <v>305</v>
      </c>
      <c r="F155" s="213" t="s">
        <v>1313</v>
      </c>
      <c r="G155" s="211"/>
      <c r="H155" s="211"/>
      <c r="I155" s="214"/>
      <c r="J155" s="215">
        <f>BK155</f>
        <v>0</v>
      </c>
      <c r="K155" s="211"/>
      <c r="L155" s="216"/>
      <c r="M155" s="217"/>
      <c r="N155" s="218"/>
      <c r="O155" s="218"/>
      <c r="P155" s="219">
        <f>SUM(P156:P174)</f>
        <v>0</v>
      </c>
      <c r="Q155" s="218"/>
      <c r="R155" s="219">
        <f>SUM(R156:R174)</f>
        <v>0</v>
      </c>
      <c r="S155" s="218"/>
      <c r="T155" s="220">
        <f>SUM(T156:T174)</f>
        <v>0</v>
      </c>
      <c r="U155" s="12"/>
      <c r="V155" s="12"/>
      <c r="W155" s="12"/>
      <c r="X155" s="12"/>
      <c r="Y155" s="12"/>
      <c r="Z155" s="12"/>
      <c r="AA155" s="12"/>
      <c r="AB155" s="12"/>
      <c r="AC155" s="12"/>
      <c r="AD155" s="12"/>
      <c r="AE155" s="12"/>
      <c r="AR155" s="221" t="s">
        <v>84</v>
      </c>
      <c r="AT155" s="222" t="s">
        <v>76</v>
      </c>
      <c r="AU155" s="222" t="s">
        <v>77</v>
      </c>
      <c r="AY155" s="221" t="s">
        <v>304</v>
      </c>
      <c r="BK155" s="223">
        <f>SUM(BK156:BK174)</f>
        <v>0</v>
      </c>
    </row>
    <row r="156" s="2" customFormat="1" ht="37.8" customHeight="1">
      <c r="A156" s="38"/>
      <c r="B156" s="39"/>
      <c r="C156" s="226" t="s">
        <v>461</v>
      </c>
      <c r="D156" s="226" t="s">
        <v>307</v>
      </c>
      <c r="E156" s="227" t="s">
        <v>1622</v>
      </c>
      <c r="F156" s="228" t="s">
        <v>1623</v>
      </c>
      <c r="G156" s="229" t="s">
        <v>1293</v>
      </c>
      <c r="H156" s="230">
        <v>1</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950</v>
      </c>
    </row>
    <row r="157" s="2" customFormat="1" ht="37.8" customHeight="1">
      <c r="A157" s="38"/>
      <c r="B157" s="39"/>
      <c r="C157" s="226" t="s">
        <v>466</v>
      </c>
      <c r="D157" s="226" t="s">
        <v>307</v>
      </c>
      <c r="E157" s="227" t="s">
        <v>1624</v>
      </c>
      <c r="F157" s="228" t="s">
        <v>1625</v>
      </c>
      <c r="G157" s="229" t="s">
        <v>1293</v>
      </c>
      <c r="H157" s="230">
        <v>1</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953</v>
      </c>
    </row>
    <row r="158" s="2" customFormat="1" ht="16.5" customHeight="1">
      <c r="A158" s="38"/>
      <c r="B158" s="39"/>
      <c r="C158" s="226" t="s">
        <v>426</v>
      </c>
      <c r="D158" s="226" t="s">
        <v>307</v>
      </c>
      <c r="E158" s="227" t="s">
        <v>1626</v>
      </c>
      <c r="F158" s="228" t="s">
        <v>1627</v>
      </c>
      <c r="G158" s="229" t="s">
        <v>911</v>
      </c>
      <c r="H158" s="230">
        <v>2</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956</v>
      </c>
    </row>
    <row r="159" s="2" customFormat="1" ht="16.5" customHeight="1">
      <c r="A159" s="38"/>
      <c r="B159" s="39"/>
      <c r="C159" s="226" t="s">
        <v>475</v>
      </c>
      <c r="D159" s="226" t="s">
        <v>307</v>
      </c>
      <c r="E159" s="227" t="s">
        <v>1628</v>
      </c>
      <c r="F159" s="228" t="s">
        <v>1629</v>
      </c>
      <c r="G159" s="229" t="s">
        <v>911</v>
      </c>
      <c r="H159" s="230">
        <v>2</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959</v>
      </c>
    </row>
    <row r="160" s="2" customFormat="1" ht="49.05" customHeight="1">
      <c r="A160" s="38"/>
      <c r="B160" s="39"/>
      <c r="C160" s="226" t="s">
        <v>479</v>
      </c>
      <c r="D160" s="226" t="s">
        <v>307</v>
      </c>
      <c r="E160" s="227" t="s">
        <v>1630</v>
      </c>
      <c r="F160" s="228" t="s">
        <v>1631</v>
      </c>
      <c r="G160" s="229" t="s">
        <v>911</v>
      </c>
      <c r="H160" s="230">
        <v>3</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962</v>
      </c>
    </row>
    <row r="161" s="2" customFormat="1" ht="37.8" customHeight="1">
      <c r="A161" s="38"/>
      <c r="B161" s="39"/>
      <c r="C161" s="226" t="s">
        <v>483</v>
      </c>
      <c r="D161" s="226" t="s">
        <v>307</v>
      </c>
      <c r="E161" s="227" t="s">
        <v>1632</v>
      </c>
      <c r="F161" s="228" t="s">
        <v>1633</v>
      </c>
      <c r="G161" s="229" t="s">
        <v>1293</v>
      </c>
      <c r="H161" s="230">
        <v>1</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964</v>
      </c>
    </row>
    <row r="162" s="2" customFormat="1" ht="37.8" customHeight="1">
      <c r="A162" s="38"/>
      <c r="B162" s="39"/>
      <c r="C162" s="226" t="s">
        <v>488</v>
      </c>
      <c r="D162" s="226" t="s">
        <v>307</v>
      </c>
      <c r="E162" s="227" t="s">
        <v>1634</v>
      </c>
      <c r="F162" s="228" t="s">
        <v>1635</v>
      </c>
      <c r="G162" s="229" t="s">
        <v>1293</v>
      </c>
      <c r="H162" s="230">
        <v>1</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967</v>
      </c>
    </row>
    <row r="163" s="2" customFormat="1" ht="37.8" customHeight="1">
      <c r="A163" s="38"/>
      <c r="B163" s="39"/>
      <c r="C163" s="226" t="s">
        <v>495</v>
      </c>
      <c r="D163" s="226" t="s">
        <v>307</v>
      </c>
      <c r="E163" s="227" t="s">
        <v>1326</v>
      </c>
      <c r="F163" s="228" t="s">
        <v>1327</v>
      </c>
      <c r="G163" s="229" t="s">
        <v>911</v>
      </c>
      <c r="H163" s="230">
        <v>13</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970</v>
      </c>
    </row>
    <row r="164" s="2" customFormat="1" ht="37.8" customHeight="1">
      <c r="A164" s="38"/>
      <c r="B164" s="39"/>
      <c r="C164" s="226" t="s">
        <v>500</v>
      </c>
      <c r="D164" s="226" t="s">
        <v>307</v>
      </c>
      <c r="E164" s="227" t="s">
        <v>1328</v>
      </c>
      <c r="F164" s="228" t="s">
        <v>1329</v>
      </c>
      <c r="G164" s="229" t="s">
        <v>911</v>
      </c>
      <c r="H164" s="230">
        <v>1</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973</v>
      </c>
    </row>
    <row r="165" s="2" customFormat="1" ht="24.15" customHeight="1">
      <c r="A165" s="38"/>
      <c r="B165" s="39"/>
      <c r="C165" s="226" t="s">
        <v>504</v>
      </c>
      <c r="D165" s="226" t="s">
        <v>307</v>
      </c>
      <c r="E165" s="227" t="s">
        <v>1330</v>
      </c>
      <c r="F165" s="228" t="s">
        <v>1331</v>
      </c>
      <c r="G165" s="229" t="s">
        <v>911</v>
      </c>
      <c r="H165" s="230">
        <v>6</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976</v>
      </c>
    </row>
    <row r="166" s="2" customFormat="1" ht="24.15" customHeight="1">
      <c r="A166" s="38"/>
      <c r="B166" s="39"/>
      <c r="C166" s="226" t="s">
        <v>508</v>
      </c>
      <c r="D166" s="226" t="s">
        <v>307</v>
      </c>
      <c r="E166" s="227" t="s">
        <v>1636</v>
      </c>
      <c r="F166" s="228" t="s">
        <v>1637</v>
      </c>
      <c r="G166" s="229" t="s">
        <v>911</v>
      </c>
      <c r="H166" s="230">
        <v>4</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979</v>
      </c>
    </row>
    <row r="167" s="2" customFormat="1" ht="78" customHeight="1">
      <c r="A167" s="38"/>
      <c r="B167" s="39"/>
      <c r="C167" s="226" t="s">
        <v>514</v>
      </c>
      <c r="D167" s="226" t="s">
        <v>307</v>
      </c>
      <c r="E167" s="227" t="s">
        <v>1332</v>
      </c>
      <c r="F167" s="228" t="s">
        <v>1333</v>
      </c>
      <c r="G167" s="229" t="s">
        <v>1310</v>
      </c>
      <c r="H167" s="230">
        <v>9</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982</v>
      </c>
    </row>
    <row r="168" s="2" customFormat="1" ht="78" customHeight="1">
      <c r="A168" s="38"/>
      <c r="B168" s="39"/>
      <c r="C168" s="226" t="s">
        <v>518</v>
      </c>
      <c r="D168" s="226" t="s">
        <v>307</v>
      </c>
      <c r="E168" s="227" t="s">
        <v>1638</v>
      </c>
      <c r="F168" s="228" t="s">
        <v>1639</v>
      </c>
      <c r="G168" s="229" t="s">
        <v>1310</v>
      </c>
      <c r="H168" s="230">
        <v>6</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985</v>
      </c>
    </row>
    <row r="169" s="2" customFormat="1" ht="78" customHeight="1">
      <c r="A169" s="38"/>
      <c r="B169" s="39"/>
      <c r="C169" s="226" t="s">
        <v>522</v>
      </c>
      <c r="D169" s="226" t="s">
        <v>307</v>
      </c>
      <c r="E169" s="227" t="s">
        <v>1640</v>
      </c>
      <c r="F169" s="228" t="s">
        <v>1641</v>
      </c>
      <c r="G169" s="229" t="s">
        <v>1310</v>
      </c>
      <c r="H169" s="230">
        <v>13</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988</v>
      </c>
    </row>
    <row r="170" s="2" customFormat="1" ht="78" customHeight="1">
      <c r="A170" s="38"/>
      <c r="B170" s="39"/>
      <c r="C170" s="226" t="s">
        <v>531</v>
      </c>
      <c r="D170" s="226" t="s">
        <v>307</v>
      </c>
      <c r="E170" s="227" t="s">
        <v>1334</v>
      </c>
      <c r="F170" s="228" t="s">
        <v>1335</v>
      </c>
      <c r="G170" s="229" t="s">
        <v>1310</v>
      </c>
      <c r="H170" s="230">
        <v>16</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991</v>
      </c>
    </row>
    <row r="171" s="2" customFormat="1" ht="78" customHeight="1">
      <c r="A171" s="38"/>
      <c r="B171" s="39"/>
      <c r="C171" s="226" t="s">
        <v>683</v>
      </c>
      <c r="D171" s="226" t="s">
        <v>307</v>
      </c>
      <c r="E171" s="227" t="s">
        <v>1642</v>
      </c>
      <c r="F171" s="228" t="s">
        <v>1643</v>
      </c>
      <c r="G171" s="229" t="s">
        <v>1310</v>
      </c>
      <c r="H171" s="230">
        <v>2</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994</v>
      </c>
    </row>
    <row r="172" s="2" customFormat="1" ht="55.5" customHeight="1">
      <c r="A172" s="38"/>
      <c r="B172" s="39"/>
      <c r="C172" s="226" t="s">
        <v>687</v>
      </c>
      <c r="D172" s="226" t="s">
        <v>307</v>
      </c>
      <c r="E172" s="227" t="s">
        <v>1336</v>
      </c>
      <c r="F172" s="228" t="s">
        <v>1305</v>
      </c>
      <c r="G172" s="229" t="s">
        <v>317</v>
      </c>
      <c r="H172" s="230">
        <v>7</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996</v>
      </c>
    </row>
    <row r="173" s="2" customFormat="1" ht="66.75" customHeight="1">
      <c r="A173" s="38"/>
      <c r="B173" s="39"/>
      <c r="C173" s="226" t="s">
        <v>693</v>
      </c>
      <c r="D173" s="226" t="s">
        <v>307</v>
      </c>
      <c r="E173" s="227" t="s">
        <v>1644</v>
      </c>
      <c r="F173" s="228" t="s">
        <v>1645</v>
      </c>
      <c r="G173" s="229" t="s">
        <v>317</v>
      </c>
      <c r="H173" s="230">
        <v>8</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999</v>
      </c>
    </row>
    <row r="174" s="2" customFormat="1" ht="49.05" customHeight="1">
      <c r="A174" s="38"/>
      <c r="B174" s="39"/>
      <c r="C174" s="226" t="s">
        <v>697</v>
      </c>
      <c r="D174" s="226" t="s">
        <v>307</v>
      </c>
      <c r="E174" s="227" t="s">
        <v>1337</v>
      </c>
      <c r="F174" s="228" t="s">
        <v>1312</v>
      </c>
      <c r="G174" s="229" t="s">
        <v>1310</v>
      </c>
      <c r="H174" s="230">
        <v>6</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1002</v>
      </c>
    </row>
    <row r="175" s="12" customFormat="1" ht="25.92" customHeight="1">
      <c r="A175" s="12"/>
      <c r="B175" s="210"/>
      <c r="C175" s="211"/>
      <c r="D175" s="212" t="s">
        <v>76</v>
      </c>
      <c r="E175" s="213" t="s">
        <v>313</v>
      </c>
      <c r="F175" s="213" t="s">
        <v>1646</v>
      </c>
      <c r="G175" s="211"/>
      <c r="H175" s="211"/>
      <c r="I175" s="214"/>
      <c r="J175" s="215">
        <f>BK175</f>
        <v>0</v>
      </c>
      <c r="K175" s="211"/>
      <c r="L175" s="216"/>
      <c r="M175" s="217"/>
      <c r="N175" s="218"/>
      <c r="O175" s="218"/>
      <c r="P175" s="219">
        <f>SUM(P176:P195)</f>
        <v>0</v>
      </c>
      <c r="Q175" s="218"/>
      <c r="R175" s="219">
        <f>SUM(R176:R195)</f>
        <v>0</v>
      </c>
      <c r="S175" s="218"/>
      <c r="T175" s="220">
        <f>SUM(T176:T195)</f>
        <v>0</v>
      </c>
      <c r="U175" s="12"/>
      <c r="V175" s="12"/>
      <c r="W175" s="12"/>
      <c r="X175" s="12"/>
      <c r="Y175" s="12"/>
      <c r="Z175" s="12"/>
      <c r="AA175" s="12"/>
      <c r="AB175" s="12"/>
      <c r="AC175" s="12"/>
      <c r="AD175" s="12"/>
      <c r="AE175" s="12"/>
      <c r="AR175" s="221" t="s">
        <v>84</v>
      </c>
      <c r="AT175" s="222" t="s">
        <v>76</v>
      </c>
      <c r="AU175" s="222" t="s">
        <v>77</v>
      </c>
      <c r="AY175" s="221" t="s">
        <v>304</v>
      </c>
      <c r="BK175" s="223">
        <f>SUM(BK176:BK195)</f>
        <v>0</v>
      </c>
    </row>
    <row r="176" s="2" customFormat="1" ht="55.5" customHeight="1">
      <c r="A176" s="38"/>
      <c r="B176" s="39"/>
      <c r="C176" s="226" t="s">
        <v>701</v>
      </c>
      <c r="D176" s="226" t="s">
        <v>307</v>
      </c>
      <c r="E176" s="227" t="s">
        <v>1647</v>
      </c>
      <c r="F176" s="228" t="s">
        <v>1648</v>
      </c>
      <c r="G176" s="229" t="s">
        <v>1293</v>
      </c>
      <c r="H176" s="230">
        <v>1</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1005</v>
      </c>
    </row>
    <row r="177" s="2" customFormat="1" ht="49.05" customHeight="1">
      <c r="A177" s="38"/>
      <c r="B177" s="39"/>
      <c r="C177" s="226" t="s">
        <v>938</v>
      </c>
      <c r="D177" s="226" t="s">
        <v>307</v>
      </c>
      <c r="E177" s="227" t="s">
        <v>1649</v>
      </c>
      <c r="F177" s="228" t="s">
        <v>1650</v>
      </c>
      <c r="G177" s="229" t="s">
        <v>1293</v>
      </c>
      <c r="H177" s="230">
        <v>1</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1008</v>
      </c>
    </row>
    <row r="178" s="2" customFormat="1" ht="49.05" customHeight="1">
      <c r="A178" s="38"/>
      <c r="B178" s="39"/>
      <c r="C178" s="226" t="s">
        <v>1012</v>
      </c>
      <c r="D178" s="226" t="s">
        <v>307</v>
      </c>
      <c r="E178" s="227" t="s">
        <v>1651</v>
      </c>
      <c r="F178" s="228" t="s">
        <v>1650</v>
      </c>
      <c r="G178" s="229" t="s">
        <v>1293</v>
      </c>
      <c r="H178" s="230">
        <v>1</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1011</v>
      </c>
    </row>
    <row r="179" s="2" customFormat="1" ht="49.05" customHeight="1">
      <c r="A179" s="38"/>
      <c r="B179" s="39"/>
      <c r="C179" s="226" t="s">
        <v>940</v>
      </c>
      <c r="D179" s="226" t="s">
        <v>307</v>
      </c>
      <c r="E179" s="227" t="s">
        <v>1652</v>
      </c>
      <c r="F179" s="228" t="s">
        <v>1650</v>
      </c>
      <c r="G179" s="229" t="s">
        <v>1293</v>
      </c>
      <c r="H179" s="230">
        <v>1</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1015</v>
      </c>
    </row>
    <row r="180" s="2" customFormat="1" ht="37.8" customHeight="1">
      <c r="A180" s="38"/>
      <c r="B180" s="39"/>
      <c r="C180" s="226" t="s">
        <v>1018</v>
      </c>
      <c r="D180" s="226" t="s">
        <v>307</v>
      </c>
      <c r="E180" s="227" t="s">
        <v>1653</v>
      </c>
      <c r="F180" s="228" t="s">
        <v>1654</v>
      </c>
      <c r="G180" s="229" t="s">
        <v>1293</v>
      </c>
      <c r="H180" s="230">
        <v>1</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1017</v>
      </c>
    </row>
    <row r="181" s="2" customFormat="1" ht="49.05" customHeight="1">
      <c r="A181" s="38"/>
      <c r="B181" s="39"/>
      <c r="C181" s="226" t="s">
        <v>943</v>
      </c>
      <c r="D181" s="226" t="s">
        <v>307</v>
      </c>
      <c r="E181" s="227" t="s">
        <v>1655</v>
      </c>
      <c r="F181" s="228" t="s">
        <v>1650</v>
      </c>
      <c r="G181" s="229" t="s">
        <v>1293</v>
      </c>
      <c r="H181" s="230">
        <v>1</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1021</v>
      </c>
    </row>
    <row r="182" s="2" customFormat="1" ht="37.8" customHeight="1">
      <c r="A182" s="38"/>
      <c r="B182" s="39"/>
      <c r="C182" s="226" t="s">
        <v>1027</v>
      </c>
      <c r="D182" s="226" t="s">
        <v>307</v>
      </c>
      <c r="E182" s="227" t="s">
        <v>1656</v>
      </c>
      <c r="F182" s="228" t="s">
        <v>1654</v>
      </c>
      <c r="G182" s="229" t="s">
        <v>1293</v>
      </c>
      <c r="H182" s="230">
        <v>1</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1025</v>
      </c>
    </row>
    <row r="183" s="2" customFormat="1" ht="49.05" customHeight="1">
      <c r="A183" s="38"/>
      <c r="B183" s="39"/>
      <c r="C183" s="226" t="s">
        <v>945</v>
      </c>
      <c r="D183" s="226" t="s">
        <v>307</v>
      </c>
      <c r="E183" s="227" t="s">
        <v>1657</v>
      </c>
      <c r="F183" s="228" t="s">
        <v>1650</v>
      </c>
      <c r="G183" s="229" t="s">
        <v>1293</v>
      </c>
      <c r="H183" s="230">
        <v>1</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1029</v>
      </c>
    </row>
    <row r="184" s="2" customFormat="1" ht="49.05" customHeight="1">
      <c r="A184" s="38"/>
      <c r="B184" s="39"/>
      <c r="C184" s="226" t="s">
        <v>1033</v>
      </c>
      <c r="D184" s="226" t="s">
        <v>307</v>
      </c>
      <c r="E184" s="227" t="s">
        <v>1658</v>
      </c>
      <c r="F184" s="228" t="s">
        <v>1650</v>
      </c>
      <c r="G184" s="229" t="s">
        <v>1293</v>
      </c>
      <c r="H184" s="230">
        <v>1</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1032</v>
      </c>
    </row>
    <row r="185" s="2" customFormat="1" ht="37.8" customHeight="1">
      <c r="A185" s="38"/>
      <c r="B185" s="39"/>
      <c r="C185" s="226" t="s">
        <v>948</v>
      </c>
      <c r="D185" s="226" t="s">
        <v>307</v>
      </c>
      <c r="E185" s="227" t="s">
        <v>1659</v>
      </c>
      <c r="F185" s="228" t="s">
        <v>1660</v>
      </c>
      <c r="G185" s="229" t="s">
        <v>1293</v>
      </c>
      <c r="H185" s="230">
        <v>1</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1035</v>
      </c>
    </row>
    <row r="186" s="2" customFormat="1" ht="49.05" customHeight="1">
      <c r="A186" s="38"/>
      <c r="B186" s="39"/>
      <c r="C186" s="226" t="s">
        <v>1039</v>
      </c>
      <c r="D186" s="226" t="s">
        <v>307</v>
      </c>
      <c r="E186" s="227" t="s">
        <v>1661</v>
      </c>
      <c r="F186" s="228" t="s">
        <v>1662</v>
      </c>
      <c r="G186" s="229" t="s">
        <v>1310</v>
      </c>
      <c r="H186" s="230">
        <v>21</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1038</v>
      </c>
    </row>
    <row r="187" s="2" customFormat="1" ht="55.5" customHeight="1">
      <c r="A187" s="38"/>
      <c r="B187" s="39"/>
      <c r="C187" s="226" t="s">
        <v>950</v>
      </c>
      <c r="D187" s="226" t="s">
        <v>307</v>
      </c>
      <c r="E187" s="227" t="s">
        <v>1663</v>
      </c>
      <c r="F187" s="228" t="s">
        <v>1664</v>
      </c>
      <c r="G187" s="229" t="s">
        <v>1310</v>
      </c>
      <c r="H187" s="230">
        <v>19</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1041</v>
      </c>
    </row>
    <row r="188" s="2" customFormat="1" ht="55.5" customHeight="1">
      <c r="A188" s="38"/>
      <c r="B188" s="39"/>
      <c r="C188" s="226" t="s">
        <v>894</v>
      </c>
      <c r="D188" s="226" t="s">
        <v>307</v>
      </c>
      <c r="E188" s="227" t="s">
        <v>1665</v>
      </c>
      <c r="F188" s="228" t="s">
        <v>1666</v>
      </c>
      <c r="G188" s="229" t="s">
        <v>1310</v>
      </c>
      <c r="H188" s="230">
        <v>2</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1044</v>
      </c>
    </row>
    <row r="189" s="2" customFormat="1" ht="55.5" customHeight="1">
      <c r="A189" s="38"/>
      <c r="B189" s="39"/>
      <c r="C189" s="226" t="s">
        <v>953</v>
      </c>
      <c r="D189" s="226" t="s">
        <v>307</v>
      </c>
      <c r="E189" s="227" t="s">
        <v>1667</v>
      </c>
      <c r="F189" s="228" t="s">
        <v>1668</v>
      </c>
      <c r="G189" s="229" t="s">
        <v>1310</v>
      </c>
      <c r="H189" s="230">
        <v>16</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1047</v>
      </c>
    </row>
    <row r="190" s="2" customFormat="1" ht="55.5" customHeight="1">
      <c r="A190" s="38"/>
      <c r="B190" s="39"/>
      <c r="C190" s="226" t="s">
        <v>1050</v>
      </c>
      <c r="D190" s="226" t="s">
        <v>307</v>
      </c>
      <c r="E190" s="227" t="s">
        <v>1669</v>
      </c>
      <c r="F190" s="228" t="s">
        <v>1670</v>
      </c>
      <c r="G190" s="229" t="s">
        <v>1310</v>
      </c>
      <c r="H190" s="230">
        <v>38</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1049</v>
      </c>
    </row>
    <row r="191" s="2" customFormat="1" ht="16.5" customHeight="1">
      <c r="A191" s="38"/>
      <c r="B191" s="39"/>
      <c r="C191" s="226" t="s">
        <v>956</v>
      </c>
      <c r="D191" s="226" t="s">
        <v>307</v>
      </c>
      <c r="E191" s="227" t="s">
        <v>1671</v>
      </c>
      <c r="F191" s="228" t="s">
        <v>1672</v>
      </c>
      <c r="G191" s="229" t="s">
        <v>911</v>
      </c>
      <c r="H191" s="230">
        <v>7</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1053</v>
      </c>
    </row>
    <row r="192" s="2" customFormat="1" ht="24.15" customHeight="1">
      <c r="A192" s="38"/>
      <c r="B192" s="39"/>
      <c r="C192" s="226" t="s">
        <v>1057</v>
      </c>
      <c r="D192" s="226" t="s">
        <v>307</v>
      </c>
      <c r="E192" s="227" t="s">
        <v>1673</v>
      </c>
      <c r="F192" s="228" t="s">
        <v>1674</v>
      </c>
      <c r="G192" s="229" t="s">
        <v>1310</v>
      </c>
      <c r="H192" s="230">
        <v>16</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1056</v>
      </c>
    </row>
    <row r="193" s="2" customFormat="1" ht="90" customHeight="1">
      <c r="A193" s="38"/>
      <c r="B193" s="39"/>
      <c r="C193" s="226" t="s">
        <v>959</v>
      </c>
      <c r="D193" s="226" t="s">
        <v>307</v>
      </c>
      <c r="E193" s="227" t="s">
        <v>1675</v>
      </c>
      <c r="F193" s="228" t="s">
        <v>1676</v>
      </c>
      <c r="G193" s="229" t="s">
        <v>317</v>
      </c>
      <c r="H193" s="230">
        <v>14</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1060</v>
      </c>
    </row>
    <row r="194" s="2" customFormat="1" ht="66.75" customHeight="1">
      <c r="A194" s="38"/>
      <c r="B194" s="39"/>
      <c r="C194" s="226" t="s">
        <v>1064</v>
      </c>
      <c r="D194" s="226" t="s">
        <v>307</v>
      </c>
      <c r="E194" s="227" t="s">
        <v>1677</v>
      </c>
      <c r="F194" s="228" t="s">
        <v>1348</v>
      </c>
      <c r="G194" s="229" t="s">
        <v>911</v>
      </c>
      <c r="H194" s="230">
        <v>9</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1063</v>
      </c>
    </row>
    <row r="195" s="2" customFormat="1" ht="55.5" customHeight="1">
      <c r="A195" s="38"/>
      <c r="B195" s="39"/>
      <c r="C195" s="226" t="s">
        <v>962</v>
      </c>
      <c r="D195" s="226" t="s">
        <v>307</v>
      </c>
      <c r="E195" s="227" t="s">
        <v>1678</v>
      </c>
      <c r="F195" s="228" t="s">
        <v>1679</v>
      </c>
      <c r="G195" s="229" t="s">
        <v>1293</v>
      </c>
      <c r="H195" s="230">
        <v>1</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1067</v>
      </c>
    </row>
    <row r="196" s="12" customFormat="1" ht="25.92" customHeight="1">
      <c r="A196" s="12"/>
      <c r="B196" s="210"/>
      <c r="C196" s="211"/>
      <c r="D196" s="212" t="s">
        <v>76</v>
      </c>
      <c r="E196" s="213" t="s">
        <v>1557</v>
      </c>
      <c r="F196" s="213" t="s">
        <v>692</v>
      </c>
      <c r="G196" s="211"/>
      <c r="H196" s="211"/>
      <c r="I196" s="214"/>
      <c r="J196" s="215">
        <f>BK196</f>
        <v>0</v>
      </c>
      <c r="K196" s="211"/>
      <c r="L196" s="216"/>
      <c r="M196" s="217"/>
      <c r="N196" s="218"/>
      <c r="O196" s="218"/>
      <c r="P196" s="219">
        <f>P197</f>
        <v>0</v>
      </c>
      <c r="Q196" s="218"/>
      <c r="R196" s="219">
        <f>R197</f>
        <v>0</v>
      </c>
      <c r="S196" s="218"/>
      <c r="T196" s="220">
        <f>T197</f>
        <v>0</v>
      </c>
      <c r="U196" s="12"/>
      <c r="V196" s="12"/>
      <c r="W196" s="12"/>
      <c r="X196" s="12"/>
      <c r="Y196" s="12"/>
      <c r="Z196" s="12"/>
      <c r="AA196" s="12"/>
      <c r="AB196" s="12"/>
      <c r="AC196" s="12"/>
      <c r="AD196" s="12"/>
      <c r="AE196" s="12"/>
      <c r="AR196" s="221" t="s">
        <v>84</v>
      </c>
      <c r="AT196" s="222" t="s">
        <v>76</v>
      </c>
      <c r="AU196" s="222" t="s">
        <v>77</v>
      </c>
      <c r="AY196" s="221" t="s">
        <v>304</v>
      </c>
      <c r="BK196" s="223">
        <f>BK197</f>
        <v>0</v>
      </c>
    </row>
    <row r="197" s="2" customFormat="1" ht="16.5" customHeight="1">
      <c r="A197" s="38"/>
      <c r="B197" s="39"/>
      <c r="C197" s="226" t="s">
        <v>1071</v>
      </c>
      <c r="D197" s="226" t="s">
        <v>307</v>
      </c>
      <c r="E197" s="227" t="s">
        <v>1680</v>
      </c>
      <c r="F197" s="228" t="s">
        <v>1353</v>
      </c>
      <c r="G197" s="229" t="s">
        <v>1293</v>
      </c>
      <c r="H197" s="230">
        <v>1</v>
      </c>
      <c r="I197" s="231"/>
      <c r="J197" s="232">
        <f>ROUND(I197*H197,2)</f>
        <v>0</v>
      </c>
      <c r="K197" s="228" t="s">
        <v>1</v>
      </c>
      <c r="L197" s="44"/>
      <c r="M197" s="286" t="s">
        <v>1</v>
      </c>
      <c r="N197" s="287" t="s">
        <v>42</v>
      </c>
      <c r="O197" s="288"/>
      <c r="P197" s="289">
        <f>O197*H197</f>
        <v>0</v>
      </c>
      <c r="Q197" s="289">
        <v>0</v>
      </c>
      <c r="R197" s="289">
        <f>Q197*H197</f>
        <v>0</v>
      </c>
      <c r="S197" s="289">
        <v>0</v>
      </c>
      <c r="T197" s="290">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1074</v>
      </c>
    </row>
    <row r="198" s="2" customFormat="1" ht="6.96" customHeight="1">
      <c r="A198" s="38"/>
      <c r="B198" s="66"/>
      <c r="C198" s="67"/>
      <c r="D198" s="67"/>
      <c r="E198" s="67"/>
      <c r="F198" s="67"/>
      <c r="G198" s="67"/>
      <c r="H198" s="67"/>
      <c r="I198" s="67"/>
      <c r="J198" s="67"/>
      <c r="K198" s="67"/>
      <c r="L198" s="44"/>
      <c r="M198" s="38"/>
      <c r="O198" s="38"/>
      <c r="P198" s="38"/>
      <c r="Q198" s="38"/>
      <c r="R198" s="38"/>
      <c r="S198" s="38"/>
      <c r="T198" s="38"/>
      <c r="U198" s="38"/>
      <c r="V198" s="38"/>
      <c r="W198" s="38"/>
      <c r="X198" s="38"/>
      <c r="Y198" s="38"/>
      <c r="Z198" s="38"/>
      <c r="AA198" s="38"/>
      <c r="AB198" s="38"/>
      <c r="AC198" s="38"/>
      <c r="AD198" s="38"/>
      <c r="AE198" s="38"/>
    </row>
  </sheetData>
  <sheetProtection sheet="1" autoFilter="0" formatColumns="0" formatRows="0" objects="1" scenarios="1" spinCount="100000" saltValue="yXl9A1F0PaeCGXxappxQkT8gmg6gMI13u0UgQmHLfQ4MMGnIhIlXqcQPjeaxoYMJX2O3NSKSLHCvT9G/pA52vg==" hashValue="MPy6aVUkKbHgBqT/5AOGEDEBhuPgK4/cHTORJwvJ5guRdXFanXz8naTeoKSLWt9qujLlAQhfWbJJ1+9WJ0+XYQ==" algorithmName="SHA-512" password="CC35"/>
  <autoFilter ref="C123:K197"/>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127</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1681</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1682</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ROUND(J132,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ROUND((SUM(BE132:BE232)),  2)</f>
        <v>0</v>
      </c>
      <c r="G35" s="38"/>
      <c r="H35" s="38"/>
      <c r="I35" s="164">
        <v>0.20999999999999999</v>
      </c>
      <c r="J35" s="163">
        <f>ROUND(((SUM(BE132:BE232))*I35),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ROUND((SUM(BF132:BF232)),  2)</f>
        <v>0</v>
      </c>
      <c r="G36" s="38"/>
      <c r="H36" s="38"/>
      <c r="I36" s="164">
        <v>0.12</v>
      </c>
      <c r="J36" s="163">
        <f>ROUND(((SUM(BF132:BF232))*I36),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ROUND((SUM(BG132:BG232)),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ROUND((SUM(BH132:BH232)),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ROUND((SUM(BI132:BI232)),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1681</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02.1 - Stavební část 2.NP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J132</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276</v>
      </c>
      <c r="E99" s="191"/>
      <c r="F99" s="191"/>
      <c r="G99" s="191"/>
      <c r="H99" s="191"/>
      <c r="I99" s="191"/>
      <c r="J99" s="192">
        <f>J133</f>
        <v>0</v>
      </c>
      <c r="K99" s="189"/>
      <c r="L99" s="193"/>
      <c r="S99" s="9"/>
      <c r="T99" s="9"/>
      <c r="U99" s="9"/>
      <c r="V99" s="9"/>
      <c r="W99" s="9"/>
      <c r="X99" s="9"/>
      <c r="Y99" s="9"/>
      <c r="Z99" s="9"/>
      <c r="AA99" s="9"/>
      <c r="AB99" s="9"/>
      <c r="AC99" s="9"/>
      <c r="AD99" s="9"/>
      <c r="AE99" s="9"/>
    </row>
    <row r="100" s="10" customFormat="1" ht="19.92" customHeight="1">
      <c r="A100" s="10"/>
      <c r="B100" s="194"/>
      <c r="C100" s="133"/>
      <c r="D100" s="195" t="s">
        <v>278</v>
      </c>
      <c r="E100" s="196"/>
      <c r="F100" s="196"/>
      <c r="G100" s="196"/>
      <c r="H100" s="196"/>
      <c r="I100" s="196"/>
      <c r="J100" s="197">
        <f>J134</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279</v>
      </c>
      <c r="E101" s="196"/>
      <c r="F101" s="196"/>
      <c r="G101" s="196"/>
      <c r="H101" s="196"/>
      <c r="I101" s="196"/>
      <c r="J101" s="197">
        <f>J136</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280</v>
      </c>
      <c r="E102" s="196"/>
      <c r="F102" s="196"/>
      <c r="G102" s="196"/>
      <c r="H102" s="196"/>
      <c r="I102" s="196"/>
      <c r="J102" s="197">
        <f>J154</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281</v>
      </c>
      <c r="E103" s="196"/>
      <c r="F103" s="196"/>
      <c r="G103" s="196"/>
      <c r="H103" s="196"/>
      <c r="I103" s="196"/>
      <c r="J103" s="197">
        <f>J160</f>
        <v>0</v>
      </c>
      <c r="K103" s="133"/>
      <c r="L103" s="198"/>
      <c r="S103" s="10"/>
      <c r="T103" s="10"/>
      <c r="U103" s="10"/>
      <c r="V103" s="10"/>
      <c r="W103" s="10"/>
      <c r="X103" s="10"/>
      <c r="Y103" s="10"/>
      <c r="Z103" s="10"/>
      <c r="AA103" s="10"/>
      <c r="AB103" s="10"/>
      <c r="AC103" s="10"/>
      <c r="AD103" s="10"/>
      <c r="AE103" s="10"/>
    </row>
    <row r="104" s="9" customFormat="1" ht="24.96" customHeight="1">
      <c r="A104" s="9"/>
      <c r="B104" s="188"/>
      <c r="C104" s="189"/>
      <c r="D104" s="190" t="s">
        <v>282</v>
      </c>
      <c r="E104" s="191"/>
      <c r="F104" s="191"/>
      <c r="G104" s="191"/>
      <c r="H104" s="191"/>
      <c r="I104" s="191"/>
      <c r="J104" s="192">
        <f>J162</f>
        <v>0</v>
      </c>
      <c r="K104" s="189"/>
      <c r="L104" s="193"/>
      <c r="S104" s="9"/>
      <c r="T104" s="9"/>
      <c r="U104" s="9"/>
      <c r="V104" s="9"/>
      <c r="W104" s="9"/>
      <c r="X104" s="9"/>
      <c r="Y104" s="9"/>
      <c r="Z104" s="9"/>
      <c r="AA104" s="9"/>
      <c r="AB104" s="9"/>
      <c r="AC104" s="9"/>
      <c r="AD104" s="9"/>
      <c r="AE104" s="9"/>
    </row>
    <row r="105" s="10" customFormat="1" ht="19.92" customHeight="1">
      <c r="A105" s="10"/>
      <c r="B105" s="194"/>
      <c r="C105" s="133"/>
      <c r="D105" s="195" t="s">
        <v>283</v>
      </c>
      <c r="E105" s="196"/>
      <c r="F105" s="196"/>
      <c r="G105" s="196"/>
      <c r="H105" s="196"/>
      <c r="I105" s="196"/>
      <c r="J105" s="197">
        <f>J163</f>
        <v>0</v>
      </c>
      <c r="K105" s="133"/>
      <c r="L105" s="198"/>
      <c r="S105" s="10"/>
      <c r="T105" s="10"/>
      <c r="U105" s="10"/>
      <c r="V105" s="10"/>
      <c r="W105" s="10"/>
      <c r="X105" s="10"/>
      <c r="Y105" s="10"/>
      <c r="Z105" s="10"/>
      <c r="AA105" s="10"/>
      <c r="AB105" s="10"/>
      <c r="AC105" s="10"/>
      <c r="AD105" s="10"/>
      <c r="AE105" s="10"/>
    </row>
    <row r="106" s="10" customFormat="1" ht="19.92" customHeight="1">
      <c r="A106" s="10"/>
      <c r="B106" s="194"/>
      <c r="C106" s="133"/>
      <c r="D106" s="195" t="s">
        <v>284</v>
      </c>
      <c r="E106" s="196"/>
      <c r="F106" s="196"/>
      <c r="G106" s="196"/>
      <c r="H106" s="196"/>
      <c r="I106" s="196"/>
      <c r="J106" s="197">
        <f>J181</f>
        <v>0</v>
      </c>
      <c r="K106" s="133"/>
      <c r="L106" s="198"/>
      <c r="S106" s="10"/>
      <c r="T106" s="10"/>
      <c r="U106" s="10"/>
      <c r="V106" s="10"/>
      <c r="W106" s="10"/>
      <c r="X106" s="10"/>
      <c r="Y106" s="10"/>
      <c r="Z106" s="10"/>
      <c r="AA106" s="10"/>
      <c r="AB106" s="10"/>
      <c r="AC106" s="10"/>
      <c r="AD106" s="10"/>
      <c r="AE106" s="10"/>
    </row>
    <row r="107" s="10" customFormat="1" ht="19.92" customHeight="1">
      <c r="A107" s="10"/>
      <c r="B107" s="194"/>
      <c r="C107" s="133"/>
      <c r="D107" s="195" t="s">
        <v>285</v>
      </c>
      <c r="E107" s="196"/>
      <c r="F107" s="196"/>
      <c r="G107" s="196"/>
      <c r="H107" s="196"/>
      <c r="I107" s="196"/>
      <c r="J107" s="197">
        <f>J191</f>
        <v>0</v>
      </c>
      <c r="K107" s="133"/>
      <c r="L107" s="198"/>
      <c r="S107" s="10"/>
      <c r="T107" s="10"/>
      <c r="U107" s="10"/>
      <c r="V107" s="10"/>
      <c r="W107" s="10"/>
      <c r="X107" s="10"/>
      <c r="Y107" s="10"/>
      <c r="Z107" s="10"/>
      <c r="AA107" s="10"/>
      <c r="AB107" s="10"/>
      <c r="AC107" s="10"/>
      <c r="AD107" s="10"/>
      <c r="AE107" s="10"/>
    </row>
    <row r="108" s="10" customFormat="1" ht="19.92" customHeight="1">
      <c r="A108" s="10"/>
      <c r="B108" s="194"/>
      <c r="C108" s="133"/>
      <c r="D108" s="195" t="s">
        <v>286</v>
      </c>
      <c r="E108" s="196"/>
      <c r="F108" s="196"/>
      <c r="G108" s="196"/>
      <c r="H108" s="196"/>
      <c r="I108" s="196"/>
      <c r="J108" s="197">
        <f>J207</f>
        <v>0</v>
      </c>
      <c r="K108" s="133"/>
      <c r="L108" s="198"/>
      <c r="S108" s="10"/>
      <c r="T108" s="10"/>
      <c r="U108" s="10"/>
      <c r="V108" s="10"/>
      <c r="W108" s="10"/>
      <c r="X108" s="10"/>
      <c r="Y108" s="10"/>
      <c r="Z108" s="10"/>
      <c r="AA108" s="10"/>
      <c r="AB108" s="10"/>
      <c r="AC108" s="10"/>
      <c r="AD108" s="10"/>
      <c r="AE108" s="10"/>
    </row>
    <row r="109" s="10" customFormat="1" ht="19.92" customHeight="1">
      <c r="A109" s="10"/>
      <c r="B109" s="194"/>
      <c r="C109" s="133"/>
      <c r="D109" s="195" t="s">
        <v>287</v>
      </c>
      <c r="E109" s="196"/>
      <c r="F109" s="196"/>
      <c r="G109" s="196"/>
      <c r="H109" s="196"/>
      <c r="I109" s="196"/>
      <c r="J109" s="197">
        <f>J225</f>
        <v>0</v>
      </c>
      <c r="K109" s="133"/>
      <c r="L109" s="198"/>
      <c r="S109" s="10"/>
      <c r="T109" s="10"/>
      <c r="U109" s="10"/>
      <c r="V109" s="10"/>
      <c r="W109" s="10"/>
      <c r="X109" s="10"/>
      <c r="Y109" s="10"/>
      <c r="Z109" s="10"/>
      <c r="AA109" s="10"/>
      <c r="AB109" s="10"/>
      <c r="AC109" s="10"/>
      <c r="AD109" s="10"/>
      <c r="AE109" s="10"/>
    </row>
    <row r="110" s="9" customFormat="1" ht="24.96" customHeight="1">
      <c r="A110" s="9"/>
      <c r="B110" s="188"/>
      <c r="C110" s="189"/>
      <c r="D110" s="190" t="s">
        <v>288</v>
      </c>
      <c r="E110" s="191"/>
      <c r="F110" s="191"/>
      <c r="G110" s="191"/>
      <c r="H110" s="191"/>
      <c r="I110" s="191"/>
      <c r="J110" s="192">
        <f>J230</f>
        <v>0</v>
      </c>
      <c r="K110" s="189"/>
      <c r="L110" s="193"/>
      <c r="S110" s="9"/>
      <c r="T110" s="9"/>
      <c r="U110" s="9"/>
      <c r="V110" s="9"/>
      <c r="W110" s="9"/>
      <c r="X110" s="9"/>
      <c r="Y110" s="9"/>
      <c r="Z110" s="9"/>
      <c r="AA110" s="9"/>
      <c r="AB110" s="9"/>
      <c r="AC110" s="9"/>
      <c r="AD110" s="9"/>
      <c r="AE110" s="9"/>
    </row>
    <row r="111" s="2" customFormat="1" ht="21.84"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66"/>
      <c r="C112" s="67"/>
      <c r="D112" s="67"/>
      <c r="E112" s="67"/>
      <c r="F112" s="67"/>
      <c r="G112" s="67"/>
      <c r="H112" s="67"/>
      <c r="I112" s="67"/>
      <c r="J112" s="67"/>
      <c r="K112" s="67"/>
      <c r="L112" s="63"/>
      <c r="S112" s="38"/>
      <c r="T112" s="38"/>
      <c r="U112" s="38"/>
      <c r="V112" s="38"/>
      <c r="W112" s="38"/>
      <c r="X112" s="38"/>
      <c r="Y112" s="38"/>
      <c r="Z112" s="38"/>
      <c r="AA112" s="38"/>
      <c r="AB112" s="38"/>
      <c r="AC112" s="38"/>
      <c r="AD112" s="38"/>
      <c r="AE112" s="38"/>
    </row>
    <row r="116" s="2" customFormat="1" ht="6.96" customHeight="1">
      <c r="A116" s="38"/>
      <c r="B116" s="68"/>
      <c r="C116" s="69"/>
      <c r="D116" s="69"/>
      <c r="E116" s="69"/>
      <c r="F116" s="69"/>
      <c r="G116" s="69"/>
      <c r="H116" s="69"/>
      <c r="I116" s="69"/>
      <c r="J116" s="69"/>
      <c r="K116" s="69"/>
      <c r="L116" s="63"/>
      <c r="S116" s="38"/>
      <c r="T116" s="38"/>
      <c r="U116" s="38"/>
      <c r="V116" s="38"/>
      <c r="W116" s="38"/>
      <c r="X116" s="38"/>
      <c r="Y116" s="38"/>
      <c r="Z116" s="38"/>
      <c r="AA116" s="38"/>
      <c r="AB116" s="38"/>
      <c r="AC116" s="38"/>
      <c r="AD116" s="38"/>
      <c r="AE116" s="38"/>
    </row>
    <row r="117" s="2" customFormat="1" ht="24.96" customHeight="1">
      <c r="A117" s="38"/>
      <c r="B117" s="39"/>
      <c r="C117" s="23" t="s">
        <v>289</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16</v>
      </c>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6.5" customHeight="1">
      <c r="A120" s="38"/>
      <c r="B120" s="39"/>
      <c r="C120" s="40"/>
      <c r="D120" s="40"/>
      <c r="E120" s="183" t="str">
        <f>E7</f>
        <v>Stavební úpravy v budově č.p. 1371, ul. Na Okrouhlíku, HK</v>
      </c>
      <c r="F120" s="32"/>
      <c r="G120" s="32"/>
      <c r="H120" s="32"/>
      <c r="I120" s="40"/>
      <c r="J120" s="40"/>
      <c r="K120" s="40"/>
      <c r="L120" s="63"/>
      <c r="S120" s="38"/>
      <c r="T120" s="38"/>
      <c r="U120" s="38"/>
      <c r="V120" s="38"/>
      <c r="W120" s="38"/>
      <c r="X120" s="38"/>
      <c r="Y120" s="38"/>
      <c r="Z120" s="38"/>
      <c r="AA120" s="38"/>
      <c r="AB120" s="38"/>
      <c r="AC120" s="38"/>
      <c r="AD120" s="38"/>
      <c r="AE120" s="38"/>
    </row>
    <row r="121" s="1" customFormat="1" ht="12" customHeight="1">
      <c r="B121" s="21"/>
      <c r="C121" s="32" t="s">
        <v>267</v>
      </c>
      <c r="D121" s="22"/>
      <c r="E121" s="22"/>
      <c r="F121" s="22"/>
      <c r="G121" s="22"/>
      <c r="H121" s="22"/>
      <c r="I121" s="22"/>
      <c r="J121" s="22"/>
      <c r="K121" s="22"/>
      <c r="L121" s="20"/>
    </row>
    <row r="122" s="2" customFormat="1" ht="16.5" customHeight="1">
      <c r="A122" s="38"/>
      <c r="B122" s="39"/>
      <c r="C122" s="40"/>
      <c r="D122" s="40"/>
      <c r="E122" s="183" t="s">
        <v>1681</v>
      </c>
      <c r="F122" s="40"/>
      <c r="G122" s="40"/>
      <c r="H122" s="40"/>
      <c r="I122" s="40"/>
      <c r="J122" s="40"/>
      <c r="K122" s="40"/>
      <c r="L122" s="63"/>
      <c r="S122" s="38"/>
      <c r="T122" s="38"/>
      <c r="U122" s="38"/>
      <c r="V122" s="38"/>
      <c r="W122" s="38"/>
      <c r="X122" s="38"/>
      <c r="Y122" s="38"/>
      <c r="Z122" s="38"/>
      <c r="AA122" s="38"/>
      <c r="AB122" s="38"/>
      <c r="AC122" s="38"/>
      <c r="AD122" s="38"/>
      <c r="AE122" s="38"/>
    </row>
    <row r="123" s="2" customFormat="1" ht="12" customHeight="1">
      <c r="A123" s="38"/>
      <c r="B123" s="39"/>
      <c r="C123" s="32" t="s">
        <v>269</v>
      </c>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2" customFormat="1" ht="16.5" customHeight="1">
      <c r="A124" s="38"/>
      <c r="B124" s="39"/>
      <c r="C124" s="40"/>
      <c r="D124" s="40"/>
      <c r="E124" s="76" t="str">
        <f>E11</f>
        <v>02.1 - Stavební část 2.NP</v>
      </c>
      <c r="F124" s="40"/>
      <c r="G124" s="40"/>
      <c r="H124" s="40"/>
      <c r="I124" s="40"/>
      <c r="J124" s="40"/>
      <c r="K124" s="40"/>
      <c r="L124" s="63"/>
      <c r="S124" s="38"/>
      <c r="T124" s="38"/>
      <c r="U124" s="38"/>
      <c r="V124" s="38"/>
      <c r="W124" s="38"/>
      <c r="X124" s="38"/>
      <c r="Y124" s="38"/>
      <c r="Z124" s="38"/>
      <c r="AA124" s="38"/>
      <c r="AB124" s="38"/>
      <c r="AC124" s="38"/>
      <c r="AD124" s="38"/>
      <c r="AE124" s="38"/>
    </row>
    <row r="125" s="2" customFormat="1" ht="6.96"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2" customFormat="1" ht="12" customHeight="1">
      <c r="A126" s="38"/>
      <c r="B126" s="39"/>
      <c r="C126" s="32" t="s">
        <v>20</v>
      </c>
      <c r="D126" s="40"/>
      <c r="E126" s="40"/>
      <c r="F126" s="27" t="str">
        <f>F14</f>
        <v>Na Okrouhlíku 1371, HK</v>
      </c>
      <c r="G126" s="40"/>
      <c r="H126" s="40"/>
      <c r="I126" s="32" t="s">
        <v>22</v>
      </c>
      <c r="J126" s="79" t="str">
        <f>IF(J14="","",J14)</f>
        <v>24. 6. 2024</v>
      </c>
      <c r="K126" s="40"/>
      <c r="L126" s="63"/>
      <c r="S126" s="38"/>
      <c r="T126" s="38"/>
      <c r="U126" s="38"/>
      <c r="V126" s="38"/>
      <c r="W126" s="38"/>
      <c r="X126" s="38"/>
      <c r="Y126" s="38"/>
      <c r="Z126" s="38"/>
      <c r="AA126" s="38"/>
      <c r="AB126" s="38"/>
      <c r="AC126" s="38"/>
      <c r="AD126" s="38"/>
      <c r="AE126" s="38"/>
    </row>
    <row r="127" s="2" customFormat="1" ht="6.96" customHeight="1">
      <c r="A127" s="38"/>
      <c r="B127" s="39"/>
      <c r="C127" s="40"/>
      <c r="D127" s="40"/>
      <c r="E127" s="40"/>
      <c r="F127" s="40"/>
      <c r="G127" s="40"/>
      <c r="H127" s="40"/>
      <c r="I127" s="40"/>
      <c r="J127" s="40"/>
      <c r="K127" s="40"/>
      <c r="L127" s="63"/>
      <c r="S127" s="38"/>
      <c r="T127" s="38"/>
      <c r="U127" s="38"/>
      <c r="V127" s="38"/>
      <c r="W127" s="38"/>
      <c r="X127" s="38"/>
      <c r="Y127" s="38"/>
      <c r="Z127" s="38"/>
      <c r="AA127" s="38"/>
      <c r="AB127" s="38"/>
      <c r="AC127" s="38"/>
      <c r="AD127" s="38"/>
      <c r="AE127" s="38"/>
    </row>
    <row r="128" s="2" customFormat="1" ht="25.65" customHeight="1">
      <c r="A128" s="38"/>
      <c r="B128" s="39"/>
      <c r="C128" s="32" t="s">
        <v>24</v>
      </c>
      <c r="D128" s="40"/>
      <c r="E128" s="40"/>
      <c r="F128" s="27" t="str">
        <f>E17</f>
        <v>Krajský úřad Královéhradeckého kraje</v>
      </c>
      <c r="G128" s="40"/>
      <c r="H128" s="40"/>
      <c r="I128" s="32" t="s">
        <v>30</v>
      </c>
      <c r="J128" s="36" t="str">
        <f>E23</f>
        <v>Energy Benefit Centre a.s.</v>
      </c>
      <c r="K128" s="40"/>
      <c r="L128" s="63"/>
      <c r="S128" s="38"/>
      <c r="T128" s="38"/>
      <c r="U128" s="38"/>
      <c r="V128" s="38"/>
      <c r="W128" s="38"/>
      <c r="X128" s="38"/>
      <c r="Y128" s="38"/>
      <c r="Z128" s="38"/>
      <c r="AA128" s="38"/>
      <c r="AB128" s="38"/>
      <c r="AC128" s="38"/>
      <c r="AD128" s="38"/>
      <c r="AE128" s="38"/>
    </row>
    <row r="129" s="2" customFormat="1" ht="15.15" customHeight="1">
      <c r="A129" s="38"/>
      <c r="B129" s="39"/>
      <c r="C129" s="32" t="s">
        <v>28</v>
      </c>
      <c r="D129" s="40"/>
      <c r="E129" s="40"/>
      <c r="F129" s="27" t="str">
        <f>IF(E20="","",E20)</f>
        <v>Vyplň údaj</v>
      </c>
      <c r="G129" s="40"/>
      <c r="H129" s="40"/>
      <c r="I129" s="32" t="s">
        <v>33</v>
      </c>
      <c r="J129" s="36" t="str">
        <f>E26</f>
        <v xml:space="preserve"> </v>
      </c>
      <c r="K129" s="40"/>
      <c r="L129" s="63"/>
      <c r="S129" s="38"/>
      <c r="T129" s="38"/>
      <c r="U129" s="38"/>
      <c r="V129" s="38"/>
      <c r="W129" s="38"/>
      <c r="X129" s="38"/>
      <c r="Y129" s="38"/>
      <c r="Z129" s="38"/>
      <c r="AA129" s="38"/>
      <c r="AB129" s="38"/>
      <c r="AC129" s="38"/>
      <c r="AD129" s="38"/>
      <c r="AE129" s="38"/>
    </row>
    <row r="130" s="2" customFormat="1" ht="10.32" customHeight="1">
      <c r="A130" s="38"/>
      <c r="B130" s="39"/>
      <c r="C130" s="40"/>
      <c r="D130" s="40"/>
      <c r="E130" s="40"/>
      <c r="F130" s="40"/>
      <c r="G130" s="40"/>
      <c r="H130" s="40"/>
      <c r="I130" s="40"/>
      <c r="J130" s="40"/>
      <c r="K130" s="40"/>
      <c r="L130" s="63"/>
      <c r="S130" s="38"/>
      <c r="T130" s="38"/>
      <c r="U130" s="38"/>
      <c r="V130" s="38"/>
      <c r="W130" s="38"/>
      <c r="X130" s="38"/>
      <c r="Y130" s="38"/>
      <c r="Z130" s="38"/>
      <c r="AA130" s="38"/>
      <c r="AB130" s="38"/>
      <c r="AC130" s="38"/>
      <c r="AD130" s="38"/>
      <c r="AE130" s="38"/>
    </row>
    <row r="131" s="11" customFormat="1" ht="29.28" customHeight="1">
      <c r="A131" s="199"/>
      <c r="B131" s="200"/>
      <c r="C131" s="201" t="s">
        <v>290</v>
      </c>
      <c r="D131" s="202" t="s">
        <v>62</v>
      </c>
      <c r="E131" s="202" t="s">
        <v>58</v>
      </c>
      <c r="F131" s="202" t="s">
        <v>59</v>
      </c>
      <c r="G131" s="202" t="s">
        <v>291</v>
      </c>
      <c r="H131" s="202" t="s">
        <v>292</v>
      </c>
      <c r="I131" s="202" t="s">
        <v>293</v>
      </c>
      <c r="J131" s="202" t="s">
        <v>273</v>
      </c>
      <c r="K131" s="203" t="s">
        <v>294</v>
      </c>
      <c r="L131" s="204"/>
      <c r="M131" s="100" t="s">
        <v>1</v>
      </c>
      <c r="N131" s="101" t="s">
        <v>41</v>
      </c>
      <c r="O131" s="101" t="s">
        <v>295</v>
      </c>
      <c r="P131" s="101" t="s">
        <v>296</v>
      </c>
      <c r="Q131" s="101" t="s">
        <v>297</v>
      </c>
      <c r="R131" s="101" t="s">
        <v>298</v>
      </c>
      <c r="S131" s="101" t="s">
        <v>299</v>
      </c>
      <c r="T131" s="102" t="s">
        <v>300</v>
      </c>
      <c r="U131" s="199"/>
      <c r="V131" s="199"/>
      <c r="W131" s="199"/>
      <c r="X131" s="199"/>
      <c r="Y131" s="199"/>
      <c r="Z131" s="199"/>
      <c r="AA131" s="199"/>
      <c r="AB131" s="199"/>
      <c r="AC131" s="199"/>
      <c r="AD131" s="199"/>
      <c r="AE131" s="199"/>
    </row>
    <row r="132" s="2" customFormat="1" ht="22.8" customHeight="1">
      <c r="A132" s="38"/>
      <c r="B132" s="39"/>
      <c r="C132" s="107" t="s">
        <v>301</v>
      </c>
      <c r="D132" s="40"/>
      <c r="E132" s="40"/>
      <c r="F132" s="40"/>
      <c r="G132" s="40"/>
      <c r="H132" s="40"/>
      <c r="I132" s="40"/>
      <c r="J132" s="205">
        <f>BK132</f>
        <v>0</v>
      </c>
      <c r="K132" s="40"/>
      <c r="L132" s="44"/>
      <c r="M132" s="103"/>
      <c r="N132" s="206"/>
      <c r="O132" s="104"/>
      <c r="P132" s="207">
        <f>P133+P162+P230</f>
        <v>0</v>
      </c>
      <c r="Q132" s="104"/>
      <c r="R132" s="207">
        <f>R133+R162+R230</f>
        <v>5.0643817999999996</v>
      </c>
      <c r="S132" s="104"/>
      <c r="T132" s="208">
        <f>T133+T162+T230</f>
        <v>7.3961700000000006</v>
      </c>
      <c r="U132" s="38"/>
      <c r="V132" s="38"/>
      <c r="W132" s="38"/>
      <c r="X132" s="38"/>
      <c r="Y132" s="38"/>
      <c r="Z132" s="38"/>
      <c r="AA132" s="38"/>
      <c r="AB132" s="38"/>
      <c r="AC132" s="38"/>
      <c r="AD132" s="38"/>
      <c r="AE132" s="38"/>
      <c r="AT132" s="17" t="s">
        <v>76</v>
      </c>
      <c r="AU132" s="17" t="s">
        <v>275</v>
      </c>
      <c r="BK132" s="209">
        <f>BK133+BK162+BK230</f>
        <v>0</v>
      </c>
    </row>
    <row r="133" s="12" customFormat="1" ht="25.92" customHeight="1">
      <c r="A133" s="12"/>
      <c r="B133" s="210"/>
      <c r="C133" s="211"/>
      <c r="D133" s="212" t="s">
        <v>76</v>
      </c>
      <c r="E133" s="213" t="s">
        <v>302</v>
      </c>
      <c r="F133" s="213" t="s">
        <v>303</v>
      </c>
      <c r="G133" s="211"/>
      <c r="H133" s="211"/>
      <c r="I133" s="214"/>
      <c r="J133" s="215">
        <f>BK133</f>
        <v>0</v>
      </c>
      <c r="K133" s="211"/>
      <c r="L133" s="216"/>
      <c r="M133" s="217"/>
      <c r="N133" s="218"/>
      <c r="O133" s="218"/>
      <c r="P133" s="219">
        <f>P134+P136+P154+P160</f>
        <v>0</v>
      </c>
      <c r="Q133" s="218"/>
      <c r="R133" s="219">
        <f>R134+R136+R154+R160</f>
        <v>0.2956568</v>
      </c>
      <c r="S133" s="218"/>
      <c r="T133" s="220">
        <f>T134+T136+T154+T160</f>
        <v>5.7540000000000004</v>
      </c>
      <c r="U133" s="12"/>
      <c r="V133" s="12"/>
      <c r="W133" s="12"/>
      <c r="X133" s="12"/>
      <c r="Y133" s="12"/>
      <c r="Z133" s="12"/>
      <c r="AA133" s="12"/>
      <c r="AB133" s="12"/>
      <c r="AC133" s="12"/>
      <c r="AD133" s="12"/>
      <c r="AE133" s="12"/>
      <c r="AR133" s="221" t="s">
        <v>84</v>
      </c>
      <c r="AT133" s="222" t="s">
        <v>76</v>
      </c>
      <c r="AU133" s="222" t="s">
        <v>77</v>
      </c>
      <c r="AY133" s="221" t="s">
        <v>304</v>
      </c>
      <c r="BK133" s="223">
        <f>BK134+BK136+BK154+BK160</f>
        <v>0</v>
      </c>
    </row>
    <row r="134" s="12" customFormat="1" ht="22.8" customHeight="1">
      <c r="A134" s="12"/>
      <c r="B134" s="210"/>
      <c r="C134" s="211"/>
      <c r="D134" s="212" t="s">
        <v>76</v>
      </c>
      <c r="E134" s="224" t="s">
        <v>313</v>
      </c>
      <c r="F134" s="224" t="s">
        <v>314</v>
      </c>
      <c r="G134" s="211"/>
      <c r="H134" s="211"/>
      <c r="I134" s="214"/>
      <c r="J134" s="225">
        <f>BK134</f>
        <v>0</v>
      </c>
      <c r="K134" s="211"/>
      <c r="L134" s="216"/>
      <c r="M134" s="217"/>
      <c r="N134" s="218"/>
      <c r="O134" s="218"/>
      <c r="P134" s="219">
        <f>P135</f>
        <v>0</v>
      </c>
      <c r="Q134" s="218"/>
      <c r="R134" s="219">
        <f>R135</f>
        <v>0.252</v>
      </c>
      <c r="S134" s="218"/>
      <c r="T134" s="220">
        <f>T135</f>
        <v>0</v>
      </c>
      <c r="U134" s="12"/>
      <c r="V134" s="12"/>
      <c r="W134" s="12"/>
      <c r="X134" s="12"/>
      <c r="Y134" s="12"/>
      <c r="Z134" s="12"/>
      <c r="AA134" s="12"/>
      <c r="AB134" s="12"/>
      <c r="AC134" s="12"/>
      <c r="AD134" s="12"/>
      <c r="AE134" s="12"/>
      <c r="AR134" s="221" t="s">
        <v>84</v>
      </c>
      <c r="AT134" s="222" t="s">
        <v>76</v>
      </c>
      <c r="AU134" s="222" t="s">
        <v>84</v>
      </c>
      <c r="AY134" s="221" t="s">
        <v>304</v>
      </c>
      <c r="BK134" s="223">
        <f>BK135</f>
        <v>0</v>
      </c>
    </row>
    <row r="135" s="2" customFormat="1" ht="24.15" customHeight="1">
      <c r="A135" s="38"/>
      <c r="B135" s="39"/>
      <c r="C135" s="226" t="s">
        <v>84</v>
      </c>
      <c r="D135" s="226" t="s">
        <v>307</v>
      </c>
      <c r="E135" s="227" t="s">
        <v>315</v>
      </c>
      <c r="F135" s="228" t="s">
        <v>316</v>
      </c>
      <c r="G135" s="229" t="s">
        <v>317</v>
      </c>
      <c r="H135" s="230">
        <v>6</v>
      </c>
      <c r="I135" s="231"/>
      <c r="J135" s="232">
        <f>ROUND(I135*H135,2)</f>
        <v>0</v>
      </c>
      <c r="K135" s="228" t="s">
        <v>318</v>
      </c>
      <c r="L135" s="44"/>
      <c r="M135" s="233" t="s">
        <v>1</v>
      </c>
      <c r="N135" s="234" t="s">
        <v>42</v>
      </c>
      <c r="O135" s="91"/>
      <c r="P135" s="235">
        <f>O135*H135</f>
        <v>0</v>
      </c>
      <c r="Q135" s="235">
        <v>0.042000000000000003</v>
      </c>
      <c r="R135" s="235">
        <f>Q135*H135</f>
        <v>0.252</v>
      </c>
      <c r="S135" s="235">
        <v>0</v>
      </c>
      <c r="T135" s="236">
        <f>S135*H135</f>
        <v>0</v>
      </c>
      <c r="U135" s="38"/>
      <c r="V135" s="38"/>
      <c r="W135" s="38"/>
      <c r="X135" s="38"/>
      <c r="Y135" s="38"/>
      <c r="Z135" s="38"/>
      <c r="AA135" s="38"/>
      <c r="AB135" s="38"/>
      <c r="AC135" s="38"/>
      <c r="AD135" s="38"/>
      <c r="AE135" s="38"/>
      <c r="AR135" s="237" t="s">
        <v>311</v>
      </c>
      <c r="AT135" s="237" t="s">
        <v>307</v>
      </c>
      <c r="AU135" s="237" t="s">
        <v>86</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1683</v>
      </c>
    </row>
    <row r="136" s="12" customFormat="1" ht="22.8" customHeight="1">
      <c r="A136" s="12"/>
      <c r="B136" s="210"/>
      <c r="C136" s="211"/>
      <c r="D136" s="212" t="s">
        <v>76</v>
      </c>
      <c r="E136" s="224" t="s">
        <v>325</v>
      </c>
      <c r="F136" s="224" t="s">
        <v>326</v>
      </c>
      <c r="G136" s="211"/>
      <c r="H136" s="211"/>
      <c r="I136" s="214"/>
      <c r="J136" s="225">
        <f>BK136</f>
        <v>0</v>
      </c>
      <c r="K136" s="211"/>
      <c r="L136" s="216"/>
      <c r="M136" s="217"/>
      <c r="N136" s="218"/>
      <c r="O136" s="218"/>
      <c r="P136" s="219">
        <f>SUM(P137:P153)</f>
        <v>0</v>
      </c>
      <c r="Q136" s="218"/>
      <c r="R136" s="219">
        <f>SUM(R137:R153)</f>
        <v>0.043656799999999996</v>
      </c>
      <c r="S136" s="218"/>
      <c r="T136" s="220">
        <f>SUM(T137:T153)</f>
        <v>5.7540000000000004</v>
      </c>
      <c r="U136" s="12"/>
      <c r="V136" s="12"/>
      <c r="W136" s="12"/>
      <c r="X136" s="12"/>
      <c r="Y136" s="12"/>
      <c r="Z136" s="12"/>
      <c r="AA136" s="12"/>
      <c r="AB136" s="12"/>
      <c r="AC136" s="12"/>
      <c r="AD136" s="12"/>
      <c r="AE136" s="12"/>
      <c r="AR136" s="221" t="s">
        <v>84</v>
      </c>
      <c r="AT136" s="222" t="s">
        <v>76</v>
      </c>
      <c r="AU136" s="222" t="s">
        <v>84</v>
      </c>
      <c r="AY136" s="221" t="s">
        <v>304</v>
      </c>
      <c r="BK136" s="223">
        <f>SUM(BK137:BK153)</f>
        <v>0</v>
      </c>
    </row>
    <row r="137" s="2" customFormat="1" ht="33" customHeight="1">
      <c r="A137" s="38"/>
      <c r="B137" s="39"/>
      <c r="C137" s="226" t="s">
        <v>86</v>
      </c>
      <c r="D137" s="226" t="s">
        <v>307</v>
      </c>
      <c r="E137" s="227" t="s">
        <v>327</v>
      </c>
      <c r="F137" s="228" t="s">
        <v>328</v>
      </c>
      <c r="G137" s="229" t="s">
        <v>317</v>
      </c>
      <c r="H137" s="230">
        <v>177</v>
      </c>
      <c r="I137" s="231"/>
      <c r="J137" s="232">
        <f>ROUND(I137*H137,2)</f>
        <v>0</v>
      </c>
      <c r="K137" s="228" t="s">
        <v>318</v>
      </c>
      <c r="L137" s="44"/>
      <c r="M137" s="233" t="s">
        <v>1</v>
      </c>
      <c r="N137" s="234" t="s">
        <v>42</v>
      </c>
      <c r="O137" s="91"/>
      <c r="P137" s="235">
        <f>O137*H137</f>
        <v>0</v>
      </c>
      <c r="Q137" s="235">
        <v>0.00012999999999999999</v>
      </c>
      <c r="R137" s="235">
        <f>Q137*H137</f>
        <v>0.023009999999999999</v>
      </c>
      <c r="S137" s="235">
        <v>0</v>
      </c>
      <c r="T137" s="236">
        <f>S137*H137</f>
        <v>0</v>
      </c>
      <c r="U137" s="38"/>
      <c r="V137" s="38"/>
      <c r="W137" s="38"/>
      <c r="X137" s="38"/>
      <c r="Y137" s="38"/>
      <c r="Z137" s="38"/>
      <c r="AA137" s="38"/>
      <c r="AB137" s="38"/>
      <c r="AC137" s="38"/>
      <c r="AD137" s="38"/>
      <c r="AE137" s="38"/>
      <c r="AR137" s="237" t="s">
        <v>311</v>
      </c>
      <c r="AT137" s="237" t="s">
        <v>307</v>
      </c>
      <c r="AU137" s="237" t="s">
        <v>86</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1684</v>
      </c>
    </row>
    <row r="138" s="2" customFormat="1" ht="24.15" customHeight="1">
      <c r="A138" s="38"/>
      <c r="B138" s="39"/>
      <c r="C138" s="226" t="s">
        <v>305</v>
      </c>
      <c r="D138" s="226" t="s">
        <v>307</v>
      </c>
      <c r="E138" s="227" t="s">
        <v>331</v>
      </c>
      <c r="F138" s="228" t="s">
        <v>332</v>
      </c>
      <c r="G138" s="229" t="s">
        <v>317</v>
      </c>
      <c r="H138" s="230">
        <v>516.16999999999996</v>
      </c>
      <c r="I138" s="231"/>
      <c r="J138" s="232">
        <f>ROUND(I138*H138,2)</f>
        <v>0</v>
      </c>
      <c r="K138" s="228" t="s">
        <v>318</v>
      </c>
      <c r="L138" s="44"/>
      <c r="M138" s="233" t="s">
        <v>1</v>
      </c>
      <c r="N138" s="234" t="s">
        <v>42</v>
      </c>
      <c r="O138" s="91"/>
      <c r="P138" s="235">
        <f>O138*H138</f>
        <v>0</v>
      </c>
      <c r="Q138" s="235">
        <v>4.0000000000000003E-05</v>
      </c>
      <c r="R138" s="235">
        <f>Q138*H138</f>
        <v>0.0206468</v>
      </c>
      <c r="S138" s="235">
        <v>0</v>
      </c>
      <c r="T138" s="236">
        <f>S138*H138</f>
        <v>0</v>
      </c>
      <c r="U138" s="38"/>
      <c r="V138" s="38"/>
      <c r="W138" s="38"/>
      <c r="X138" s="38"/>
      <c r="Y138" s="38"/>
      <c r="Z138" s="38"/>
      <c r="AA138" s="38"/>
      <c r="AB138" s="38"/>
      <c r="AC138" s="38"/>
      <c r="AD138" s="38"/>
      <c r="AE138" s="38"/>
      <c r="AR138" s="237" t="s">
        <v>311</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1685</v>
      </c>
    </row>
    <row r="139" s="13" customFormat="1">
      <c r="A139" s="13"/>
      <c r="B139" s="239"/>
      <c r="C139" s="240"/>
      <c r="D139" s="241" t="s">
        <v>323</v>
      </c>
      <c r="E139" s="242" t="s">
        <v>1</v>
      </c>
      <c r="F139" s="243" t="s">
        <v>337</v>
      </c>
      <c r="G139" s="240"/>
      <c r="H139" s="244">
        <v>516.16999999999996</v>
      </c>
      <c r="I139" s="245"/>
      <c r="J139" s="240"/>
      <c r="K139" s="240"/>
      <c r="L139" s="246"/>
      <c r="M139" s="247"/>
      <c r="N139" s="248"/>
      <c r="O139" s="248"/>
      <c r="P139" s="248"/>
      <c r="Q139" s="248"/>
      <c r="R139" s="248"/>
      <c r="S139" s="248"/>
      <c r="T139" s="249"/>
      <c r="U139" s="13"/>
      <c r="V139" s="13"/>
      <c r="W139" s="13"/>
      <c r="X139" s="13"/>
      <c r="Y139" s="13"/>
      <c r="Z139" s="13"/>
      <c r="AA139" s="13"/>
      <c r="AB139" s="13"/>
      <c r="AC139" s="13"/>
      <c r="AD139" s="13"/>
      <c r="AE139" s="13"/>
      <c r="AT139" s="250" t="s">
        <v>323</v>
      </c>
      <c r="AU139" s="250" t="s">
        <v>86</v>
      </c>
      <c r="AV139" s="13" t="s">
        <v>86</v>
      </c>
      <c r="AW139" s="13" t="s">
        <v>32</v>
      </c>
      <c r="AX139" s="13" t="s">
        <v>77</v>
      </c>
      <c r="AY139" s="250" t="s">
        <v>304</v>
      </c>
    </row>
    <row r="140" s="15" customFormat="1">
      <c r="A140" s="15"/>
      <c r="B140" s="261"/>
      <c r="C140" s="262"/>
      <c r="D140" s="241" t="s">
        <v>323</v>
      </c>
      <c r="E140" s="263" t="s">
        <v>1</v>
      </c>
      <c r="F140" s="264" t="s">
        <v>338</v>
      </c>
      <c r="G140" s="262"/>
      <c r="H140" s="265">
        <v>516.16999999999996</v>
      </c>
      <c r="I140" s="266"/>
      <c r="J140" s="262"/>
      <c r="K140" s="262"/>
      <c r="L140" s="267"/>
      <c r="M140" s="268"/>
      <c r="N140" s="269"/>
      <c r="O140" s="269"/>
      <c r="P140" s="269"/>
      <c r="Q140" s="269"/>
      <c r="R140" s="269"/>
      <c r="S140" s="269"/>
      <c r="T140" s="270"/>
      <c r="U140" s="15"/>
      <c r="V140" s="15"/>
      <c r="W140" s="15"/>
      <c r="X140" s="15"/>
      <c r="Y140" s="15"/>
      <c r="Z140" s="15"/>
      <c r="AA140" s="15"/>
      <c r="AB140" s="15"/>
      <c r="AC140" s="15"/>
      <c r="AD140" s="15"/>
      <c r="AE140" s="15"/>
      <c r="AT140" s="271" t="s">
        <v>323</v>
      </c>
      <c r="AU140" s="271" t="s">
        <v>86</v>
      </c>
      <c r="AV140" s="15" t="s">
        <v>311</v>
      </c>
      <c r="AW140" s="15" t="s">
        <v>32</v>
      </c>
      <c r="AX140" s="15" t="s">
        <v>84</v>
      </c>
      <c r="AY140" s="271" t="s">
        <v>304</v>
      </c>
    </row>
    <row r="141" s="2" customFormat="1" ht="24.15" customHeight="1">
      <c r="A141" s="38"/>
      <c r="B141" s="39"/>
      <c r="C141" s="226" t="s">
        <v>311</v>
      </c>
      <c r="D141" s="226" t="s">
        <v>307</v>
      </c>
      <c r="E141" s="227" t="s">
        <v>1686</v>
      </c>
      <c r="F141" s="228" t="s">
        <v>1687</v>
      </c>
      <c r="G141" s="229" t="s">
        <v>317</v>
      </c>
      <c r="H141" s="230">
        <v>10</v>
      </c>
      <c r="I141" s="231"/>
      <c r="J141" s="232">
        <f>ROUND(I141*H141,2)</f>
        <v>0</v>
      </c>
      <c r="K141" s="228" t="s">
        <v>318</v>
      </c>
      <c r="L141" s="44"/>
      <c r="M141" s="233" t="s">
        <v>1</v>
      </c>
      <c r="N141" s="234" t="s">
        <v>42</v>
      </c>
      <c r="O141" s="91"/>
      <c r="P141" s="235">
        <f>O141*H141</f>
        <v>0</v>
      </c>
      <c r="Q141" s="235">
        <v>0</v>
      </c>
      <c r="R141" s="235">
        <f>Q141*H141</f>
        <v>0</v>
      </c>
      <c r="S141" s="235">
        <v>0.14000000000000001</v>
      </c>
      <c r="T141" s="236">
        <f>S141*H141</f>
        <v>1.4000000000000001</v>
      </c>
      <c r="U141" s="38"/>
      <c r="V141" s="38"/>
      <c r="W141" s="38"/>
      <c r="X141" s="38"/>
      <c r="Y141" s="38"/>
      <c r="Z141" s="38"/>
      <c r="AA141" s="38"/>
      <c r="AB141" s="38"/>
      <c r="AC141" s="38"/>
      <c r="AD141" s="38"/>
      <c r="AE141" s="38"/>
      <c r="AR141" s="237" t="s">
        <v>311</v>
      </c>
      <c r="AT141" s="237" t="s">
        <v>307</v>
      </c>
      <c r="AU141" s="237" t="s">
        <v>86</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1688</v>
      </c>
    </row>
    <row r="142" s="13" customFormat="1">
      <c r="A142" s="13"/>
      <c r="B142" s="239"/>
      <c r="C142" s="240"/>
      <c r="D142" s="241" t="s">
        <v>323</v>
      </c>
      <c r="E142" s="242" t="s">
        <v>1</v>
      </c>
      <c r="F142" s="243" t="s">
        <v>1689</v>
      </c>
      <c r="G142" s="240"/>
      <c r="H142" s="244">
        <v>10</v>
      </c>
      <c r="I142" s="245"/>
      <c r="J142" s="240"/>
      <c r="K142" s="240"/>
      <c r="L142" s="246"/>
      <c r="M142" s="247"/>
      <c r="N142" s="248"/>
      <c r="O142" s="248"/>
      <c r="P142" s="248"/>
      <c r="Q142" s="248"/>
      <c r="R142" s="248"/>
      <c r="S142" s="248"/>
      <c r="T142" s="249"/>
      <c r="U142" s="13"/>
      <c r="V142" s="13"/>
      <c r="W142" s="13"/>
      <c r="X142" s="13"/>
      <c r="Y142" s="13"/>
      <c r="Z142" s="13"/>
      <c r="AA142" s="13"/>
      <c r="AB142" s="13"/>
      <c r="AC142" s="13"/>
      <c r="AD142" s="13"/>
      <c r="AE142" s="13"/>
      <c r="AT142" s="250" t="s">
        <v>323</v>
      </c>
      <c r="AU142" s="250" t="s">
        <v>86</v>
      </c>
      <c r="AV142" s="13" t="s">
        <v>86</v>
      </c>
      <c r="AW142" s="13" t="s">
        <v>32</v>
      </c>
      <c r="AX142" s="13" t="s">
        <v>84</v>
      </c>
      <c r="AY142" s="250" t="s">
        <v>304</v>
      </c>
    </row>
    <row r="143" s="2" customFormat="1" ht="21.75" customHeight="1">
      <c r="A143" s="38"/>
      <c r="B143" s="39"/>
      <c r="C143" s="226" t="s">
        <v>330</v>
      </c>
      <c r="D143" s="226" t="s">
        <v>307</v>
      </c>
      <c r="E143" s="227" t="s">
        <v>344</v>
      </c>
      <c r="F143" s="228" t="s">
        <v>345</v>
      </c>
      <c r="G143" s="229" t="s">
        <v>317</v>
      </c>
      <c r="H143" s="230">
        <v>6</v>
      </c>
      <c r="I143" s="231"/>
      <c r="J143" s="232">
        <f>ROUND(I143*H143,2)</f>
        <v>0</v>
      </c>
      <c r="K143" s="228" t="s">
        <v>318</v>
      </c>
      <c r="L143" s="44"/>
      <c r="M143" s="233" t="s">
        <v>1</v>
      </c>
      <c r="N143" s="234" t="s">
        <v>42</v>
      </c>
      <c r="O143" s="91"/>
      <c r="P143" s="235">
        <f>O143*H143</f>
        <v>0</v>
      </c>
      <c r="Q143" s="235">
        <v>0</v>
      </c>
      <c r="R143" s="235">
        <f>Q143*H143</f>
        <v>0</v>
      </c>
      <c r="S143" s="235">
        <v>0.057000000000000002</v>
      </c>
      <c r="T143" s="236">
        <f>S143*H143</f>
        <v>0.34200000000000003</v>
      </c>
      <c r="U143" s="38"/>
      <c r="V143" s="38"/>
      <c r="W143" s="38"/>
      <c r="X143" s="38"/>
      <c r="Y143" s="38"/>
      <c r="Z143" s="38"/>
      <c r="AA143" s="38"/>
      <c r="AB143" s="38"/>
      <c r="AC143" s="38"/>
      <c r="AD143" s="38"/>
      <c r="AE143" s="38"/>
      <c r="AR143" s="237" t="s">
        <v>311</v>
      </c>
      <c r="AT143" s="237" t="s">
        <v>307</v>
      </c>
      <c r="AU143" s="237" t="s">
        <v>86</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346</v>
      </c>
    </row>
    <row r="144" s="13" customFormat="1">
      <c r="A144" s="13"/>
      <c r="B144" s="239"/>
      <c r="C144" s="240"/>
      <c r="D144" s="241" t="s">
        <v>323</v>
      </c>
      <c r="E144" s="242" t="s">
        <v>1</v>
      </c>
      <c r="F144" s="243" t="s">
        <v>1690</v>
      </c>
      <c r="G144" s="240"/>
      <c r="H144" s="244">
        <v>6</v>
      </c>
      <c r="I144" s="245"/>
      <c r="J144" s="240"/>
      <c r="K144" s="240"/>
      <c r="L144" s="246"/>
      <c r="M144" s="247"/>
      <c r="N144" s="248"/>
      <c r="O144" s="248"/>
      <c r="P144" s="248"/>
      <c r="Q144" s="248"/>
      <c r="R144" s="248"/>
      <c r="S144" s="248"/>
      <c r="T144" s="249"/>
      <c r="U144" s="13"/>
      <c r="V144" s="13"/>
      <c r="W144" s="13"/>
      <c r="X144" s="13"/>
      <c r="Y144" s="13"/>
      <c r="Z144" s="13"/>
      <c r="AA144" s="13"/>
      <c r="AB144" s="13"/>
      <c r="AC144" s="13"/>
      <c r="AD144" s="13"/>
      <c r="AE144" s="13"/>
      <c r="AT144" s="250" t="s">
        <v>323</v>
      </c>
      <c r="AU144" s="250" t="s">
        <v>86</v>
      </c>
      <c r="AV144" s="13" t="s">
        <v>86</v>
      </c>
      <c r="AW144" s="13" t="s">
        <v>32</v>
      </c>
      <c r="AX144" s="13" t="s">
        <v>84</v>
      </c>
      <c r="AY144" s="250" t="s">
        <v>304</v>
      </c>
    </row>
    <row r="145" s="2" customFormat="1" ht="24.15" customHeight="1">
      <c r="A145" s="38"/>
      <c r="B145" s="39"/>
      <c r="C145" s="226" t="s">
        <v>313</v>
      </c>
      <c r="D145" s="226" t="s">
        <v>307</v>
      </c>
      <c r="E145" s="227" t="s">
        <v>1691</v>
      </c>
      <c r="F145" s="228" t="s">
        <v>1692</v>
      </c>
      <c r="G145" s="229" t="s">
        <v>575</v>
      </c>
      <c r="H145" s="230">
        <v>1</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86</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352</v>
      </c>
    </row>
    <row r="146" s="13" customFormat="1">
      <c r="A146" s="13"/>
      <c r="B146" s="239"/>
      <c r="C146" s="240"/>
      <c r="D146" s="241" t="s">
        <v>323</v>
      </c>
      <c r="E146" s="242" t="s">
        <v>1</v>
      </c>
      <c r="F146" s="243" t="s">
        <v>1693</v>
      </c>
      <c r="G146" s="240"/>
      <c r="H146" s="244">
        <v>1</v>
      </c>
      <c r="I146" s="245"/>
      <c r="J146" s="240"/>
      <c r="K146" s="240"/>
      <c r="L146" s="246"/>
      <c r="M146" s="247"/>
      <c r="N146" s="248"/>
      <c r="O146" s="248"/>
      <c r="P146" s="248"/>
      <c r="Q146" s="248"/>
      <c r="R146" s="248"/>
      <c r="S146" s="248"/>
      <c r="T146" s="249"/>
      <c r="U146" s="13"/>
      <c r="V146" s="13"/>
      <c r="W146" s="13"/>
      <c r="X146" s="13"/>
      <c r="Y146" s="13"/>
      <c r="Z146" s="13"/>
      <c r="AA146" s="13"/>
      <c r="AB146" s="13"/>
      <c r="AC146" s="13"/>
      <c r="AD146" s="13"/>
      <c r="AE146" s="13"/>
      <c r="AT146" s="250" t="s">
        <v>323</v>
      </c>
      <c r="AU146" s="250" t="s">
        <v>86</v>
      </c>
      <c r="AV146" s="13" t="s">
        <v>86</v>
      </c>
      <c r="AW146" s="13" t="s">
        <v>32</v>
      </c>
      <c r="AX146" s="13" t="s">
        <v>77</v>
      </c>
      <c r="AY146" s="250" t="s">
        <v>304</v>
      </c>
    </row>
    <row r="147" s="15" customFormat="1">
      <c r="A147" s="15"/>
      <c r="B147" s="261"/>
      <c r="C147" s="262"/>
      <c r="D147" s="241" t="s">
        <v>323</v>
      </c>
      <c r="E147" s="263" t="s">
        <v>1</v>
      </c>
      <c r="F147" s="264" t="s">
        <v>338</v>
      </c>
      <c r="G147" s="262"/>
      <c r="H147" s="265">
        <v>1</v>
      </c>
      <c r="I147" s="266"/>
      <c r="J147" s="262"/>
      <c r="K147" s="262"/>
      <c r="L147" s="267"/>
      <c r="M147" s="268"/>
      <c r="N147" s="269"/>
      <c r="O147" s="269"/>
      <c r="P147" s="269"/>
      <c r="Q147" s="269"/>
      <c r="R147" s="269"/>
      <c r="S147" s="269"/>
      <c r="T147" s="270"/>
      <c r="U147" s="15"/>
      <c r="V147" s="15"/>
      <c r="W147" s="15"/>
      <c r="X147" s="15"/>
      <c r="Y147" s="15"/>
      <c r="Z147" s="15"/>
      <c r="AA147" s="15"/>
      <c r="AB147" s="15"/>
      <c r="AC147" s="15"/>
      <c r="AD147" s="15"/>
      <c r="AE147" s="15"/>
      <c r="AT147" s="271" t="s">
        <v>323</v>
      </c>
      <c r="AU147" s="271" t="s">
        <v>86</v>
      </c>
      <c r="AV147" s="15" t="s">
        <v>311</v>
      </c>
      <c r="AW147" s="15" t="s">
        <v>32</v>
      </c>
      <c r="AX147" s="15" t="s">
        <v>84</v>
      </c>
      <c r="AY147" s="271" t="s">
        <v>304</v>
      </c>
    </row>
    <row r="148" s="2" customFormat="1" ht="24.15" customHeight="1">
      <c r="A148" s="38"/>
      <c r="B148" s="39"/>
      <c r="C148" s="226" t="s">
        <v>343</v>
      </c>
      <c r="D148" s="226" t="s">
        <v>307</v>
      </c>
      <c r="E148" s="227" t="s">
        <v>354</v>
      </c>
      <c r="F148" s="228" t="s">
        <v>355</v>
      </c>
      <c r="G148" s="229" t="s">
        <v>317</v>
      </c>
      <c r="H148" s="230">
        <v>59</v>
      </c>
      <c r="I148" s="231"/>
      <c r="J148" s="232">
        <f>ROUND(I148*H148,2)</f>
        <v>0</v>
      </c>
      <c r="K148" s="228" t="s">
        <v>318</v>
      </c>
      <c r="L148" s="44"/>
      <c r="M148" s="233" t="s">
        <v>1</v>
      </c>
      <c r="N148" s="234" t="s">
        <v>42</v>
      </c>
      <c r="O148" s="91"/>
      <c r="P148" s="235">
        <f>O148*H148</f>
        <v>0</v>
      </c>
      <c r="Q148" s="235">
        <v>0</v>
      </c>
      <c r="R148" s="235">
        <f>Q148*H148</f>
        <v>0</v>
      </c>
      <c r="S148" s="235">
        <v>0.068000000000000005</v>
      </c>
      <c r="T148" s="236">
        <f>S148*H148</f>
        <v>4.0120000000000005</v>
      </c>
      <c r="U148" s="38"/>
      <c r="V148" s="38"/>
      <c r="W148" s="38"/>
      <c r="X148" s="38"/>
      <c r="Y148" s="38"/>
      <c r="Z148" s="38"/>
      <c r="AA148" s="38"/>
      <c r="AB148" s="38"/>
      <c r="AC148" s="38"/>
      <c r="AD148" s="38"/>
      <c r="AE148" s="38"/>
      <c r="AR148" s="237" t="s">
        <v>311</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356</v>
      </c>
    </row>
    <row r="149" s="13" customFormat="1">
      <c r="A149" s="13"/>
      <c r="B149" s="239"/>
      <c r="C149" s="240"/>
      <c r="D149" s="241" t="s">
        <v>323</v>
      </c>
      <c r="E149" s="242" t="s">
        <v>1</v>
      </c>
      <c r="F149" s="243" t="s">
        <v>1694</v>
      </c>
      <c r="G149" s="240"/>
      <c r="H149" s="244">
        <v>15</v>
      </c>
      <c r="I149" s="245"/>
      <c r="J149" s="240"/>
      <c r="K149" s="240"/>
      <c r="L149" s="246"/>
      <c r="M149" s="247"/>
      <c r="N149" s="248"/>
      <c r="O149" s="248"/>
      <c r="P149" s="248"/>
      <c r="Q149" s="248"/>
      <c r="R149" s="248"/>
      <c r="S149" s="248"/>
      <c r="T149" s="249"/>
      <c r="U149" s="13"/>
      <c r="V149" s="13"/>
      <c r="W149" s="13"/>
      <c r="X149" s="13"/>
      <c r="Y149" s="13"/>
      <c r="Z149" s="13"/>
      <c r="AA149" s="13"/>
      <c r="AB149" s="13"/>
      <c r="AC149" s="13"/>
      <c r="AD149" s="13"/>
      <c r="AE149" s="13"/>
      <c r="AT149" s="250" t="s">
        <v>323</v>
      </c>
      <c r="AU149" s="250" t="s">
        <v>86</v>
      </c>
      <c r="AV149" s="13" t="s">
        <v>86</v>
      </c>
      <c r="AW149" s="13" t="s">
        <v>32</v>
      </c>
      <c r="AX149" s="13" t="s">
        <v>77</v>
      </c>
      <c r="AY149" s="250" t="s">
        <v>304</v>
      </c>
    </row>
    <row r="150" s="13" customFormat="1">
      <c r="A150" s="13"/>
      <c r="B150" s="239"/>
      <c r="C150" s="240"/>
      <c r="D150" s="241" t="s">
        <v>323</v>
      </c>
      <c r="E150" s="242" t="s">
        <v>1</v>
      </c>
      <c r="F150" s="243" t="s">
        <v>1695</v>
      </c>
      <c r="G150" s="240"/>
      <c r="H150" s="244">
        <v>8</v>
      </c>
      <c r="I150" s="245"/>
      <c r="J150" s="240"/>
      <c r="K150" s="240"/>
      <c r="L150" s="246"/>
      <c r="M150" s="247"/>
      <c r="N150" s="248"/>
      <c r="O150" s="248"/>
      <c r="P150" s="248"/>
      <c r="Q150" s="248"/>
      <c r="R150" s="248"/>
      <c r="S150" s="248"/>
      <c r="T150" s="249"/>
      <c r="U150" s="13"/>
      <c r="V150" s="13"/>
      <c r="W150" s="13"/>
      <c r="X150" s="13"/>
      <c r="Y150" s="13"/>
      <c r="Z150" s="13"/>
      <c r="AA150" s="13"/>
      <c r="AB150" s="13"/>
      <c r="AC150" s="13"/>
      <c r="AD150" s="13"/>
      <c r="AE150" s="13"/>
      <c r="AT150" s="250" t="s">
        <v>323</v>
      </c>
      <c r="AU150" s="250" t="s">
        <v>86</v>
      </c>
      <c r="AV150" s="13" t="s">
        <v>86</v>
      </c>
      <c r="AW150" s="13" t="s">
        <v>32</v>
      </c>
      <c r="AX150" s="13" t="s">
        <v>77</v>
      </c>
      <c r="AY150" s="250" t="s">
        <v>304</v>
      </c>
    </row>
    <row r="151" s="13" customFormat="1">
      <c r="A151" s="13"/>
      <c r="B151" s="239"/>
      <c r="C151" s="240"/>
      <c r="D151" s="241" t="s">
        <v>323</v>
      </c>
      <c r="E151" s="242" t="s">
        <v>1</v>
      </c>
      <c r="F151" s="243" t="s">
        <v>1696</v>
      </c>
      <c r="G151" s="240"/>
      <c r="H151" s="244">
        <v>28</v>
      </c>
      <c r="I151" s="245"/>
      <c r="J151" s="240"/>
      <c r="K151" s="240"/>
      <c r="L151" s="246"/>
      <c r="M151" s="247"/>
      <c r="N151" s="248"/>
      <c r="O151" s="248"/>
      <c r="P151" s="248"/>
      <c r="Q151" s="248"/>
      <c r="R151" s="248"/>
      <c r="S151" s="248"/>
      <c r="T151" s="249"/>
      <c r="U151" s="13"/>
      <c r="V151" s="13"/>
      <c r="W151" s="13"/>
      <c r="X151" s="13"/>
      <c r="Y151" s="13"/>
      <c r="Z151" s="13"/>
      <c r="AA151" s="13"/>
      <c r="AB151" s="13"/>
      <c r="AC151" s="13"/>
      <c r="AD151" s="13"/>
      <c r="AE151" s="13"/>
      <c r="AT151" s="250" t="s">
        <v>323</v>
      </c>
      <c r="AU151" s="250" t="s">
        <v>86</v>
      </c>
      <c r="AV151" s="13" t="s">
        <v>86</v>
      </c>
      <c r="AW151" s="13" t="s">
        <v>32</v>
      </c>
      <c r="AX151" s="13" t="s">
        <v>77</v>
      </c>
      <c r="AY151" s="250" t="s">
        <v>304</v>
      </c>
    </row>
    <row r="152" s="13" customFormat="1">
      <c r="A152" s="13"/>
      <c r="B152" s="239"/>
      <c r="C152" s="240"/>
      <c r="D152" s="241" t="s">
        <v>323</v>
      </c>
      <c r="E152" s="242" t="s">
        <v>1</v>
      </c>
      <c r="F152" s="243" t="s">
        <v>1697</v>
      </c>
      <c r="G152" s="240"/>
      <c r="H152" s="244">
        <v>8</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77</v>
      </c>
      <c r="AY152" s="250" t="s">
        <v>304</v>
      </c>
    </row>
    <row r="153" s="15" customFormat="1">
      <c r="A153" s="15"/>
      <c r="B153" s="261"/>
      <c r="C153" s="262"/>
      <c r="D153" s="241" t="s">
        <v>323</v>
      </c>
      <c r="E153" s="263" t="s">
        <v>1</v>
      </c>
      <c r="F153" s="264" t="s">
        <v>338</v>
      </c>
      <c r="G153" s="262"/>
      <c r="H153" s="265">
        <v>59</v>
      </c>
      <c r="I153" s="266"/>
      <c r="J153" s="262"/>
      <c r="K153" s="262"/>
      <c r="L153" s="267"/>
      <c r="M153" s="268"/>
      <c r="N153" s="269"/>
      <c r="O153" s="269"/>
      <c r="P153" s="269"/>
      <c r="Q153" s="269"/>
      <c r="R153" s="269"/>
      <c r="S153" s="269"/>
      <c r="T153" s="270"/>
      <c r="U153" s="15"/>
      <c r="V153" s="15"/>
      <c r="W153" s="15"/>
      <c r="X153" s="15"/>
      <c r="Y153" s="15"/>
      <c r="Z153" s="15"/>
      <c r="AA153" s="15"/>
      <c r="AB153" s="15"/>
      <c r="AC153" s="15"/>
      <c r="AD153" s="15"/>
      <c r="AE153" s="15"/>
      <c r="AT153" s="271" t="s">
        <v>323</v>
      </c>
      <c r="AU153" s="271" t="s">
        <v>86</v>
      </c>
      <c r="AV153" s="15" t="s">
        <v>311</v>
      </c>
      <c r="AW153" s="15" t="s">
        <v>32</v>
      </c>
      <c r="AX153" s="15" t="s">
        <v>84</v>
      </c>
      <c r="AY153" s="271" t="s">
        <v>304</v>
      </c>
    </row>
    <row r="154" s="12" customFormat="1" ht="22.8" customHeight="1">
      <c r="A154" s="12"/>
      <c r="B154" s="210"/>
      <c r="C154" s="211"/>
      <c r="D154" s="212" t="s">
        <v>76</v>
      </c>
      <c r="E154" s="224" t="s">
        <v>360</v>
      </c>
      <c r="F154" s="224" t="s">
        <v>361</v>
      </c>
      <c r="G154" s="211"/>
      <c r="H154" s="211"/>
      <c r="I154" s="214"/>
      <c r="J154" s="225">
        <f>BK154</f>
        <v>0</v>
      </c>
      <c r="K154" s="211"/>
      <c r="L154" s="216"/>
      <c r="M154" s="217"/>
      <c r="N154" s="218"/>
      <c r="O154" s="218"/>
      <c r="P154" s="219">
        <f>SUM(P155:P159)</f>
        <v>0</v>
      </c>
      <c r="Q154" s="218"/>
      <c r="R154" s="219">
        <f>SUM(R155:R159)</f>
        <v>0</v>
      </c>
      <c r="S154" s="218"/>
      <c r="T154" s="220">
        <f>SUM(T155:T159)</f>
        <v>0</v>
      </c>
      <c r="U154" s="12"/>
      <c r="V154" s="12"/>
      <c r="W154" s="12"/>
      <c r="X154" s="12"/>
      <c r="Y154" s="12"/>
      <c r="Z154" s="12"/>
      <c r="AA154" s="12"/>
      <c r="AB154" s="12"/>
      <c r="AC154" s="12"/>
      <c r="AD154" s="12"/>
      <c r="AE154" s="12"/>
      <c r="AR154" s="221" t="s">
        <v>84</v>
      </c>
      <c r="AT154" s="222" t="s">
        <v>76</v>
      </c>
      <c r="AU154" s="222" t="s">
        <v>84</v>
      </c>
      <c r="AY154" s="221" t="s">
        <v>304</v>
      </c>
      <c r="BK154" s="223">
        <f>SUM(BK155:BK159)</f>
        <v>0</v>
      </c>
    </row>
    <row r="155" s="2" customFormat="1" ht="33" customHeight="1">
      <c r="A155" s="38"/>
      <c r="B155" s="39"/>
      <c r="C155" s="226" t="s">
        <v>348</v>
      </c>
      <c r="D155" s="226" t="s">
        <v>307</v>
      </c>
      <c r="E155" s="227" t="s">
        <v>363</v>
      </c>
      <c r="F155" s="228" t="s">
        <v>364</v>
      </c>
      <c r="G155" s="229" t="s">
        <v>365</v>
      </c>
      <c r="H155" s="230">
        <v>7.3959999999999999</v>
      </c>
      <c r="I155" s="231"/>
      <c r="J155" s="232">
        <f>ROUND(I155*H155,2)</f>
        <v>0</v>
      </c>
      <c r="K155" s="228" t="s">
        <v>318</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86</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366</v>
      </c>
    </row>
    <row r="156" s="2" customFormat="1" ht="24.15" customHeight="1">
      <c r="A156" s="38"/>
      <c r="B156" s="39"/>
      <c r="C156" s="226" t="s">
        <v>325</v>
      </c>
      <c r="D156" s="226" t="s">
        <v>307</v>
      </c>
      <c r="E156" s="227" t="s">
        <v>368</v>
      </c>
      <c r="F156" s="228" t="s">
        <v>369</v>
      </c>
      <c r="G156" s="229" t="s">
        <v>365</v>
      </c>
      <c r="H156" s="230">
        <v>7.3959999999999999</v>
      </c>
      <c r="I156" s="231"/>
      <c r="J156" s="232">
        <f>ROUND(I156*H156,2)</f>
        <v>0</v>
      </c>
      <c r="K156" s="228" t="s">
        <v>318</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86</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370</v>
      </c>
    </row>
    <row r="157" s="2" customFormat="1" ht="24.15" customHeight="1">
      <c r="A157" s="38"/>
      <c r="B157" s="39"/>
      <c r="C157" s="226" t="s">
        <v>362</v>
      </c>
      <c r="D157" s="226" t="s">
        <v>307</v>
      </c>
      <c r="E157" s="227" t="s">
        <v>371</v>
      </c>
      <c r="F157" s="228" t="s">
        <v>372</v>
      </c>
      <c r="G157" s="229" t="s">
        <v>365</v>
      </c>
      <c r="H157" s="230">
        <v>66.563999999999993</v>
      </c>
      <c r="I157" s="231"/>
      <c r="J157" s="232">
        <f>ROUND(I157*H157,2)</f>
        <v>0</v>
      </c>
      <c r="K157" s="228" t="s">
        <v>318</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86</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373</v>
      </c>
    </row>
    <row r="158" s="13" customFormat="1">
      <c r="A158" s="13"/>
      <c r="B158" s="239"/>
      <c r="C158" s="240"/>
      <c r="D158" s="241" t="s">
        <v>323</v>
      </c>
      <c r="E158" s="240"/>
      <c r="F158" s="243" t="s">
        <v>1698</v>
      </c>
      <c r="G158" s="240"/>
      <c r="H158" s="244">
        <v>66.563999999999993</v>
      </c>
      <c r="I158" s="245"/>
      <c r="J158" s="240"/>
      <c r="K158" s="240"/>
      <c r="L158" s="246"/>
      <c r="M158" s="247"/>
      <c r="N158" s="248"/>
      <c r="O158" s="248"/>
      <c r="P158" s="248"/>
      <c r="Q158" s="248"/>
      <c r="R158" s="248"/>
      <c r="S158" s="248"/>
      <c r="T158" s="249"/>
      <c r="U158" s="13"/>
      <c r="V158" s="13"/>
      <c r="W158" s="13"/>
      <c r="X158" s="13"/>
      <c r="Y158" s="13"/>
      <c r="Z158" s="13"/>
      <c r="AA158" s="13"/>
      <c r="AB158" s="13"/>
      <c r="AC158" s="13"/>
      <c r="AD158" s="13"/>
      <c r="AE158" s="13"/>
      <c r="AT158" s="250" t="s">
        <v>323</v>
      </c>
      <c r="AU158" s="250" t="s">
        <v>86</v>
      </c>
      <c r="AV158" s="13" t="s">
        <v>86</v>
      </c>
      <c r="AW158" s="13" t="s">
        <v>4</v>
      </c>
      <c r="AX158" s="13" t="s">
        <v>84</v>
      </c>
      <c r="AY158" s="250" t="s">
        <v>304</v>
      </c>
    </row>
    <row r="159" s="2" customFormat="1" ht="33" customHeight="1">
      <c r="A159" s="38"/>
      <c r="B159" s="39"/>
      <c r="C159" s="226" t="s">
        <v>367</v>
      </c>
      <c r="D159" s="226" t="s">
        <v>307</v>
      </c>
      <c r="E159" s="227" t="s">
        <v>376</v>
      </c>
      <c r="F159" s="228" t="s">
        <v>377</v>
      </c>
      <c r="G159" s="229" t="s">
        <v>365</v>
      </c>
      <c r="H159" s="230">
        <v>7.3959999999999999</v>
      </c>
      <c r="I159" s="231"/>
      <c r="J159" s="232">
        <f>ROUND(I159*H159,2)</f>
        <v>0</v>
      </c>
      <c r="K159" s="228" t="s">
        <v>318</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86</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378</v>
      </c>
    </row>
    <row r="160" s="12" customFormat="1" ht="22.8" customHeight="1">
      <c r="A160" s="12"/>
      <c r="B160" s="210"/>
      <c r="C160" s="211"/>
      <c r="D160" s="212" t="s">
        <v>76</v>
      </c>
      <c r="E160" s="224" t="s">
        <v>379</v>
      </c>
      <c r="F160" s="224" t="s">
        <v>380</v>
      </c>
      <c r="G160" s="211"/>
      <c r="H160" s="211"/>
      <c r="I160" s="214"/>
      <c r="J160" s="225">
        <f>BK160</f>
        <v>0</v>
      </c>
      <c r="K160" s="211"/>
      <c r="L160" s="216"/>
      <c r="M160" s="217"/>
      <c r="N160" s="218"/>
      <c r="O160" s="218"/>
      <c r="P160" s="219">
        <f>P161</f>
        <v>0</v>
      </c>
      <c r="Q160" s="218"/>
      <c r="R160" s="219">
        <f>R161</f>
        <v>0</v>
      </c>
      <c r="S160" s="218"/>
      <c r="T160" s="220">
        <f>T161</f>
        <v>0</v>
      </c>
      <c r="U160" s="12"/>
      <c r="V160" s="12"/>
      <c r="W160" s="12"/>
      <c r="X160" s="12"/>
      <c r="Y160" s="12"/>
      <c r="Z160" s="12"/>
      <c r="AA160" s="12"/>
      <c r="AB160" s="12"/>
      <c r="AC160" s="12"/>
      <c r="AD160" s="12"/>
      <c r="AE160" s="12"/>
      <c r="AR160" s="221" t="s">
        <v>84</v>
      </c>
      <c r="AT160" s="222" t="s">
        <v>76</v>
      </c>
      <c r="AU160" s="222" t="s">
        <v>84</v>
      </c>
      <c r="AY160" s="221" t="s">
        <v>304</v>
      </c>
      <c r="BK160" s="223">
        <f>BK161</f>
        <v>0</v>
      </c>
    </row>
    <row r="161" s="2" customFormat="1" ht="24.15" customHeight="1">
      <c r="A161" s="38"/>
      <c r="B161" s="39"/>
      <c r="C161" s="226" t="s">
        <v>8</v>
      </c>
      <c r="D161" s="226" t="s">
        <v>307</v>
      </c>
      <c r="E161" s="227" t="s">
        <v>382</v>
      </c>
      <c r="F161" s="228" t="s">
        <v>383</v>
      </c>
      <c r="G161" s="229" t="s">
        <v>365</v>
      </c>
      <c r="H161" s="230">
        <v>0.29599999999999999</v>
      </c>
      <c r="I161" s="231"/>
      <c r="J161" s="232">
        <f>ROUND(I161*H161,2)</f>
        <v>0</v>
      </c>
      <c r="K161" s="228" t="s">
        <v>318</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86</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384</v>
      </c>
    </row>
    <row r="162" s="12" customFormat="1" ht="25.92" customHeight="1">
      <c r="A162" s="12"/>
      <c r="B162" s="210"/>
      <c r="C162" s="211"/>
      <c r="D162" s="212" t="s">
        <v>76</v>
      </c>
      <c r="E162" s="213" t="s">
        <v>385</v>
      </c>
      <c r="F162" s="213" t="s">
        <v>386</v>
      </c>
      <c r="G162" s="211"/>
      <c r="H162" s="211"/>
      <c r="I162" s="214"/>
      <c r="J162" s="215">
        <f>BK162</f>
        <v>0</v>
      </c>
      <c r="K162" s="211"/>
      <c r="L162" s="216"/>
      <c r="M162" s="217"/>
      <c r="N162" s="218"/>
      <c r="O162" s="218"/>
      <c r="P162" s="219">
        <f>P163+P181+P191+P207+P225</f>
        <v>0</v>
      </c>
      <c r="Q162" s="218"/>
      <c r="R162" s="219">
        <f>R163+R181+R191+R207+R225</f>
        <v>4.7687249999999999</v>
      </c>
      <c r="S162" s="218"/>
      <c r="T162" s="220">
        <f>T163+T181+T191+T207+T225</f>
        <v>1.6421700000000001</v>
      </c>
      <c r="U162" s="12"/>
      <c r="V162" s="12"/>
      <c r="W162" s="12"/>
      <c r="X162" s="12"/>
      <c r="Y162" s="12"/>
      <c r="Z162" s="12"/>
      <c r="AA162" s="12"/>
      <c r="AB162" s="12"/>
      <c r="AC162" s="12"/>
      <c r="AD162" s="12"/>
      <c r="AE162" s="12"/>
      <c r="AR162" s="221" t="s">
        <v>86</v>
      </c>
      <c r="AT162" s="222" t="s">
        <v>76</v>
      </c>
      <c r="AU162" s="222" t="s">
        <v>77</v>
      </c>
      <c r="AY162" s="221" t="s">
        <v>304</v>
      </c>
      <c r="BK162" s="223">
        <f>BK163+BK181+BK191+BK207+BK225</f>
        <v>0</v>
      </c>
    </row>
    <row r="163" s="12" customFormat="1" ht="22.8" customHeight="1">
      <c r="A163" s="12"/>
      <c r="B163" s="210"/>
      <c r="C163" s="211"/>
      <c r="D163" s="212" t="s">
        <v>76</v>
      </c>
      <c r="E163" s="224" t="s">
        <v>387</v>
      </c>
      <c r="F163" s="224" t="s">
        <v>388</v>
      </c>
      <c r="G163" s="211"/>
      <c r="H163" s="211"/>
      <c r="I163" s="214"/>
      <c r="J163" s="225">
        <f>BK163</f>
        <v>0</v>
      </c>
      <c r="K163" s="211"/>
      <c r="L163" s="216"/>
      <c r="M163" s="217"/>
      <c r="N163" s="218"/>
      <c r="O163" s="218"/>
      <c r="P163" s="219">
        <f>SUM(P164:P180)</f>
        <v>0</v>
      </c>
      <c r="Q163" s="218"/>
      <c r="R163" s="219">
        <f>SUM(R164:R180)</f>
        <v>0.8293299999999999</v>
      </c>
      <c r="S163" s="218"/>
      <c r="T163" s="220">
        <f>SUM(T164:T180)</f>
        <v>1.45017</v>
      </c>
      <c r="U163" s="12"/>
      <c r="V163" s="12"/>
      <c r="W163" s="12"/>
      <c r="X163" s="12"/>
      <c r="Y163" s="12"/>
      <c r="Z163" s="12"/>
      <c r="AA163" s="12"/>
      <c r="AB163" s="12"/>
      <c r="AC163" s="12"/>
      <c r="AD163" s="12"/>
      <c r="AE163" s="12"/>
      <c r="AR163" s="221" t="s">
        <v>86</v>
      </c>
      <c r="AT163" s="222" t="s">
        <v>76</v>
      </c>
      <c r="AU163" s="222" t="s">
        <v>84</v>
      </c>
      <c r="AY163" s="221" t="s">
        <v>304</v>
      </c>
      <c r="BK163" s="223">
        <f>SUM(BK164:BK180)</f>
        <v>0</v>
      </c>
    </row>
    <row r="164" s="2" customFormat="1" ht="44.25" customHeight="1">
      <c r="A164" s="38"/>
      <c r="B164" s="39"/>
      <c r="C164" s="226" t="s">
        <v>375</v>
      </c>
      <c r="D164" s="226" t="s">
        <v>307</v>
      </c>
      <c r="E164" s="227" t="s">
        <v>1699</v>
      </c>
      <c r="F164" s="228" t="s">
        <v>1700</v>
      </c>
      <c r="G164" s="229" t="s">
        <v>317</v>
      </c>
      <c r="H164" s="230">
        <v>10</v>
      </c>
      <c r="I164" s="231"/>
      <c r="J164" s="232">
        <f>ROUND(I164*H164,2)</f>
        <v>0</v>
      </c>
      <c r="K164" s="228" t="s">
        <v>1</v>
      </c>
      <c r="L164" s="44"/>
      <c r="M164" s="233" t="s">
        <v>1</v>
      </c>
      <c r="N164" s="234" t="s">
        <v>42</v>
      </c>
      <c r="O164" s="91"/>
      <c r="P164" s="235">
        <f>O164*H164</f>
        <v>0</v>
      </c>
      <c r="Q164" s="235">
        <v>0.059069999999999998</v>
      </c>
      <c r="R164" s="235">
        <f>Q164*H164</f>
        <v>0.5907</v>
      </c>
      <c r="S164" s="235">
        <v>0</v>
      </c>
      <c r="T164" s="236">
        <f>S164*H164</f>
        <v>0</v>
      </c>
      <c r="U164" s="38"/>
      <c r="V164" s="38"/>
      <c r="W164" s="38"/>
      <c r="X164" s="38"/>
      <c r="Y164" s="38"/>
      <c r="Z164" s="38"/>
      <c r="AA164" s="38"/>
      <c r="AB164" s="38"/>
      <c r="AC164" s="38"/>
      <c r="AD164" s="38"/>
      <c r="AE164" s="38"/>
      <c r="AR164" s="237" t="s">
        <v>392</v>
      </c>
      <c r="AT164" s="237" t="s">
        <v>307</v>
      </c>
      <c r="AU164" s="237" t="s">
        <v>86</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392</v>
      </c>
      <c r="BM164" s="237" t="s">
        <v>1701</v>
      </c>
    </row>
    <row r="165" s="13" customFormat="1">
      <c r="A165" s="13"/>
      <c r="B165" s="239"/>
      <c r="C165" s="240"/>
      <c r="D165" s="241" t="s">
        <v>323</v>
      </c>
      <c r="E165" s="242" t="s">
        <v>1</v>
      </c>
      <c r="F165" s="243" t="s">
        <v>1702</v>
      </c>
      <c r="G165" s="240"/>
      <c r="H165" s="244">
        <v>10</v>
      </c>
      <c r="I165" s="245"/>
      <c r="J165" s="240"/>
      <c r="K165" s="240"/>
      <c r="L165" s="246"/>
      <c r="M165" s="247"/>
      <c r="N165" s="248"/>
      <c r="O165" s="248"/>
      <c r="P165" s="248"/>
      <c r="Q165" s="248"/>
      <c r="R165" s="248"/>
      <c r="S165" s="248"/>
      <c r="T165" s="249"/>
      <c r="U165" s="13"/>
      <c r="V165" s="13"/>
      <c r="W165" s="13"/>
      <c r="X165" s="13"/>
      <c r="Y165" s="13"/>
      <c r="Z165" s="13"/>
      <c r="AA165" s="13"/>
      <c r="AB165" s="13"/>
      <c r="AC165" s="13"/>
      <c r="AD165" s="13"/>
      <c r="AE165" s="13"/>
      <c r="AT165" s="250" t="s">
        <v>323</v>
      </c>
      <c r="AU165" s="250" t="s">
        <v>86</v>
      </c>
      <c r="AV165" s="13" t="s">
        <v>86</v>
      </c>
      <c r="AW165" s="13" t="s">
        <v>32</v>
      </c>
      <c r="AX165" s="13" t="s">
        <v>84</v>
      </c>
      <c r="AY165" s="250" t="s">
        <v>304</v>
      </c>
    </row>
    <row r="166" s="2" customFormat="1" ht="24.15" customHeight="1">
      <c r="A166" s="38"/>
      <c r="B166" s="39"/>
      <c r="C166" s="226" t="s">
        <v>381</v>
      </c>
      <c r="D166" s="226" t="s">
        <v>307</v>
      </c>
      <c r="E166" s="227" t="s">
        <v>1378</v>
      </c>
      <c r="F166" s="228" t="s">
        <v>1379</v>
      </c>
      <c r="G166" s="229" t="s">
        <v>317</v>
      </c>
      <c r="H166" s="230">
        <v>177</v>
      </c>
      <c r="I166" s="231"/>
      <c r="J166" s="232">
        <f>ROUND(I166*H166,2)</f>
        <v>0</v>
      </c>
      <c r="K166" s="228" t="s">
        <v>1</v>
      </c>
      <c r="L166" s="44"/>
      <c r="M166" s="233" t="s">
        <v>1</v>
      </c>
      <c r="N166" s="234" t="s">
        <v>42</v>
      </c>
      <c r="O166" s="91"/>
      <c r="P166" s="235">
        <f>O166*H166</f>
        <v>0</v>
      </c>
      <c r="Q166" s="235">
        <v>0.00125</v>
      </c>
      <c r="R166" s="235">
        <f>Q166*H166</f>
        <v>0.22125</v>
      </c>
      <c r="S166" s="235">
        <v>0</v>
      </c>
      <c r="T166" s="236">
        <f>S166*H166</f>
        <v>0</v>
      </c>
      <c r="U166" s="38"/>
      <c r="V166" s="38"/>
      <c r="W166" s="38"/>
      <c r="X166" s="38"/>
      <c r="Y166" s="38"/>
      <c r="Z166" s="38"/>
      <c r="AA166" s="38"/>
      <c r="AB166" s="38"/>
      <c r="AC166" s="38"/>
      <c r="AD166" s="38"/>
      <c r="AE166" s="38"/>
      <c r="AR166" s="237" t="s">
        <v>392</v>
      </c>
      <c r="AT166" s="237" t="s">
        <v>307</v>
      </c>
      <c r="AU166" s="237" t="s">
        <v>86</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1380</v>
      </c>
    </row>
    <row r="167" s="13" customFormat="1">
      <c r="A167" s="13"/>
      <c r="B167" s="239"/>
      <c r="C167" s="240"/>
      <c r="D167" s="241" t="s">
        <v>323</v>
      </c>
      <c r="E167" s="242" t="s">
        <v>1</v>
      </c>
      <c r="F167" s="243" t="s">
        <v>1703</v>
      </c>
      <c r="G167" s="240"/>
      <c r="H167" s="244">
        <v>75</v>
      </c>
      <c r="I167" s="245"/>
      <c r="J167" s="240"/>
      <c r="K167" s="240"/>
      <c r="L167" s="246"/>
      <c r="M167" s="247"/>
      <c r="N167" s="248"/>
      <c r="O167" s="248"/>
      <c r="P167" s="248"/>
      <c r="Q167" s="248"/>
      <c r="R167" s="248"/>
      <c r="S167" s="248"/>
      <c r="T167" s="249"/>
      <c r="U167" s="13"/>
      <c r="V167" s="13"/>
      <c r="W167" s="13"/>
      <c r="X167" s="13"/>
      <c r="Y167" s="13"/>
      <c r="Z167" s="13"/>
      <c r="AA167" s="13"/>
      <c r="AB167" s="13"/>
      <c r="AC167" s="13"/>
      <c r="AD167" s="13"/>
      <c r="AE167" s="13"/>
      <c r="AT167" s="250" t="s">
        <v>323</v>
      </c>
      <c r="AU167" s="250" t="s">
        <v>86</v>
      </c>
      <c r="AV167" s="13" t="s">
        <v>86</v>
      </c>
      <c r="AW167" s="13" t="s">
        <v>32</v>
      </c>
      <c r="AX167" s="13" t="s">
        <v>77</v>
      </c>
      <c r="AY167" s="250" t="s">
        <v>304</v>
      </c>
    </row>
    <row r="168" s="13" customFormat="1">
      <c r="A168" s="13"/>
      <c r="B168" s="239"/>
      <c r="C168" s="240"/>
      <c r="D168" s="241" t="s">
        <v>323</v>
      </c>
      <c r="E168" s="242" t="s">
        <v>1</v>
      </c>
      <c r="F168" s="243" t="s">
        <v>1704</v>
      </c>
      <c r="G168" s="240"/>
      <c r="H168" s="244">
        <v>102</v>
      </c>
      <c r="I168" s="245"/>
      <c r="J168" s="240"/>
      <c r="K168" s="240"/>
      <c r="L168" s="246"/>
      <c r="M168" s="247"/>
      <c r="N168" s="248"/>
      <c r="O168" s="248"/>
      <c r="P168" s="248"/>
      <c r="Q168" s="248"/>
      <c r="R168" s="248"/>
      <c r="S168" s="248"/>
      <c r="T168" s="249"/>
      <c r="U168" s="13"/>
      <c r="V168" s="13"/>
      <c r="W168" s="13"/>
      <c r="X168" s="13"/>
      <c r="Y168" s="13"/>
      <c r="Z168" s="13"/>
      <c r="AA168" s="13"/>
      <c r="AB168" s="13"/>
      <c r="AC168" s="13"/>
      <c r="AD168" s="13"/>
      <c r="AE168" s="13"/>
      <c r="AT168" s="250" t="s">
        <v>323</v>
      </c>
      <c r="AU168" s="250" t="s">
        <v>86</v>
      </c>
      <c r="AV168" s="13" t="s">
        <v>86</v>
      </c>
      <c r="AW168" s="13" t="s">
        <v>32</v>
      </c>
      <c r="AX168" s="13" t="s">
        <v>77</v>
      </c>
      <c r="AY168" s="250" t="s">
        <v>304</v>
      </c>
    </row>
    <row r="169" s="15" customFormat="1">
      <c r="A169" s="15"/>
      <c r="B169" s="261"/>
      <c r="C169" s="262"/>
      <c r="D169" s="241" t="s">
        <v>323</v>
      </c>
      <c r="E169" s="263" t="s">
        <v>1</v>
      </c>
      <c r="F169" s="264" t="s">
        <v>338</v>
      </c>
      <c r="G169" s="262"/>
      <c r="H169" s="265">
        <v>177</v>
      </c>
      <c r="I169" s="266"/>
      <c r="J169" s="262"/>
      <c r="K169" s="262"/>
      <c r="L169" s="267"/>
      <c r="M169" s="268"/>
      <c r="N169" s="269"/>
      <c r="O169" s="269"/>
      <c r="P169" s="269"/>
      <c r="Q169" s="269"/>
      <c r="R169" s="269"/>
      <c r="S169" s="269"/>
      <c r="T169" s="270"/>
      <c r="U169" s="15"/>
      <c r="V169" s="15"/>
      <c r="W169" s="15"/>
      <c r="X169" s="15"/>
      <c r="Y169" s="15"/>
      <c r="Z169" s="15"/>
      <c r="AA169" s="15"/>
      <c r="AB169" s="15"/>
      <c r="AC169" s="15"/>
      <c r="AD169" s="15"/>
      <c r="AE169" s="15"/>
      <c r="AT169" s="271" t="s">
        <v>323</v>
      </c>
      <c r="AU169" s="271" t="s">
        <v>86</v>
      </c>
      <c r="AV169" s="15" t="s">
        <v>311</v>
      </c>
      <c r="AW169" s="15" t="s">
        <v>32</v>
      </c>
      <c r="AX169" s="15" t="s">
        <v>84</v>
      </c>
      <c r="AY169" s="271" t="s">
        <v>304</v>
      </c>
    </row>
    <row r="170" s="2" customFormat="1" ht="24.15" customHeight="1">
      <c r="A170" s="38"/>
      <c r="B170" s="39"/>
      <c r="C170" s="226" t="s">
        <v>389</v>
      </c>
      <c r="D170" s="226" t="s">
        <v>307</v>
      </c>
      <c r="E170" s="227" t="s">
        <v>1705</v>
      </c>
      <c r="F170" s="228" t="s">
        <v>1706</v>
      </c>
      <c r="G170" s="229" t="s">
        <v>317</v>
      </c>
      <c r="H170" s="230">
        <v>133</v>
      </c>
      <c r="I170" s="231"/>
      <c r="J170" s="232">
        <f>ROUND(I170*H170,2)</f>
        <v>0</v>
      </c>
      <c r="K170" s="228" t="s">
        <v>318</v>
      </c>
      <c r="L170" s="44"/>
      <c r="M170" s="233" t="s">
        <v>1</v>
      </c>
      <c r="N170" s="234" t="s">
        <v>42</v>
      </c>
      <c r="O170" s="91"/>
      <c r="P170" s="235">
        <f>O170*H170</f>
        <v>0</v>
      </c>
      <c r="Q170" s="235">
        <v>0</v>
      </c>
      <c r="R170" s="235">
        <f>Q170*H170</f>
        <v>0</v>
      </c>
      <c r="S170" s="235">
        <v>0.010489999999999999</v>
      </c>
      <c r="T170" s="236">
        <f>S170*H170</f>
        <v>1.3951699999999998</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401</v>
      </c>
    </row>
    <row r="171" s="13" customFormat="1">
      <c r="A171" s="13"/>
      <c r="B171" s="239"/>
      <c r="C171" s="240"/>
      <c r="D171" s="241" t="s">
        <v>323</v>
      </c>
      <c r="E171" s="242" t="s">
        <v>1</v>
      </c>
      <c r="F171" s="243" t="s">
        <v>1707</v>
      </c>
      <c r="G171" s="240"/>
      <c r="H171" s="244">
        <v>75</v>
      </c>
      <c r="I171" s="245"/>
      <c r="J171" s="240"/>
      <c r="K171" s="240"/>
      <c r="L171" s="246"/>
      <c r="M171" s="247"/>
      <c r="N171" s="248"/>
      <c r="O171" s="248"/>
      <c r="P171" s="248"/>
      <c r="Q171" s="248"/>
      <c r="R171" s="248"/>
      <c r="S171" s="248"/>
      <c r="T171" s="249"/>
      <c r="U171" s="13"/>
      <c r="V171" s="13"/>
      <c r="W171" s="13"/>
      <c r="X171" s="13"/>
      <c r="Y171" s="13"/>
      <c r="Z171" s="13"/>
      <c r="AA171" s="13"/>
      <c r="AB171" s="13"/>
      <c r="AC171" s="13"/>
      <c r="AD171" s="13"/>
      <c r="AE171" s="13"/>
      <c r="AT171" s="250" t="s">
        <v>323</v>
      </c>
      <c r="AU171" s="250" t="s">
        <v>86</v>
      </c>
      <c r="AV171" s="13" t="s">
        <v>86</v>
      </c>
      <c r="AW171" s="13" t="s">
        <v>32</v>
      </c>
      <c r="AX171" s="13" t="s">
        <v>77</v>
      </c>
      <c r="AY171" s="250" t="s">
        <v>304</v>
      </c>
    </row>
    <row r="172" s="13" customFormat="1">
      <c r="A172" s="13"/>
      <c r="B172" s="239"/>
      <c r="C172" s="240"/>
      <c r="D172" s="241" t="s">
        <v>323</v>
      </c>
      <c r="E172" s="242" t="s">
        <v>1</v>
      </c>
      <c r="F172" s="243" t="s">
        <v>1708</v>
      </c>
      <c r="G172" s="240"/>
      <c r="H172" s="244">
        <v>58</v>
      </c>
      <c r="I172" s="245"/>
      <c r="J172" s="240"/>
      <c r="K172" s="240"/>
      <c r="L172" s="246"/>
      <c r="M172" s="247"/>
      <c r="N172" s="248"/>
      <c r="O172" s="248"/>
      <c r="P172" s="248"/>
      <c r="Q172" s="248"/>
      <c r="R172" s="248"/>
      <c r="S172" s="248"/>
      <c r="T172" s="249"/>
      <c r="U172" s="13"/>
      <c r="V172" s="13"/>
      <c r="W172" s="13"/>
      <c r="X172" s="13"/>
      <c r="Y172" s="13"/>
      <c r="Z172" s="13"/>
      <c r="AA172" s="13"/>
      <c r="AB172" s="13"/>
      <c r="AC172" s="13"/>
      <c r="AD172" s="13"/>
      <c r="AE172" s="13"/>
      <c r="AT172" s="250" t="s">
        <v>323</v>
      </c>
      <c r="AU172" s="250" t="s">
        <v>86</v>
      </c>
      <c r="AV172" s="13" t="s">
        <v>86</v>
      </c>
      <c r="AW172" s="13" t="s">
        <v>32</v>
      </c>
      <c r="AX172" s="13" t="s">
        <v>77</v>
      </c>
      <c r="AY172" s="250" t="s">
        <v>304</v>
      </c>
    </row>
    <row r="173" s="15" customFormat="1">
      <c r="A173" s="15"/>
      <c r="B173" s="261"/>
      <c r="C173" s="262"/>
      <c r="D173" s="241" t="s">
        <v>323</v>
      </c>
      <c r="E173" s="263" t="s">
        <v>1</v>
      </c>
      <c r="F173" s="264" t="s">
        <v>338</v>
      </c>
      <c r="G173" s="262"/>
      <c r="H173" s="265">
        <v>133</v>
      </c>
      <c r="I173" s="266"/>
      <c r="J173" s="262"/>
      <c r="K173" s="262"/>
      <c r="L173" s="267"/>
      <c r="M173" s="268"/>
      <c r="N173" s="269"/>
      <c r="O173" s="269"/>
      <c r="P173" s="269"/>
      <c r="Q173" s="269"/>
      <c r="R173" s="269"/>
      <c r="S173" s="269"/>
      <c r="T173" s="270"/>
      <c r="U173" s="15"/>
      <c r="V173" s="15"/>
      <c r="W173" s="15"/>
      <c r="X173" s="15"/>
      <c r="Y173" s="15"/>
      <c r="Z173" s="15"/>
      <c r="AA173" s="15"/>
      <c r="AB173" s="15"/>
      <c r="AC173" s="15"/>
      <c r="AD173" s="15"/>
      <c r="AE173" s="15"/>
      <c r="AT173" s="271" t="s">
        <v>323</v>
      </c>
      <c r="AU173" s="271" t="s">
        <v>86</v>
      </c>
      <c r="AV173" s="15" t="s">
        <v>311</v>
      </c>
      <c r="AW173" s="15" t="s">
        <v>32</v>
      </c>
      <c r="AX173" s="15" t="s">
        <v>84</v>
      </c>
      <c r="AY173" s="271" t="s">
        <v>304</v>
      </c>
    </row>
    <row r="174" s="2" customFormat="1" ht="21.75" customHeight="1">
      <c r="A174" s="38"/>
      <c r="B174" s="39"/>
      <c r="C174" s="226" t="s">
        <v>392</v>
      </c>
      <c r="D174" s="226" t="s">
        <v>307</v>
      </c>
      <c r="E174" s="227" t="s">
        <v>1709</v>
      </c>
      <c r="F174" s="228" t="s">
        <v>1710</v>
      </c>
      <c r="G174" s="229" t="s">
        <v>575</v>
      </c>
      <c r="H174" s="230">
        <v>1</v>
      </c>
      <c r="I174" s="231"/>
      <c r="J174" s="232">
        <f>ROUND(I174*H174,2)</f>
        <v>0</v>
      </c>
      <c r="K174" s="228" t="s">
        <v>1</v>
      </c>
      <c r="L174" s="44"/>
      <c r="M174" s="233" t="s">
        <v>1</v>
      </c>
      <c r="N174" s="234" t="s">
        <v>42</v>
      </c>
      <c r="O174" s="91"/>
      <c r="P174" s="235">
        <f>O174*H174</f>
        <v>0</v>
      </c>
      <c r="Q174" s="235">
        <v>0.01738</v>
      </c>
      <c r="R174" s="235">
        <f>Q174*H174</f>
        <v>0.01738</v>
      </c>
      <c r="S174" s="235">
        <v>0</v>
      </c>
      <c r="T174" s="236">
        <f>S174*H174</f>
        <v>0</v>
      </c>
      <c r="U174" s="38"/>
      <c r="V174" s="38"/>
      <c r="W174" s="38"/>
      <c r="X174" s="38"/>
      <c r="Y174" s="38"/>
      <c r="Z174" s="38"/>
      <c r="AA174" s="38"/>
      <c r="AB174" s="38"/>
      <c r="AC174" s="38"/>
      <c r="AD174" s="38"/>
      <c r="AE174" s="38"/>
      <c r="AR174" s="237" t="s">
        <v>392</v>
      </c>
      <c r="AT174" s="237" t="s">
        <v>307</v>
      </c>
      <c r="AU174" s="237" t="s">
        <v>86</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392</v>
      </c>
      <c r="BM174" s="237" t="s">
        <v>1711</v>
      </c>
    </row>
    <row r="175" s="13" customFormat="1">
      <c r="A175" s="13"/>
      <c r="B175" s="239"/>
      <c r="C175" s="240"/>
      <c r="D175" s="241" t="s">
        <v>323</v>
      </c>
      <c r="E175" s="242" t="s">
        <v>1</v>
      </c>
      <c r="F175" s="243" t="s">
        <v>1712</v>
      </c>
      <c r="G175" s="240"/>
      <c r="H175" s="244">
        <v>1</v>
      </c>
      <c r="I175" s="245"/>
      <c r="J175" s="240"/>
      <c r="K175" s="240"/>
      <c r="L175" s="246"/>
      <c r="M175" s="247"/>
      <c r="N175" s="248"/>
      <c r="O175" s="248"/>
      <c r="P175" s="248"/>
      <c r="Q175" s="248"/>
      <c r="R175" s="248"/>
      <c r="S175" s="248"/>
      <c r="T175" s="249"/>
      <c r="U175" s="13"/>
      <c r="V175" s="13"/>
      <c r="W175" s="13"/>
      <c r="X175" s="13"/>
      <c r="Y175" s="13"/>
      <c r="Z175" s="13"/>
      <c r="AA175" s="13"/>
      <c r="AB175" s="13"/>
      <c r="AC175" s="13"/>
      <c r="AD175" s="13"/>
      <c r="AE175" s="13"/>
      <c r="AT175" s="250" t="s">
        <v>323</v>
      </c>
      <c r="AU175" s="250" t="s">
        <v>86</v>
      </c>
      <c r="AV175" s="13" t="s">
        <v>86</v>
      </c>
      <c r="AW175" s="13" t="s">
        <v>32</v>
      </c>
      <c r="AX175" s="13" t="s">
        <v>84</v>
      </c>
      <c r="AY175" s="250" t="s">
        <v>304</v>
      </c>
    </row>
    <row r="176" s="2" customFormat="1" ht="16.5" customHeight="1">
      <c r="A176" s="38"/>
      <c r="B176" s="39"/>
      <c r="C176" s="226" t="s">
        <v>398</v>
      </c>
      <c r="D176" s="226" t="s">
        <v>307</v>
      </c>
      <c r="E176" s="227" t="s">
        <v>1713</v>
      </c>
      <c r="F176" s="228" t="s">
        <v>1714</v>
      </c>
      <c r="G176" s="229" t="s">
        <v>575</v>
      </c>
      <c r="H176" s="230">
        <v>1</v>
      </c>
      <c r="I176" s="231"/>
      <c r="J176" s="232">
        <f>ROUND(I176*H176,2)</f>
        <v>0</v>
      </c>
      <c r="K176" s="228" t="s">
        <v>1</v>
      </c>
      <c r="L176" s="44"/>
      <c r="M176" s="233" t="s">
        <v>1</v>
      </c>
      <c r="N176" s="234" t="s">
        <v>42</v>
      </c>
      <c r="O176" s="91"/>
      <c r="P176" s="235">
        <f>O176*H176</f>
        <v>0</v>
      </c>
      <c r="Q176" s="235">
        <v>0</v>
      </c>
      <c r="R176" s="235">
        <f>Q176*H176</f>
        <v>0</v>
      </c>
      <c r="S176" s="235">
        <v>0.0275</v>
      </c>
      <c r="T176" s="236">
        <f>S176*H176</f>
        <v>0.0275</v>
      </c>
      <c r="U176" s="38"/>
      <c r="V176" s="38"/>
      <c r="W176" s="38"/>
      <c r="X176" s="38"/>
      <c r="Y176" s="38"/>
      <c r="Z176" s="38"/>
      <c r="AA176" s="38"/>
      <c r="AB176" s="38"/>
      <c r="AC176" s="38"/>
      <c r="AD176" s="38"/>
      <c r="AE176" s="38"/>
      <c r="AR176" s="237" t="s">
        <v>392</v>
      </c>
      <c r="AT176" s="237" t="s">
        <v>307</v>
      </c>
      <c r="AU176" s="237" t="s">
        <v>86</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392</v>
      </c>
      <c r="BM176" s="237" t="s">
        <v>1715</v>
      </c>
    </row>
    <row r="177" s="13" customFormat="1">
      <c r="A177" s="13"/>
      <c r="B177" s="239"/>
      <c r="C177" s="240"/>
      <c r="D177" s="241" t="s">
        <v>323</v>
      </c>
      <c r="E177" s="242" t="s">
        <v>1</v>
      </c>
      <c r="F177" s="243" t="s">
        <v>1716</v>
      </c>
      <c r="G177" s="240"/>
      <c r="H177" s="244">
        <v>1</v>
      </c>
      <c r="I177" s="245"/>
      <c r="J177" s="240"/>
      <c r="K177" s="240"/>
      <c r="L177" s="246"/>
      <c r="M177" s="247"/>
      <c r="N177" s="248"/>
      <c r="O177" s="248"/>
      <c r="P177" s="248"/>
      <c r="Q177" s="248"/>
      <c r="R177" s="248"/>
      <c r="S177" s="248"/>
      <c r="T177" s="249"/>
      <c r="U177" s="13"/>
      <c r="V177" s="13"/>
      <c r="W177" s="13"/>
      <c r="X177" s="13"/>
      <c r="Y177" s="13"/>
      <c r="Z177" s="13"/>
      <c r="AA177" s="13"/>
      <c r="AB177" s="13"/>
      <c r="AC177" s="13"/>
      <c r="AD177" s="13"/>
      <c r="AE177" s="13"/>
      <c r="AT177" s="250" t="s">
        <v>323</v>
      </c>
      <c r="AU177" s="250" t="s">
        <v>86</v>
      </c>
      <c r="AV177" s="13" t="s">
        <v>86</v>
      </c>
      <c r="AW177" s="13" t="s">
        <v>32</v>
      </c>
      <c r="AX177" s="13" t="s">
        <v>84</v>
      </c>
      <c r="AY177" s="250" t="s">
        <v>304</v>
      </c>
    </row>
    <row r="178" s="2" customFormat="1" ht="16.5" customHeight="1">
      <c r="A178" s="38"/>
      <c r="B178" s="39"/>
      <c r="C178" s="226" t="s">
        <v>403</v>
      </c>
      <c r="D178" s="226" t="s">
        <v>307</v>
      </c>
      <c r="E178" s="227" t="s">
        <v>1717</v>
      </c>
      <c r="F178" s="228" t="s">
        <v>1718</v>
      </c>
      <c r="G178" s="229" t="s">
        <v>575</v>
      </c>
      <c r="H178" s="230">
        <v>1</v>
      </c>
      <c r="I178" s="231"/>
      <c r="J178" s="232">
        <f>ROUND(I178*H178,2)</f>
        <v>0</v>
      </c>
      <c r="K178" s="228" t="s">
        <v>1</v>
      </c>
      <c r="L178" s="44"/>
      <c r="M178" s="233" t="s">
        <v>1</v>
      </c>
      <c r="N178" s="234" t="s">
        <v>42</v>
      </c>
      <c r="O178" s="91"/>
      <c r="P178" s="235">
        <f>O178*H178</f>
        <v>0</v>
      </c>
      <c r="Q178" s="235">
        <v>0</v>
      </c>
      <c r="R178" s="235">
        <f>Q178*H178</f>
        <v>0</v>
      </c>
      <c r="S178" s="235">
        <v>0.0275</v>
      </c>
      <c r="T178" s="236">
        <f>S178*H178</f>
        <v>0.0275</v>
      </c>
      <c r="U178" s="38"/>
      <c r="V178" s="38"/>
      <c r="W178" s="38"/>
      <c r="X178" s="38"/>
      <c r="Y178" s="38"/>
      <c r="Z178" s="38"/>
      <c r="AA178" s="38"/>
      <c r="AB178" s="38"/>
      <c r="AC178" s="38"/>
      <c r="AD178" s="38"/>
      <c r="AE178" s="38"/>
      <c r="AR178" s="237" t="s">
        <v>392</v>
      </c>
      <c r="AT178" s="237" t="s">
        <v>307</v>
      </c>
      <c r="AU178" s="237" t="s">
        <v>86</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392</v>
      </c>
      <c r="BM178" s="237" t="s">
        <v>1719</v>
      </c>
    </row>
    <row r="179" s="13" customFormat="1">
      <c r="A179" s="13"/>
      <c r="B179" s="239"/>
      <c r="C179" s="240"/>
      <c r="D179" s="241" t="s">
        <v>323</v>
      </c>
      <c r="E179" s="242" t="s">
        <v>1</v>
      </c>
      <c r="F179" s="243" t="s">
        <v>1720</v>
      </c>
      <c r="G179" s="240"/>
      <c r="H179" s="244">
        <v>1</v>
      </c>
      <c r="I179" s="245"/>
      <c r="J179" s="240"/>
      <c r="K179" s="240"/>
      <c r="L179" s="246"/>
      <c r="M179" s="247"/>
      <c r="N179" s="248"/>
      <c r="O179" s="248"/>
      <c r="P179" s="248"/>
      <c r="Q179" s="248"/>
      <c r="R179" s="248"/>
      <c r="S179" s="248"/>
      <c r="T179" s="249"/>
      <c r="U179" s="13"/>
      <c r="V179" s="13"/>
      <c r="W179" s="13"/>
      <c r="X179" s="13"/>
      <c r="Y179" s="13"/>
      <c r="Z179" s="13"/>
      <c r="AA179" s="13"/>
      <c r="AB179" s="13"/>
      <c r="AC179" s="13"/>
      <c r="AD179" s="13"/>
      <c r="AE179" s="13"/>
      <c r="AT179" s="250" t="s">
        <v>323</v>
      </c>
      <c r="AU179" s="250" t="s">
        <v>86</v>
      </c>
      <c r="AV179" s="13" t="s">
        <v>86</v>
      </c>
      <c r="AW179" s="13" t="s">
        <v>32</v>
      </c>
      <c r="AX179" s="13" t="s">
        <v>84</v>
      </c>
      <c r="AY179" s="250" t="s">
        <v>304</v>
      </c>
    </row>
    <row r="180" s="2" customFormat="1" ht="33" customHeight="1">
      <c r="A180" s="38"/>
      <c r="B180" s="39"/>
      <c r="C180" s="226" t="s">
        <v>410</v>
      </c>
      <c r="D180" s="226" t="s">
        <v>307</v>
      </c>
      <c r="E180" s="227" t="s">
        <v>404</v>
      </c>
      <c r="F180" s="228" t="s">
        <v>405</v>
      </c>
      <c r="G180" s="229" t="s">
        <v>406</v>
      </c>
      <c r="H180" s="272"/>
      <c r="I180" s="231"/>
      <c r="J180" s="232">
        <f>ROUND(I180*H180,2)</f>
        <v>0</v>
      </c>
      <c r="K180" s="228" t="s">
        <v>318</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392</v>
      </c>
      <c r="AT180" s="237" t="s">
        <v>307</v>
      </c>
      <c r="AU180" s="237" t="s">
        <v>86</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392</v>
      </c>
      <c r="BM180" s="237" t="s">
        <v>407</v>
      </c>
    </row>
    <row r="181" s="12" customFormat="1" ht="22.8" customHeight="1">
      <c r="A181" s="12"/>
      <c r="B181" s="210"/>
      <c r="C181" s="211"/>
      <c r="D181" s="212" t="s">
        <v>76</v>
      </c>
      <c r="E181" s="224" t="s">
        <v>408</v>
      </c>
      <c r="F181" s="224" t="s">
        <v>409</v>
      </c>
      <c r="G181" s="211"/>
      <c r="H181" s="211"/>
      <c r="I181" s="214"/>
      <c r="J181" s="225">
        <f>BK181</f>
        <v>0</v>
      </c>
      <c r="K181" s="211"/>
      <c r="L181" s="216"/>
      <c r="M181" s="217"/>
      <c r="N181" s="218"/>
      <c r="O181" s="218"/>
      <c r="P181" s="219">
        <f>SUM(P182:P190)</f>
        <v>0</v>
      </c>
      <c r="Q181" s="218"/>
      <c r="R181" s="219">
        <f>SUM(R182:R190)</f>
        <v>0.24360000000000001</v>
      </c>
      <c r="S181" s="218"/>
      <c r="T181" s="220">
        <f>SUM(T182:T190)</f>
        <v>0</v>
      </c>
      <c r="U181" s="12"/>
      <c r="V181" s="12"/>
      <c r="W181" s="12"/>
      <c r="X181" s="12"/>
      <c r="Y181" s="12"/>
      <c r="Z181" s="12"/>
      <c r="AA181" s="12"/>
      <c r="AB181" s="12"/>
      <c r="AC181" s="12"/>
      <c r="AD181" s="12"/>
      <c r="AE181" s="12"/>
      <c r="AR181" s="221" t="s">
        <v>86</v>
      </c>
      <c r="AT181" s="222" t="s">
        <v>76</v>
      </c>
      <c r="AU181" s="222" t="s">
        <v>84</v>
      </c>
      <c r="AY181" s="221" t="s">
        <v>304</v>
      </c>
      <c r="BK181" s="223">
        <f>SUM(BK182:BK190)</f>
        <v>0</v>
      </c>
    </row>
    <row r="182" s="2" customFormat="1" ht="16.5" customHeight="1">
      <c r="A182" s="38"/>
      <c r="B182" s="39"/>
      <c r="C182" s="226" t="s">
        <v>414</v>
      </c>
      <c r="D182" s="226" t="s">
        <v>307</v>
      </c>
      <c r="E182" s="227" t="s">
        <v>411</v>
      </c>
      <c r="F182" s="228" t="s">
        <v>412</v>
      </c>
      <c r="G182" s="229" t="s">
        <v>317</v>
      </c>
      <c r="H182" s="230">
        <v>6</v>
      </c>
      <c r="I182" s="231"/>
      <c r="J182" s="232">
        <f>ROUND(I182*H182,2)</f>
        <v>0</v>
      </c>
      <c r="K182" s="228" t="s">
        <v>318</v>
      </c>
      <c r="L182" s="44"/>
      <c r="M182" s="233" t="s">
        <v>1</v>
      </c>
      <c r="N182" s="234" t="s">
        <v>42</v>
      </c>
      <c r="O182" s="91"/>
      <c r="P182" s="235">
        <f>O182*H182</f>
        <v>0</v>
      </c>
      <c r="Q182" s="235">
        <v>0.00029999999999999997</v>
      </c>
      <c r="R182" s="235">
        <f>Q182*H182</f>
        <v>0.0018</v>
      </c>
      <c r="S182" s="235">
        <v>0</v>
      </c>
      <c r="T182" s="236">
        <f>S182*H182</f>
        <v>0</v>
      </c>
      <c r="U182" s="38"/>
      <c r="V182" s="38"/>
      <c r="W182" s="38"/>
      <c r="X182" s="38"/>
      <c r="Y182" s="38"/>
      <c r="Z182" s="38"/>
      <c r="AA182" s="38"/>
      <c r="AB182" s="38"/>
      <c r="AC182" s="38"/>
      <c r="AD182" s="38"/>
      <c r="AE182" s="38"/>
      <c r="AR182" s="237" t="s">
        <v>392</v>
      </c>
      <c r="AT182" s="237" t="s">
        <v>307</v>
      </c>
      <c r="AU182" s="237" t="s">
        <v>86</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392</v>
      </c>
      <c r="BM182" s="237" t="s">
        <v>413</v>
      </c>
    </row>
    <row r="183" s="2" customFormat="1" ht="24.15" customHeight="1">
      <c r="A183" s="38"/>
      <c r="B183" s="39"/>
      <c r="C183" s="226" t="s">
        <v>7</v>
      </c>
      <c r="D183" s="226" t="s">
        <v>307</v>
      </c>
      <c r="E183" s="227" t="s">
        <v>415</v>
      </c>
      <c r="F183" s="228" t="s">
        <v>416</v>
      </c>
      <c r="G183" s="229" t="s">
        <v>317</v>
      </c>
      <c r="H183" s="230">
        <v>6</v>
      </c>
      <c r="I183" s="231"/>
      <c r="J183" s="232">
        <f>ROUND(I183*H183,2)</f>
        <v>0</v>
      </c>
      <c r="K183" s="228" t="s">
        <v>318</v>
      </c>
      <c r="L183" s="44"/>
      <c r="M183" s="233" t="s">
        <v>1</v>
      </c>
      <c r="N183" s="234" t="s">
        <v>42</v>
      </c>
      <c r="O183" s="91"/>
      <c r="P183" s="235">
        <f>O183*H183</f>
        <v>0</v>
      </c>
      <c r="Q183" s="235">
        <v>0.0074999999999999997</v>
      </c>
      <c r="R183" s="235">
        <f>Q183*H183</f>
        <v>0.044999999999999998</v>
      </c>
      <c r="S183" s="235">
        <v>0</v>
      </c>
      <c r="T183" s="236">
        <f>S183*H183</f>
        <v>0</v>
      </c>
      <c r="U183" s="38"/>
      <c r="V183" s="38"/>
      <c r="W183" s="38"/>
      <c r="X183" s="38"/>
      <c r="Y183" s="38"/>
      <c r="Z183" s="38"/>
      <c r="AA183" s="38"/>
      <c r="AB183" s="38"/>
      <c r="AC183" s="38"/>
      <c r="AD183" s="38"/>
      <c r="AE183" s="38"/>
      <c r="AR183" s="237" t="s">
        <v>392</v>
      </c>
      <c r="AT183" s="237" t="s">
        <v>307</v>
      </c>
      <c r="AU183" s="237" t="s">
        <v>86</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392</v>
      </c>
      <c r="BM183" s="237" t="s">
        <v>417</v>
      </c>
    </row>
    <row r="184" s="2" customFormat="1" ht="33" customHeight="1">
      <c r="A184" s="38"/>
      <c r="B184" s="39"/>
      <c r="C184" s="226" t="s">
        <v>422</v>
      </c>
      <c r="D184" s="226" t="s">
        <v>307</v>
      </c>
      <c r="E184" s="227" t="s">
        <v>418</v>
      </c>
      <c r="F184" s="228" t="s">
        <v>419</v>
      </c>
      <c r="G184" s="229" t="s">
        <v>317</v>
      </c>
      <c r="H184" s="230">
        <v>6</v>
      </c>
      <c r="I184" s="231"/>
      <c r="J184" s="232">
        <f>ROUND(I184*H184,2)</f>
        <v>0</v>
      </c>
      <c r="K184" s="228" t="s">
        <v>318</v>
      </c>
      <c r="L184" s="44"/>
      <c r="M184" s="233" t="s">
        <v>1</v>
      </c>
      <c r="N184" s="234" t="s">
        <v>42</v>
      </c>
      <c r="O184" s="91"/>
      <c r="P184" s="235">
        <f>O184*H184</f>
        <v>0</v>
      </c>
      <c r="Q184" s="235">
        <v>0.0060000000000000001</v>
      </c>
      <c r="R184" s="235">
        <f>Q184*H184</f>
        <v>0.036000000000000004</v>
      </c>
      <c r="S184" s="235">
        <v>0</v>
      </c>
      <c r="T184" s="236">
        <f>S184*H184</f>
        <v>0</v>
      </c>
      <c r="U184" s="38"/>
      <c r="V184" s="38"/>
      <c r="W184" s="38"/>
      <c r="X184" s="38"/>
      <c r="Y184" s="38"/>
      <c r="Z184" s="38"/>
      <c r="AA184" s="38"/>
      <c r="AB184" s="38"/>
      <c r="AC184" s="38"/>
      <c r="AD184" s="38"/>
      <c r="AE184" s="38"/>
      <c r="AR184" s="237" t="s">
        <v>392</v>
      </c>
      <c r="AT184" s="237" t="s">
        <v>307</v>
      </c>
      <c r="AU184" s="237" t="s">
        <v>86</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392</v>
      </c>
      <c r="BM184" s="237" t="s">
        <v>420</v>
      </c>
    </row>
    <row r="185" s="13" customFormat="1">
      <c r="A185" s="13"/>
      <c r="B185" s="239"/>
      <c r="C185" s="240"/>
      <c r="D185" s="241" t="s">
        <v>323</v>
      </c>
      <c r="E185" s="242" t="s">
        <v>1</v>
      </c>
      <c r="F185" s="243" t="s">
        <v>1721</v>
      </c>
      <c r="G185" s="240"/>
      <c r="H185" s="244">
        <v>6</v>
      </c>
      <c r="I185" s="245"/>
      <c r="J185" s="240"/>
      <c r="K185" s="240"/>
      <c r="L185" s="246"/>
      <c r="M185" s="247"/>
      <c r="N185" s="248"/>
      <c r="O185" s="248"/>
      <c r="P185" s="248"/>
      <c r="Q185" s="248"/>
      <c r="R185" s="248"/>
      <c r="S185" s="248"/>
      <c r="T185" s="249"/>
      <c r="U185" s="13"/>
      <c r="V185" s="13"/>
      <c r="W185" s="13"/>
      <c r="X185" s="13"/>
      <c r="Y185" s="13"/>
      <c r="Z185" s="13"/>
      <c r="AA185" s="13"/>
      <c r="AB185" s="13"/>
      <c r="AC185" s="13"/>
      <c r="AD185" s="13"/>
      <c r="AE185" s="13"/>
      <c r="AT185" s="250" t="s">
        <v>323</v>
      </c>
      <c r="AU185" s="250" t="s">
        <v>86</v>
      </c>
      <c r="AV185" s="13" t="s">
        <v>86</v>
      </c>
      <c r="AW185" s="13" t="s">
        <v>32</v>
      </c>
      <c r="AX185" s="13" t="s">
        <v>84</v>
      </c>
      <c r="AY185" s="250" t="s">
        <v>304</v>
      </c>
    </row>
    <row r="186" s="2" customFormat="1" ht="37.8" customHeight="1">
      <c r="A186" s="38"/>
      <c r="B186" s="39"/>
      <c r="C186" s="273" t="s">
        <v>429</v>
      </c>
      <c r="D186" s="273" t="s">
        <v>423</v>
      </c>
      <c r="E186" s="274" t="s">
        <v>424</v>
      </c>
      <c r="F186" s="275" t="s">
        <v>425</v>
      </c>
      <c r="G186" s="276" t="s">
        <v>317</v>
      </c>
      <c r="H186" s="277">
        <v>6.9000000000000004</v>
      </c>
      <c r="I186" s="278"/>
      <c r="J186" s="279">
        <f>ROUND(I186*H186,2)</f>
        <v>0</v>
      </c>
      <c r="K186" s="275" t="s">
        <v>318</v>
      </c>
      <c r="L186" s="280"/>
      <c r="M186" s="281" t="s">
        <v>1</v>
      </c>
      <c r="N186" s="282" t="s">
        <v>42</v>
      </c>
      <c r="O186" s="91"/>
      <c r="P186" s="235">
        <f>O186*H186</f>
        <v>0</v>
      </c>
      <c r="Q186" s="235">
        <v>0.021999999999999999</v>
      </c>
      <c r="R186" s="235">
        <f>Q186*H186</f>
        <v>0.15179999999999999</v>
      </c>
      <c r="S186" s="235">
        <v>0</v>
      </c>
      <c r="T186" s="236">
        <f>S186*H186</f>
        <v>0</v>
      </c>
      <c r="U186" s="38"/>
      <c r="V186" s="38"/>
      <c r="W186" s="38"/>
      <c r="X186" s="38"/>
      <c r="Y186" s="38"/>
      <c r="Z186" s="38"/>
      <c r="AA186" s="38"/>
      <c r="AB186" s="38"/>
      <c r="AC186" s="38"/>
      <c r="AD186" s="38"/>
      <c r="AE186" s="38"/>
      <c r="AR186" s="237" t="s">
        <v>426</v>
      </c>
      <c r="AT186" s="237" t="s">
        <v>423</v>
      </c>
      <c r="AU186" s="237" t="s">
        <v>86</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392</v>
      </c>
      <c r="BM186" s="237" t="s">
        <v>427</v>
      </c>
    </row>
    <row r="187" s="13" customFormat="1">
      <c r="A187" s="13"/>
      <c r="B187" s="239"/>
      <c r="C187" s="240"/>
      <c r="D187" s="241" t="s">
        <v>323</v>
      </c>
      <c r="E187" s="240"/>
      <c r="F187" s="243" t="s">
        <v>1396</v>
      </c>
      <c r="G187" s="240"/>
      <c r="H187" s="244">
        <v>6.9000000000000004</v>
      </c>
      <c r="I187" s="245"/>
      <c r="J187" s="240"/>
      <c r="K187" s="240"/>
      <c r="L187" s="246"/>
      <c r="M187" s="247"/>
      <c r="N187" s="248"/>
      <c r="O187" s="248"/>
      <c r="P187" s="248"/>
      <c r="Q187" s="248"/>
      <c r="R187" s="248"/>
      <c r="S187" s="248"/>
      <c r="T187" s="249"/>
      <c r="U187" s="13"/>
      <c r="V187" s="13"/>
      <c r="W187" s="13"/>
      <c r="X187" s="13"/>
      <c r="Y187" s="13"/>
      <c r="Z187" s="13"/>
      <c r="AA187" s="13"/>
      <c r="AB187" s="13"/>
      <c r="AC187" s="13"/>
      <c r="AD187" s="13"/>
      <c r="AE187" s="13"/>
      <c r="AT187" s="250" t="s">
        <v>323</v>
      </c>
      <c r="AU187" s="250" t="s">
        <v>86</v>
      </c>
      <c r="AV187" s="13" t="s">
        <v>86</v>
      </c>
      <c r="AW187" s="13" t="s">
        <v>4</v>
      </c>
      <c r="AX187" s="13" t="s">
        <v>84</v>
      </c>
      <c r="AY187" s="250" t="s">
        <v>304</v>
      </c>
    </row>
    <row r="188" s="2" customFormat="1" ht="33" customHeight="1">
      <c r="A188" s="38"/>
      <c r="B188" s="39"/>
      <c r="C188" s="226" t="s">
        <v>433</v>
      </c>
      <c r="D188" s="226" t="s">
        <v>307</v>
      </c>
      <c r="E188" s="227" t="s">
        <v>430</v>
      </c>
      <c r="F188" s="228" t="s">
        <v>431</v>
      </c>
      <c r="G188" s="229" t="s">
        <v>317</v>
      </c>
      <c r="H188" s="230">
        <v>6</v>
      </c>
      <c r="I188" s="231"/>
      <c r="J188" s="232">
        <f>ROUND(I188*H188,2)</f>
        <v>0</v>
      </c>
      <c r="K188" s="228" t="s">
        <v>318</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392</v>
      </c>
      <c r="AT188" s="237" t="s">
        <v>307</v>
      </c>
      <c r="AU188" s="237" t="s">
        <v>86</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392</v>
      </c>
      <c r="BM188" s="237" t="s">
        <v>432</v>
      </c>
    </row>
    <row r="189" s="2" customFormat="1" ht="24.15" customHeight="1">
      <c r="A189" s="38"/>
      <c r="B189" s="39"/>
      <c r="C189" s="226" t="s">
        <v>437</v>
      </c>
      <c r="D189" s="226" t="s">
        <v>307</v>
      </c>
      <c r="E189" s="227" t="s">
        <v>434</v>
      </c>
      <c r="F189" s="228" t="s">
        <v>435</v>
      </c>
      <c r="G189" s="229" t="s">
        <v>317</v>
      </c>
      <c r="H189" s="230">
        <v>6</v>
      </c>
      <c r="I189" s="231"/>
      <c r="J189" s="232">
        <f>ROUND(I189*H189,2)</f>
        <v>0</v>
      </c>
      <c r="K189" s="228" t="s">
        <v>318</v>
      </c>
      <c r="L189" s="44"/>
      <c r="M189" s="233" t="s">
        <v>1</v>
      </c>
      <c r="N189" s="234" t="s">
        <v>42</v>
      </c>
      <c r="O189" s="91"/>
      <c r="P189" s="235">
        <f>O189*H189</f>
        <v>0</v>
      </c>
      <c r="Q189" s="235">
        <v>0.0015</v>
      </c>
      <c r="R189" s="235">
        <f>Q189*H189</f>
        <v>0.0090000000000000011</v>
      </c>
      <c r="S189" s="235">
        <v>0</v>
      </c>
      <c r="T189" s="236">
        <f>S189*H189</f>
        <v>0</v>
      </c>
      <c r="U189" s="38"/>
      <c r="V189" s="38"/>
      <c r="W189" s="38"/>
      <c r="X189" s="38"/>
      <c r="Y189" s="38"/>
      <c r="Z189" s="38"/>
      <c r="AA189" s="38"/>
      <c r="AB189" s="38"/>
      <c r="AC189" s="38"/>
      <c r="AD189" s="38"/>
      <c r="AE189" s="38"/>
      <c r="AR189" s="237" t="s">
        <v>392</v>
      </c>
      <c r="AT189" s="237" t="s">
        <v>307</v>
      </c>
      <c r="AU189" s="237" t="s">
        <v>86</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392</v>
      </c>
      <c r="BM189" s="237" t="s">
        <v>436</v>
      </c>
    </row>
    <row r="190" s="2" customFormat="1" ht="24.15" customHeight="1">
      <c r="A190" s="38"/>
      <c r="B190" s="39"/>
      <c r="C190" s="226" t="s">
        <v>443</v>
      </c>
      <c r="D190" s="226" t="s">
        <v>307</v>
      </c>
      <c r="E190" s="227" t="s">
        <v>438</v>
      </c>
      <c r="F190" s="228" t="s">
        <v>439</v>
      </c>
      <c r="G190" s="229" t="s">
        <v>406</v>
      </c>
      <c r="H190" s="272"/>
      <c r="I190" s="231"/>
      <c r="J190" s="232">
        <f>ROUND(I190*H190,2)</f>
        <v>0</v>
      </c>
      <c r="K190" s="228" t="s">
        <v>318</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392</v>
      </c>
      <c r="AT190" s="237" t="s">
        <v>307</v>
      </c>
      <c r="AU190" s="237" t="s">
        <v>86</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392</v>
      </c>
      <c r="BM190" s="237" t="s">
        <v>440</v>
      </c>
    </row>
    <row r="191" s="12" customFormat="1" ht="22.8" customHeight="1">
      <c r="A191" s="12"/>
      <c r="B191" s="210"/>
      <c r="C191" s="211"/>
      <c r="D191" s="212" t="s">
        <v>76</v>
      </c>
      <c r="E191" s="224" t="s">
        <v>441</v>
      </c>
      <c r="F191" s="224" t="s">
        <v>442</v>
      </c>
      <c r="G191" s="211"/>
      <c r="H191" s="211"/>
      <c r="I191" s="214"/>
      <c r="J191" s="225">
        <f>BK191</f>
        <v>0</v>
      </c>
      <c r="K191" s="211"/>
      <c r="L191" s="216"/>
      <c r="M191" s="217"/>
      <c r="N191" s="218"/>
      <c r="O191" s="218"/>
      <c r="P191" s="219">
        <f>SUM(P192:P206)</f>
        <v>0</v>
      </c>
      <c r="Q191" s="218"/>
      <c r="R191" s="219">
        <f>SUM(R192:R206)</f>
        <v>0.33641500000000008</v>
      </c>
      <c r="S191" s="218"/>
      <c r="T191" s="220">
        <f>SUM(T192:T206)</f>
        <v>0.10200000000000001</v>
      </c>
      <c r="U191" s="12"/>
      <c r="V191" s="12"/>
      <c r="W191" s="12"/>
      <c r="X191" s="12"/>
      <c r="Y191" s="12"/>
      <c r="Z191" s="12"/>
      <c r="AA191" s="12"/>
      <c r="AB191" s="12"/>
      <c r="AC191" s="12"/>
      <c r="AD191" s="12"/>
      <c r="AE191" s="12"/>
      <c r="AR191" s="221" t="s">
        <v>86</v>
      </c>
      <c r="AT191" s="222" t="s">
        <v>76</v>
      </c>
      <c r="AU191" s="222" t="s">
        <v>84</v>
      </c>
      <c r="AY191" s="221" t="s">
        <v>304</v>
      </c>
      <c r="BK191" s="223">
        <f>SUM(BK192:BK206)</f>
        <v>0</v>
      </c>
    </row>
    <row r="192" s="2" customFormat="1" ht="24.15" customHeight="1">
      <c r="A192" s="38"/>
      <c r="B192" s="39"/>
      <c r="C192" s="226" t="s">
        <v>447</v>
      </c>
      <c r="D192" s="226" t="s">
        <v>307</v>
      </c>
      <c r="E192" s="227" t="s">
        <v>444</v>
      </c>
      <c r="F192" s="228" t="s">
        <v>445</v>
      </c>
      <c r="G192" s="229" t="s">
        <v>317</v>
      </c>
      <c r="H192" s="230">
        <v>34</v>
      </c>
      <c r="I192" s="231"/>
      <c r="J192" s="232">
        <f>ROUND(I192*H192,2)</f>
        <v>0</v>
      </c>
      <c r="K192" s="228" t="s">
        <v>318</v>
      </c>
      <c r="L192" s="44"/>
      <c r="M192" s="233" t="s">
        <v>1</v>
      </c>
      <c r="N192" s="234" t="s">
        <v>42</v>
      </c>
      <c r="O192" s="91"/>
      <c r="P192" s="235">
        <f>O192*H192</f>
        <v>0</v>
      </c>
      <c r="Q192" s="235">
        <v>3.0000000000000001E-05</v>
      </c>
      <c r="R192" s="235">
        <f>Q192*H192</f>
        <v>0.0010200000000000001</v>
      </c>
      <c r="S192" s="235">
        <v>0</v>
      </c>
      <c r="T192" s="236">
        <f>S192*H192</f>
        <v>0</v>
      </c>
      <c r="U192" s="38"/>
      <c r="V192" s="38"/>
      <c r="W192" s="38"/>
      <c r="X192" s="38"/>
      <c r="Y192" s="38"/>
      <c r="Z192" s="38"/>
      <c r="AA192" s="38"/>
      <c r="AB192" s="38"/>
      <c r="AC192" s="38"/>
      <c r="AD192" s="38"/>
      <c r="AE192" s="38"/>
      <c r="AR192" s="237" t="s">
        <v>392</v>
      </c>
      <c r="AT192" s="237" t="s">
        <v>307</v>
      </c>
      <c r="AU192" s="237" t="s">
        <v>86</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392</v>
      </c>
      <c r="BM192" s="237" t="s">
        <v>446</v>
      </c>
    </row>
    <row r="193" s="2" customFormat="1" ht="33" customHeight="1">
      <c r="A193" s="38"/>
      <c r="B193" s="39"/>
      <c r="C193" s="226" t="s">
        <v>451</v>
      </c>
      <c r="D193" s="226" t="s">
        <v>307</v>
      </c>
      <c r="E193" s="227" t="s">
        <v>448</v>
      </c>
      <c r="F193" s="228" t="s">
        <v>449</v>
      </c>
      <c r="G193" s="229" t="s">
        <v>317</v>
      </c>
      <c r="H193" s="230">
        <v>34</v>
      </c>
      <c r="I193" s="231"/>
      <c r="J193" s="232">
        <f>ROUND(I193*H193,2)</f>
        <v>0</v>
      </c>
      <c r="K193" s="228" t="s">
        <v>318</v>
      </c>
      <c r="L193" s="44"/>
      <c r="M193" s="233" t="s">
        <v>1</v>
      </c>
      <c r="N193" s="234" t="s">
        <v>42</v>
      </c>
      <c r="O193" s="91"/>
      <c r="P193" s="235">
        <f>O193*H193</f>
        <v>0</v>
      </c>
      <c r="Q193" s="235">
        <v>0.0074999999999999997</v>
      </c>
      <c r="R193" s="235">
        <f>Q193*H193</f>
        <v>0.255</v>
      </c>
      <c r="S193" s="235">
        <v>0</v>
      </c>
      <c r="T193" s="236">
        <f>S193*H193</f>
        <v>0</v>
      </c>
      <c r="U193" s="38"/>
      <c r="V193" s="38"/>
      <c r="W193" s="38"/>
      <c r="X193" s="38"/>
      <c r="Y193" s="38"/>
      <c r="Z193" s="38"/>
      <c r="AA193" s="38"/>
      <c r="AB193" s="38"/>
      <c r="AC193" s="38"/>
      <c r="AD193" s="38"/>
      <c r="AE193" s="38"/>
      <c r="AR193" s="237" t="s">
        <v>392</v>
      </c>
      <c r="AT193" s="237" t="s">
        <v>307</v>
      </c>
      <c r="AU193" s="237" t="s">
        <v>86</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392</v>
      </c>
      <c r="BM193" s="237" t="s">
        <v>450</v>
      </c>
    </row>
    <row r="194" s="2" customFormat="1" ht="24.15" customHeight="1">
      <c r="A194" s="38"/>
      <c r="B194" s="39"/>
      <c r="C194" s="226" t="s">
        <v>456</v>
      </c>
      <c r="D194" s="226" t="s">
        <v>307</v>
      </c>
      <c r="E194" s="227" t="s">
        <v>452</v>
      </c>
      <c r="F194" s="228" t="s">
        <v>453</v>
      </c>
      <c r="G194" s="229" t="s">
        <v>317</v>
      </c>
      <c r="H194" s="230">
        <v>34</v>
      </c>
      <c r="I194" s="231"/>
      <c r="J194" s="232">
        <f>ROUND(I194*H194,2)</f>
        <v>0</v>
      </c>
      <c r="K194" s="228" t="s">
        <v>318</v>
      </c>
      <c r="L194" s="44"/>
      <c r="M194" s="233" t="s">
        <v>1</v>
      </c>
      <c r="N194" s="234" t="s">
        <v>42</v>
      </c>
      <c r="O194" s="91"/>
      <c r="P194" s="235">
        <f>O194*H194</f>
        <v>0</v>
      </c>
      <c r="Q194" s="235">
        <v>0</v>
      </c>
      <c r="R194" s="235">
        <f>Q194*H194</f>
        <v>0</v>
      </c>
      <c r="S194" s="235">
        <v>0.0030000000000000001</v>
      </c>
      <c r="T194" s="236">
        <f>S194*H194</f>
        <v>0.10200000000000001</v>
      </c>
      <c r="U194" s="38"/>
      <c r="V194" s="38"/>
      <c r="W194" s="38"/>
      <c r="X194" s="38"/>
      <c r="Y194" s="38"/>
      <c r="Z194" s="38"/>
      <c r="AA194" s="38"/>
      <c r="AB194" s="38"/>
      <c r="AC194" s="38"/>
      <c r="AD194" s="38"/>
      <c r="AE194" s="38"/>
      <c r="AR194" s="237" t="s">
        <v>392</v>
      </c>
      <c r="AT194" s="237" t="s">
        <v>307</v>
      </c>
      <c r="AU194" s="237" t="s">
        <v>86</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392</v>
      </c>
      <c r="BM194" s="237" t="s">
        <v>454</v>
      </c>
    </row>
    <row r="195" s="13" customFormat="1">
      <c r="A195" s="13"/>
      <c r="B195" s="239"/>
      <c r="C195" s="240"/>
      <c r="D195" s="241" t="s">
        <v>323</v>
      </c>
      <c r="E195" s="242" t="s">
        <v>1</v>
      </c>
      <c r="F195" s="243" t="s">
        <v>1722</v>
      </c>
      <c r="G195" s="240"/>
      <c r="H195" s="244">
        <v>29</v>
      </c>
      <c r="I195" s="245"/>
      <c r="J195" s="240"/>
      <c r="K195" s="240"/>
      <c r="L195" s="246"/>
      <c r="M195" s="247"/>
      <c r="N195" s="248"/>
      <c r="O195" s="248"/>
      <c r="P195" s="248"/>
      <c r="Q195" s="248"/>
      <c r="R195" s="248"/>
      <c r="S195" s="248"/>
      <c r="T195" s="249"/>
      <c r="U195" s="13"/>
      <c r="V195" s="13"/>
      <c r="W195" s="13"/>
      <c r="X195" s="13"/>
      <c r="Y195" s="13"/>
      <c r="Z195" s="13"/>
      <c r="AA195" s="13"/>
      <c r="AB195" s="13"/>
      <c r="AC195" s="13"/>
      <c r="AD195" s="13"/>
      <c r="AE195" s="13"/>
      <c r="AT195" s="250" t="s">
        <v>323</v>
      </c>
      <c r="AU195" s="250" t="s">
        <v>86</v>
      </c>
      <c r="AV195" s="13" t="s">
        <v>86</v>
      </c>
      <c r="AW195" s="13" t="s">
        <v>32</v>
      </c>
      <c r="AX195" s="13" t="s">
        <v>77</v>
      </c>
      <c r="AY195" s="250" t="s">
        <v>304</v>
      </c>
    </row>
    <row r="196" s="13" customFormat="1">
      <c r="A196" s="13"/>
      <c r="B196" s="239"/>
      <c r="C196" s="240"/>
      <c r="D196" s="241" t="s">
        <v>323</v>
      </c>
      <c r="E196" s="242" t="s">
        <v>1</v>
      </c>
      <c r="F196" s="243" t="s">
        <v>1723</v>
      </c>
      <c r="G196" s="240"/>
      <c r="H196" s="244">
        <v>5</v>
      </c>
      <c r="I196" s="245"/>
      <c r="J196" s="240"/>
      <c r="K196" s="240"/>
      <c r="L196" s="246"/>
      <c r="M196" s="247"/>
      <c r="N196" s="248"/>
      <c r="O196" s="248"/>
      <c r="P196" s="248"/>
      <c r="Q196" s="248"/>
      <c r="R196" s="248"/>
      <c r="S196" s="248"/>
      <c r="T196" s="249"/>
      <c r="U196" s="13"/>
      <c r="V196" s="13"/>
      <c r="W196" s="13"/>
      <c r="X196" s="13"/>
      <c r="Y196" s="13"/>
      <c r="Z196" s="13"/>
      <c r="AA196" s="13"/>
      <c r="AB196" s="13"/>
      <c r="AC196" s="13"/>
      <c r="AD196" s="13"/>
      <c r="AE196" s="13"/>
      <c r="AT196" s="250" t="s">
        <v>323</v>
      </c>
      <c r="AU196" s="250" t="s">
        <v>86</v>
      </c>
      <c r="AV196" s="13" t="s">
        <v>86</v>
      </c>
      <c r="AW196" s="13" t="s">
        <v>32</v>
      </c>
      <c r="AX196" s="13" t="s">
        <v>77</v>
      </c>
      <c r="AY196" s="250" t="s">
        <v>304</v>
      </c>
    </row>
    <row r="197" s="15" customFormat="1">
      <c r="A197" s="15"/>
      <c r="B197" s="261"/>
      <c r="C197" s="262"/>
      <c r="D197" s="241" t="s">
        <v>323</v>
      </c>
      <c r="E197" s="263" t="s">
        <v>1</v>
      </c>
      <c r="F197" s="264" t="s">
        <v>338</v>
      </c>
      <c r="G197" s="262"/>
      <c r="H197" s="265">
        <v>34</v>
      </c>
      <c r="I197" s="266"/>
      <c r="J197" s="262"/>
      <c r="K197" s="262"/>
      <c r="L197" s="267"/>
      <c r="M197" s="268"/>
      <c r="N197" s="269"/>
      <c r="O197" s="269"/>
      <c r="P197" s="269"/>
      <c r="Q197" s="269"/>
      <c r="R197" s="269"/>
      <c r="S197" s="269"/>
      <c r="T197" s="270"/>
      <c r="U197" s="15"/>
      <c r="V197" s="15"/>
      <c r="W197" s="15"/>
      <c r="X197" s="15"/>
      <c r="Y197" s="15"/>
      <c r="Z197" s="15"/>
      <c r="AA197" s="15"/>
      <c r="AB197" s="15"/>
      <c r="AC197" s="15"/>
      <c r="AD197" s="15"/>
      <c r="AE197" s="15"/>
      <c r="AT197" s="271" t="s">
        <v>323</v>
      </c>
      <c r="AU197" s="271" t="s">
        <v>86</v>
      </c>
      <c r="AV197" s="15" t="s">
        <v>311</v>
      </c>
      <c r="AW197" s="15" t="s">
        <v>32</v>
      </c>
      <c r="AX197" s="15" t="s">
        <v>84</v>
      </c>
      <c r="AY197" s="271" t="s">
        <v>304</v>
      </c>
    </row>
    <row r="198" s="2" customFormat="1" ht="16.5" customHeight="1">
      <c r="A198" s="38"/>
      <c r="B198" s="39"/>
      <c r="C198" s="226" t="s">
        <v>461</v>
      </c>
      <c r="D198" s="226" t="s">
        <v>307</v>
      </c>
      <c r="E198" s="227" t="s">
        <v>457</v>
      </c>
      <c r="F198" s="228" t="s">
        <v>458</v>
      </c>
      <c r="G198" s="229" t="s">
        <v>317</v>
      </c>
      <c r="H198" s="230">
        <v>29</v>
      </c>
      <c r="I198" s="231"/>
      <c r="J198" s="232">
        <f>ROUND(I198*H198,2)</f>
        <v>0</v>
      </c>
      <c r="K198" s="228" t="s">
        <v>318</v>
      </c>
      <c r="L198" s="44"/>
      <c r="M198" s="233" t="s">
        <v>1</v>
      </c>
      <c r="N198" s="234" t="s">
        <v>42</v>
      </c>
      <c r="O198" s="91"/>
      <c r="P198" s="235">
        <f>O198*H198</f>
        <v>0</v>
      </c>
      <c r="Q198" s="235">
        <v>0.00050000000000000001</v>
      </c>
      <c r="R198" s="235">
        <f>Q198*H198</f>
        <v>0.014500000000000001</v>
      </c>
      <c r="S198" s="235">
        <v>0</v>
      </c>
      <c r="T198" s="236">
        <f>S198*H198</f>
        <v>0</v>
      </c>
      <c r="U198" s="38"/>
      <c r="V198" s="38"/>
      <c r="W198" s="38"/>
      <c r="X198" s="38"/>
      <c r="Y198" s="38"/>
      <c r="Z198" s="38"/>
      <c r="AA198" s="38"/>
      <c r="AB198" s="38"/>
      <c r="AC198" s="38"/>
      <c r="AD198" s="38"/>
      <c r="AE198" s="38"/>
      <c r="AR198" s="237" t="s">
        <v>392</v>
      </c>
      <c r="AT198" s="237" t="s">
        <v>307</v>
      </c>
      <c r="AU198" s="237" t="s">
        <v>86</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392</v>
      </c>
      <c r="BM198" s="237" t="s">
        <v>459</v>
      </c>
    </row>
    <row r="199" s="13" customFormat="1">
      <c r="A199" s="13"/>
      <c r="B199" s="239"/>
      <c r="C199" s="240"/>
      <c r="D199" s="241" t="s">
        <v>323</v>
      </c>
      <c r="E199" s="242" t="s">
        <v>1</v>
      </c>
      <c r="F199" s="243" t="s">
        <v>1724</v>
      </c>
      <c r="G199" s="240"/>
      <c r="H199" s="244">
        <v>29</v>
      </c>
      <c r="I199" s="245"/>
      <c r="J199" s="240"/>
      <c r="K199" s="240"/>
      <c r="L199" s="246"/>
      <c r="M199" s="247"/>
      <c r="N199" s="248"/>
      <c r="O199" s="248"/>
      <c r="P199" s="248"/>
      <c r="Q199" s="248"/>
      <c r="R199" s="248"/>
      <c r="S199" s="248"/>
      <c r="T199" s="249"/>
      <c r="U199" s="13"/>
      <c r="V199" s="13"/>
      <c r="W199" s="13"/>
      <c r="X199" s="13"/>
      <c r="Y199" s="13"/>
      <c r="Z199" s="13"/>
      <c r="AA199" s="13"/>
      <c r="AB199" s="13"/>
      <c r="AC199" s="13"/>
      <c r="AD199" s="13"/>
      <c r="AE199" s="13"/>
      <c r="AT199" s="250" t="s">
        <v>323</v>
      </c>
      <c r="AU199" s="250" t="s">
        <v>86</v>
      </c>
      <c r="AV199" s="13" t="s">
        <v>86</v>
      </c>
      <c r="AW199" s="13" t="s">
        <v>32</v>
      </c>
      <c r="AX199" s="13" t="s">
        <v>84</v>
      </c>
      <c r="AY199" s="250" t="s">
        <v>304</v>
      </c>
    </row>
    <row r="200" s="2" customFormat="1" ht="44.25" customHeight="1">
      <c r="A200" s="38"/>
      <c r="B200" s="39"/>
      <c r="C200" s="273" t="s">
        <v>466</v>
      </c>
      <c r="D200" s="273" t="s">
        <v>423</v>
      </c>
      <c r="E200" s="274" t="s">
        <v>462</v>
      </c>
      <c r="F200" s="275" t="s">
        <v>463</v>
      </c>
      <c r="G200" s="276" t="s">
        <v>317</v>
      </c>
      <c r="H200" s="277">
        <v>31.899999999999999</v>
      </c>
      <c r="I200" s="278"/>
      <c r="J200" s="279">
        <f>ROUND(I200*H200,2)</f>
        <v>0</v>
      </c>
      <c r="K200" s="275" t="s">
        <v>318</v>
      </c>
      <c r="L200" s="280"/>
      <c r="M200" s="281" t="s">
        <v>1</v>
      </c>
      <c r="N200" s="282" t="s">
        <v>42</v>
      </c>
      <c r="O200" s="91"/>
      <c r="P200" s="235">
        <f>O200*H200</f>
        <v>0</v>
      </c>
      <c r="Q200" s="235">
        <v>0.00155</v>
      </c>
      <c r="R200" s="235">
        <f>Q200*H200</f>
        <v>0.049444999999999996</v>
      </c>
      <c r="S200" s="235">
        <v>0</v>
      </c>
      <c r="T200" s="236">
        <f>S200*H200</f>
        <v>0</v>
      </c>
      <c r="U200" s="38"/>
      <c r="V200" s="38"/>
      <c r="W200" s="38"/>
      <c r="X200" s="38"/>
      <c r="Y200" s="38"/>
      <c r="Z200" s="38"/>
      <c r="AA200" s="38"/>
      <c r="AB200" s="38"/>
      <c r="AC200" s="38"/>
      <c r="AD200" s="38"/>
      <c r="AE200" s="38"/>
      <c r="AR200" s="237" t="s">
        <v>426</v>
      </c>
      <c r="AT200" s="237" t="s">
        <v>423</v>
      </c>
      <c r="AU200" s="237" t="s">
        <v>86</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392</v>
      </c>
      <c r="BM200" s="237" t="s">
        <v>464</v>
      </c>
    </row>
    <row r="201" s="13" customFormat="1">
      <c r="A201" s="13"/>
      <c r="B201" s="239"/>
      <c r="C201" s="240"/>
      <c r="D201" s="241" t="s">
        <v>323</v>
      </c>
      <c r="E201" s="240"/>
      <c r="F201" s="243" t="s">
        <v>1400</v>
      </c>
      <c r="G201" s="240"/>
      <c r="H201" s="244">
        <v>31.899999999999999</v>
      </c>
      <c r="I201" s="245"/>
      <c r="J201" s="240"/>
      <c r="K201" s="240"/>
      <c r="L201" s="246"/>
      <c r="M201" s="247"/>
      <c r="N201" s="248"/>
      <c r="O201" s="248"/>
      <c r="P201" s="248"/>
      <c r="Q201" s="248"/>
      <c r="R201" s="248"/>
      <c r="S201" s="248"/>
      <c r="T201" s="249"/>
      <c r="U201" s="13"/>
      <c r="V201" s="13"/>
      <c r="W201" s="13"/>
      <c r="X201" s="13"/>
      <c r="Y201" s="13"/>
      <c r="Z201" s="13"/>
      <c r="AA201" s="13"/>
      <c r="AB201" s="13"/>
      <c r="AC201" s="13"/>
      <c r="AD201" s="13"/>
      <c r="AE201" s="13"/>
      <c r="AT201" s="250" t="s">
        <v>323</v>
      </c>
      <c r="AU201" s="250" t="s">
        <v>86</v>
      </c>
      <c r="AV201" s="13" t="s">
        <v>86</v>
      </c>
      <c r="AW201" s="13" t="s">
        <v>4</v>
      </c>
      <c r="AX201" s="13" t="s">
        <v>84</v>
      </c>
      <c r="AY201" s="250" t="s">
        <v>304</v>
      </c>
    </row>
    <row r="202" s="2" customFormat="1" ht="16.5" customHeight="1">
      <c r="A202" s="38"/>
      <c r="B202" s="39"/>
      <c r="C202" s="226" t="s">
        <v>426</v>
      </c>
      <c r="D202" s="226" t="s">
        <v>307</v>
      </c>
      <c r="E202" s="227" t="s">
        <v>1401</v>
      </c>
      <c r="F202" s="228" t="s">
        <v>1402</v>
      </c>
      <c r="G202" s="229" t="s">
        <v>317</v>
      </c>
      <c r="H202" s="230">
        <v>5</v>
      </c>
      <c r="I202" s="231"/>
      <c r="J202" s="232">
        <f>ROUND(I202*H202,2)</f>
        <v>0</v>
      </c>
      <c r="K202" s="228" t="s">
        <v>318</v>
      </c>
      <c r="L202" s="44"/>
      <c r="M202" s="233" t="s">
        <v>1</v>
      </c>
      <c r="N202" s="234" t="s">
        <v>42</v>
      </c>
      <c r="O202" s="91"/>
      <c r="P202" s="235">
        <f>O202*H202</f>
        <v>0</v>
      </c>
      <c r="Q202" s="235">
        <v>0.00029999999999999997</v>
      </c>
      <c r="R202" s="235">
        <f>Q202*H202</f>
        <v>0.0014999999999999998</v>
      </c>
      <c r="S202" s="235">
        <v>0</v>
      </c>
      <c r="T202" s="236">
        <f>S202*H202</f>
        <v>0</v>
      </c>
      <c r="U202" s="38"/>
      <c r="V202" s="38"/>
      <c r="W202" s="38"/>
      <c r="X202" s="38"/>
      <c r="Y202" s="38"/>
      <c r="Z202" s="38"/>
      <c r="AA202" s="38"/>
      <c r="AB202" s="38"/>
      <c r="AC202" s="38"/>
      <c r="AD202" s="38"/>
      <c r="AE202" s="38"/>
      <c r="AR202" s="237" t="s">
        <v>392</v>
      </c>
      <c r="AT202" s="237" t="s">
        <v>307</v>
      </c>
      <c r="AU202" s="237" t="s">
        <v>86</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392</v>
      </c>
      <c r="BM202" s="237" t="s">
        <v>1403</v>
      </c>
    </row>
    <row r="203" s="13" customFormat="1">
      <c r="A203" s="13"/>
      <c r="B203" s="239"/>
      <c r="C203" s="240"/>
      <c r="D203" s="241" t="s">
        <v>323</v>
      </c>
      <c r="E203" s="242" t="s">
        <v>1</v>
      </c>
      <c r="F203" s="243" t="s">
        <v>1725</v>
      </c>
      <c r="G203" s="240"/>
      <c r="H203" s="244">
        <v>5</v>
      </c>
      <c r="I203" s="245"/>
      <c r="J203" s="240"/>
      <c r="K203" s="240"/>
      <c r="L203" s="246"/>
      <c r="M203" s="247"/>
      <c r="N203" s="248"/>
      <c r="O203" s="248"/>
      <c r="P203" s="248"/>
      <c r="Q203" s="248"/>
      <c r="R203" s="248"/>
      <c r="S203" s="248"/>
      <c r="T203" s="249"/>
      <c r="U203" s="13"/>
      <c r="V203" s="13"/>
      <c r="W203" s="13"/>
      <c r="X203" s="13"/>
      <c r="Y203" s="13"/>
      <c r="Z203" s="13"/>
      <c r="AA203" s="13"/>
      <c r="AB203" s="13"/>
      <c r="AC203" s="13"/>
      <c r="AD203" s="13"/>
      <c r="AE203" s="13"/>
      <c r="AT203" s="250" t="s">
        <v>323</v>
      </c>
      <c r="AU203" s="250" t="s">
        <v>86</v>
      </c>
      <c r="AV203" s="13" t="s">
        <v>86</v>
      </c>
      <c r="AW203" s="13" t="s">
        <v>32</v>
      </c>
      <c r="AX203" s="13" t="s">
        <v>84</v>
      </c>
      <c r="AY203" s="250" t="s">
        <v>304</v>
      </c>
    </row>
    <row r="204" s="2" customFormat="1" ht="44.25" customHeight="1">
      <c r="A204" s="38"/>
      <c r="B204" s="39"/>
      <c r="C204" s="273" t="s">
        <v>475</v>
      </c>
      <c r="D204" s="273" t="s">
        <v>423</v>
      </c>
      <c r="E204" s="274" t="s">
        <v>1405</v>
      </c>
      <c r="F204" s="275" t="s">
        <v>1406</v>
      </c>
      <c r="G204" s="276" t="s">
        <v>317</v>
      </c>
      <c r="H204" s="277">
        <v>5.75</v>
      </c>
      <c r="I204" s="278"/>
      <c r="J204" s="279">
        <f>ROUND(I204*H204,2)</f>
        <v>0</v>
      </c>
      <c r="K204" s="275" t="s">
        <v>318</v>
      </c>
      <c r="L204" s="280"/>
      <c r="M204" s="281" t="s">
        <v>1</v>
      </c>
      <c r="N204" s="282" t="s">
        <v>42</v>
      </c>
      <c r="O204" s="91"/>
      <c r="P204" s="235">
        <f>O204*H204</f>
        <v>0</v>
      </c>
      <c r="Q204" s="235">
        <v>0.0025999999999999999</v>
      </c>
      <c r="R204" s="235">
        <f>Q204*H204</f>
        <v>0.01495</v>
      </c>
      <c r="S204" s="235">
        <v>0</v>
      </c>
      <c r="T204" s="236">
        <f>S204*H204</f>
        <v>0</v>
      </c>
      <c r="U204" s="38"/>
      <c r="V204" s="38"/>
      <c r="W204" s="38"/>
      <c r="X204" s="38"/>
      <c r="Y204" s="38"/>
      <c r="Z204" s="38"/>
      <c r="AA204" s="38"/>
      <c r="AB204" s="38"/>
      <c r="AC204" s="38"/>
      <c r="AD204" s="38"/>
      <c r="AE204" s="38"/>
      <c r="AR204" s="237" t="s">
        <v>426</v>
      </c>
      <c r="AT204" s="237" t="s">
        <v>423</v>
      </c>
      <c r="AU204" s="237" t="s">
        <v>86</v>
      </c>
      <c r="AY204" s="17" t="s">
        <v>304</v>
      </c>
      <c r="BE204" s="238">
        <f>IF(N204="základní",J204,0)</f>
        <v>0</v>
      </c>
      <c r="BF204" s="238">
        <f>IF(N204="snížená",J204,0)</f>
        <v>0</v>
      </c>
      <c r="BG204" s="238">
        <f>IF(N204="zákl. přenesená",J204,0)</f>
        <v>0</v>
      </c>
      <c r="BH204" s="238">
        <f>IF(N204="sníž. přenesená",J204,0)</f>
        <v>0</v>
      </c>
      <c r="BI204" s="238">
        <f>IF(N204="nulová",J204,0)</f>
        <v>0</v>
      </c>
      <c r="BJ204" s="17" t="s">
        <v>84</v>
      </c>
      <c r="BK204" s="238">
        <f>ROUND(I204*H204,2)</f>
        <v>0</v>
      </c>
      <c r="BL204" s="17" t="s">
        <v>392</v>
      </c>
      <c r="BM204" s="237" t="s">
        <v>1407</v>
      </c>
    </row>
    <row r="205" s="13" customFormat="1">
      <c r="A205" s="13"/>
      <c r="B205" s="239"/>
      <c r="C205" s="240"/>
      <c r="D205" s="241" t="s">
        <v>323</v>
      </c>
      <c r="E205" s="240"/>
      <c r="F205" s="243" t="s">
        <v>1408</v>
      </c>
      <c r="G205" s="240"/>
      <c r="H205" s="244">
        <v>5.75</v>
      </c>
      <c r="I205" s="245"/>
      <c r="J205" s="240"/>
      <c r="K205" s="240"/>
      <c r="L205" s="246"/>
      <c r="M205" s="247"/>
      <c r="N205" s="248"/>
      <c r="O205" s="248"/>
      <c r="P205" s="248"/>
      <c r="Q205" s="248"/>
      <c r="R205" s="248"/>
      <c r="S205" s="248"/>
      <c r="T205" s="249"/>
      <c r="U205" s="13"/>
      <c r="V205" s="13"/>
      <c r="W205" s="13"/>
      <c r="X205" s="13"/>
      <c r="Y205" s="13"/>
      <c r="Z205" s="13"/>
      <c r="AA205" s="13"/>
      <c r="AB205" s="13"/>
      <c r="AC205" s="13"/>
      <c r="AD205" s="13"/>
      <c r="AE205" s="13"/>
      <c r="AT205" s="250" t="s">
        <v>323</v>
      </c>
      <c r="AU205" s="250" t="s">
        <v>86</v>
      </c>
      <c r="AV205" s="13" t="s">
        <v>86</v>
      </c>
      <c r="AW205" s="13" t="s">
        <v>4</v>
      </c>
      <c r="AX205" s="13" t="s">
        <v>84</v>
      </c>
      <c r="AY205" s="250" t="s">
        <v>304</v>
      </c>
    </row>
    <row r="206" s="2" customFormat="1" ht="24.15" customHeight="1">
      <c r="A206" s="38"/>
      <c r="B206" s="39"/>
      <c r="C206" s="226" t="s">
        <v>479</v>
      </c>
      <c r="D206" s="226" t="s">
        <v>307</v>
      </c>
      <c r="E206" s="227" t="s">
        <v>467</v>
      </c>
      <c r="F206" s="228" t="s">
        <v>468</v>
      </c>
      <c r="G206" s="229" t="s">
        <v>406</v>
      </c>
      <c r="H206" s="272"/>
      <c r="I206" s="231"/>
      <c r="J206" s="232">
        <f>ROUND(I206*H206,2)</f>
        <v>0</v>
      </c>
      <c r="K206" s="228" t="s">
        <v>318</v>
      </c>
      <c r="L206" s="44"/>
      <c r="M206" s="233" t="s">
        <v>1</v>
      </c>
      <c r="N206" s="234" t="s">
        <v>42</v>
      </c>
      <c r="O206" s="91"/>
      <c r="P206" s="235">
        <f>O206*H206</f>
        <v>0</v>
      </c>
      <c r="Q206" s="235">
        <v>0</v>
      </c>
      <c r="R206" s="235">
        <f>Q206*H206</f>
        <v>0</v>
      </c>
      <c r="S206" s="235">
        <v>0</v>
      </c>
      <c r="T206" s="236">
        <f>S206*H206</f>
        <v>0</v>
      </c>
      <c r="U206" s="38"/>
      <c r="V206" s="38"/>
      <c r="W206" s="38"/>
      <c r="X206" s="38"/>
      <c r="Y206" s="38"/>
      <c r="Z206" s="38"/>
      <c r="AA206" s="38"/>
      <c r="AB206" s="38"/>
      <c r="AC206" s="38"/>
      <c r="AD206" s="38"/>
      <c r="AE206" s="38"/>
      <c r="AR206" s="237" t="s">
        <v>392</v>
      </c>
      <c r="AT206" s="237" t="s">
        <v>307</v>
      </c>
      <c r="AU206" s="237" t="s">
        <v>86</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392</v>
      </c>
      <c r="BM206" s="237" t="s">
        <v>469</v>
      </c>
    </row>
    <row r="207" s="12" customFormat="1" ht="22.8" customHeight="1">
      <c r="A207" s="12"/>
      <c r="B207" s="210"/>
      <c r="C207" s="211"/>
      <c r="D207" s="212" t="s">
        <v>76</v>
      </c>
      <c r="E207" s="224" t="s">
        <v>470</v>
      </c>
      <c r="F207" s="224" t="s">
        <v>471</v>
      </c>
      <c r="G207" s="211"/>
      <c r="H207" s="211"/>
      <c r="I207" s="214"/>
      <c r="J207" s="225">
        <f>BK207</f>
        <v>0</v>
      </c>
      <c r="K207" s="211"/>
      <c r="L207" s="216"/>
      <c r="M207" s="217"/>
      <c r="N207" s="218"/>
      <c r="O207" s="218"/>
      <c r="P207" s="219">
        <f>SUM(P208:P224)</f>
        <v>0</v>
      </c>
      <c r="Q207" s="218"/>
      <c r="R207" s="219">
        <f>SUM(R208:R224)</f>
        <v>3.0833799999999996</v>
      </c>
      <c r="S207" s="218"/>
      <c r="T207" s="220">
        <f>SUM(T208:T224)</f>
        <v>0</v>
      </c>
      <c r="U207" s="12"/>
      <c r="V207" s="12"/>
      <c r="W207" s="12"/>
      <c r="X207" s="12"/>
      <c r="Y207" s="12"/>
      <c r="Z207" s="12"/>
      <c r="AA207" s="12"/>
      <c r="AB207" s="12"/>
      <c r="AC207" s="12"/>
      <c r="AD207" s="12"/>
      <c r="AE207" s="12"/>
      <c r="AR207" s="221" t="s">
        <v>86</v>
      </c>
      <c r="AT207" s="222" t="s">
        <v>76</v>
      </c>
      <c r="AU207" s="222" t="s">
        <v>84</v>
      </c>
      <c r="AY207" s="221" t="s">
        <v>304</v>
      </c>
      <c r="BK207" s="223">
        <f>SUM(BK208:BK224)</f>
        <v>0</v>
      </c>
    </row>
    <row r="208" s="2" customFormat="1" ht="16.5" customHeight="1">
      <c r="A208" s="38"/>
      <c r="B208" s="39"/>
      <c r="C208" s="226" t="s">
        <v>483</v>
      </c>
      <c r="D208" s="226" t="s">
        <v>307</v>
      </c>
      <c r="E208" s="227" t="s">
        <v>472</v>
      </c>
      <c r="F208" s="228" t="s">
        <v>473</v>
      </c>
      <c r="G208" s="229" t="s">
        <v>317</v>
      </c>
      <c r="H208" s="230">
        <v>115</v>
      </c>
      <c r="I208" s="231"/>
      <c r="J208" s="232">
        <f>ROUND(I208*H208,2)</f>
        <v>0</v>
      </c>
      <c r="K208" s="228" t="s">
        <v>318</v>
      </c>
      <c r="L208" s="44"/>
      <c r="M208" s="233" t="s">
        <v>1</v>
      </c>
      <c r="N208" s="234" t="s">
        <v>42</v>
      </c>
      <c r="O208" s="91"/>
      <c r="P208" s="235">
        <f>O208*H208</f>
        <v>0</v>
      </c>
      <c r="Q208" s="235">
        <v>0.00029999999999999997</v>
      </c>
      <c r="R208" s="235">
        <f>Q208*H208</f>
        <v>0.034499999999999996</v>
      </c>
      <c r="S208" s="235">
        <v>0</v>
      </c>
      <c r="T208" s="236">
        <f>S208*H208</f>
        <v>0</v>
      </c>
      <c r="U208" s="38"/>
      <c r="V208" s="38"/>
      <c r="W208" s="38"/>
      <c r="X208" s="38"/>
      <c r="Y208" s="38"/>
      <c r="Z208" s="38"/>
      <c r="AA208" s="38"/>
      <c r="AB208" s="38"/>
      <c r="AC208" s="38"/>
      <c r="AD208" s="38"/>
      <c r="AE208" s="38"/>
      <c r="AR208" s="237" t="s">
        <v>392</v>
      </c>
      <c r="AT208" s="237" t="s">
        <v>307</v>
      </c>
      <c r="AU208" s="237" t="s">
        <v>86</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392</v>
      </c>
      <c r="BM208" s="237" t="s">
        <v>474</v>
      </c>
    </row>
    <row r="209" s="2" customFormat="1" ht="24.15" customHeight="1">
      <c r="A209" s="38"/>
      <c r="B209" s="39"/>
      <c r="C209" s="226" t="s">
        <v>488</v>
      </c>
      <c r="D209" s="226" t="s">
        <v>307</v>
      </c>
      <c r="E209" s="227" t="s">
        <v>476</v>
      </c>
      <c r="F209" s="228" t="s">
        <v>477</v>
      </c>
      <c r="G209" s="229" t="s">
        <v>317</v>
      </c>
      <c r="H209" s="230">
        <v>115</v>
      </c>
      <c r="I209" s="231"/>
      <c r="J209" s="232">
        <f>ROUND(I209*H209,2)</f>
        <v>0</v>
      </c>
      <c r="K209" s="228" t="s">
        <v>318</v>
      </c>
      <c r="L209" s="44"/>
      <c r="M209" s="233" t="s">
        <v>1</v>
      </c>
      <c r="N209" s="234" t="s">
        <v>42</v>
      </c>
      <c r="O209" s="91"/>
      <c r="P209" s="235">
        <f>O209*H209</f>
        <v>0</v>
      </c>
      <c r="Q209" s="235">
        <v>0.0015</v>
      </c>
      <c r="R209" s="235">
        <f>Q209*H209</f>
        <v>0.17250000000000001</v>
      </c>
      <c r="S209" s="235">
        <v>0</v>
      </c>
      <c r="T209" s="236">
        <f>S209*H209</f>
        <v>0</v>
      </c>
      <c r="U209" s="38"/>
      <c r="V209" s="38"/>
      <c r="W209" s="38"/>
      <c r="X209" s="38"/>
      <c r="Y209" s="38"/>
      <c r="Z209" s="38"/>
      <c r="AA209" s="38"/>
      <c r="AB209" s="38"/>
      <c r="AC209" s="38"/>
      <c r="AD209" s="38"/>
      <c r="AE209" s="38"/>
      <c r="AR209" s="237" t="s">
        <v>392</v>
      </c>
      <c r="AT209" s="237" t="s">
        <v>307</v>
      </c>
      <c r="AU209" s="237" t="s">
        <v>86</v>
      </c>
      <c r="AY209" s="17" t="s">
        <v>304</v>
      </c>
      <c r="BE209" s="238">
        <f>IF(N209="základní",J209,0)</f>
        <v>0</v>
      </c>
      <c r="BF209" s="238">
        <f>IF(N209="snížená",J209,0)</f>
        <v>0</v>
      </c>
      <c r="BG209" s="238">
        <f>IF(N209="zákl. přenesená",J209,0)</f>
        <v>0</v>
      </c>
      <c r="BH209" s="238">
        <f>IF(N209="sníž. přenesená",J209,0)</f>
        <v>0</v>
      </c>
      <c r="BI209" s="238">
        <f>IF(N209="nulová",J209,0)</f>
        <v>0</v>
      </c>
      <c r="BJ209" s="17" t="s">
        <v>84</v>
      </c>
      <c r="BK209" s="238">
        <f>ROUND(I209*H209,2)</f>
        <v>0</v>
      </c>
      <c r="BL209" s="17" t="s">
        <v>392</v>
      </c>
      <c r="BM209" s="237" t="s">
        <v>478</v>
      </c>
    </row>
    <row r="210" s="2" customFormat="1" ht="16.5" customHeight="1">
      <c r="A210" s="38"/>
      <c r="B210" s="39"/>
      <c r="C210" s="226" t="s">
        <v>495</v>
      </c>
      <c r="D210" s="226" t="s">
        <v>307</v>
      </c>
      <c r="E210" s="227" t="s">
        <v>480</v>
      </c>
      <c r="F210" s="228" t="s">
        <v>481</v>
      </c>
      <c r="G210" s="229" t="s">
        <v>317</v>
      </c>
      <c r="H210" s="230">
        <v>115</v>
      </c>
      <c r="I210" s="231"/>
      <c r="J210" s="232">
        <f>ROUND(I210*H210,2)</f>
        <v>0</v>
      </c>
      <c r="K210" s="228" t="s">
        <v>318</v>
      </c>
      <c r="L210" s="44"/>
      <c r="M210" s="233" t="s">
        <v>1</v>
      </c>
      <c r="N210" s="234" t="s">
        <v>42</v>
      </c>
      <c r="O210" s="91"/>
      <c r="P210" s="235">
        <f>O210*H210</f>
        <v>0</v>
      </c>
      <c r="Q210" s="235">
        <v>0.0044999999999999997</v>
      </c>
      <c r="R210" s="235">
        <f>Q210*H210</f>
        <v>0.51749999999999996</v>
      </c>
      <c r="S210" s="235">
        <v>0</v>
      </c>
      <c r="T210" s="236">
        <f>S210*H210</f>
        <v>0</v>
      </c>
      <c r="U210" s="38"/>
      <c r="V210" s="38"/>
      <c r="W210" s="38"/>
      <c r="X210" s="38"/>
      <c r="Y210" s="38"/>
      <c r="Z210" s="38"/>
      <c r="AA210" s="38"/>
      <c r="AB210" s="38"/>
      <c r="AC210" s="38"/>
      <c r="AD210" s="38"/>
      <c r="AE210" s="38"/>
      <c r="AR210" s="237" t="s">
        <v>392</v>
      </c>
      <c r="AT210" s="237" t="s">
        <v>307</v>
      </c>
      <c r="AU210" s="237" t="s">
        <v>86</v>
      </c>
      <c r="AY210" s="17" t="s">
        <v>304</v>
      </c>
      <c r="BE210" s="238">
        <f>IF(N210="základní",J210,0)</f>
        <v>0</v>
      </c>
      <c r="BF210" s="238">
        <f>IF(N210="snížená",J210,0)</f>
        <v>0</v>
      </c>
      <c r="BG210" s="238">
        <f>IF(N210="zákl. přenesená",J210,0)</f>
        <v>0</v>
      </c>
      <c r="BH210" s="238">
        <f>IF(N210="sníž. přenesená",J210,0)</f>
        <v>0</v>
      </c>
      <c r="BI210" s="238">
        <f>IF(N210="nulová",J210,0)</f>
        <v>0</v>
      </c>
      <c r="BJ210" s="17" t="s">
        <v>84</v>
      </c>
      <c r="BK210" s="238">
        <f>ROUND(I210*H210,2)</f>
        <v>0</v>
      </c>
      <c r="BL210" s="17" t="s">
        <v>392</v>
      </c>
      <c r="BM210" s="237" t="s">
        <v>482</v>
      </c>
    </row>
    <row r="211" s="2" customFormat="1" ht="24.15" customHeight="1">
      <c r="A211" s="38"/>
      <c r="B211" s="39"/>
      <c r="C211" s="226" t="s">
        <v>500</v>
      </c>
      <c r="D211" s="226" t="s">
        <v>307</v>
      </c>
      <c r="E211" s="227" t="s">
        <v>484</v>
      </c>
      <c r="F211" s="228" t="s">
        <v>485</v>
      </c>
      <c r="G211" s="229" t="s">
        <v>317</v>
      </c>
      <c r="H211" s="230">
        <v>230</v>
      </c>
      <c r="I211" s="231"/>
      <c r="J211" s="232">
        <f>ROUND(I211*H211,2)</f>
        <v>0</v>
      </c>
      <c r="K211" s="228" t="s">
        <v>318</v>
      </c>
      <c r="L211" s="44"/>
      <c r="M211" s="233" t="s">
        <v>1</v>
      </c>
      <c r="N211" s="234" t="s">
        <v>42</v>
      </c>
      <c r="O211" s="91"/>
      <c r="P211" s="235">
        <f>O211*H211</f>
        <v>0</v>
      </c>
      <c r="Q211" s="235">
        <v>0.0014499999999999999</v>
      </c>
      <c r="R211" s="235">
        <f>Q211*H211</f>
        <v>0.33349999999999996</v>
      </c>
      <c r="S211" s="235">
        <v>0</v>
      </c>
      <c r="T211" s="236">
        <f>S211*H211</f>
        <v>0</v>
      </c>
      <c r="U211" s="38"/>
      <c r="V211" s="38"/>
      <c r="W211" s="38"/>
      <c r="X211" s="38"/>
      <c r="Y211" s="38"/>
      <c r="Z211" s="38"/>
      <c r="AA211" s="38"/>
      <c r="AB211" s="38"/>
      <c r="AC211" s="38"/>
      <c r="AD211" s="38"/>
      <c r="AE211" s="38"/>
      <c r="AR211" s="237" t="s">
        <v>392</v>
      </c>
      <c r="AT211" s="237" t="s">
        <v>307</v>
      </c>
      <c r="AU211" s="237" t="s">
        <v>86</v>
      </c>
      <c r="AY211" s="17" t="s">
        <v>304</v>
      </c>
      <c r="BE211" s="238">
        <f>IF(N211="základní",J211,0)</f>
        <v>0</v>
      </c>
      <c r="BF211" s="238">
        <f>IF(N211="snížená",J211,0)</f>
        <v>0</v>
      </c>
      <c r="BG211" s="238">
        <f>IF(N211="zákl. přenesená",J211,0)</f>
        <v>0</v>
      </c>
      <c r="BH211" s="238">
        <f>IF(N211="sníž. přenesená",J211,0)</f>
        <v>0</v>
      </c>
      <c r="BI211" s="238">
        <f>IF(N211="nulová",J211,0)</f>
        <v>0</v>
      </c>
      <c r="BJ211" s="17" t="s">
        <v>84</v>
      </c>
      <c r="BK211" s="238">
        <f>ROUND(I211*H211,2)</f>
        <v>0</v>
      </c>
      <c r="BL211" s="17" t="s">
        <v>392</v>
      </c>
      <c r="BM211" s="237" t="s">
        <v>486</v>
      </c>
    </row>
    <row r="212" s="13" customFormat="1">
      <c r="A212" s="13"/>
      <c r="B212" s="239"/>
      <c r="C212" s="240"/>
      <c r="D212" s="241" t="s">
        <v>323</v>
      </c>
      <c r="E212" s="240"/>
      <c r="F212" s="243" t="s">
        <v>1726</v>
      </c>
      <c r="G212" s="240"/>
      <c r="H212" s="244">
        <v>230</v>
      </c>
      <c r="I212" s="245"/>
      <c r="J212" s="240"/>
      <c r="K212" s="240"/>
      <c r="L212" s="246"/>
      <c r="M212" s="247"/>
      <c r="N212" s="248"/>
      <c r="O212" s="248"/>
      <c r="P212" s="248"/>
      <c r="Q212" s="248"/>
      <c r="R212" s="248"/>
      <c r="S212" s="248"/>
      <c r="T212" s="249"/>
      <c r="U212" s="13"/>
      <c r="V212" s="13"/>
      <c r="W212" s="13"/>
      <c r="X212" s="13"/>
      <c r="Y212" s="13"/>
      <c r="Z212" s="13"/>
      <c r="AA212" s="13"/>
      <c r="AB212" s="13"/>
      <c r="AC212" s="13"/>
      <c r="AD212" s="13"/>
      <c r="AE212" s="13"/>
      <c r="AT212" s="250" t="s">
        <v>323</v>
      </c>
      <c r="AU212" s="250" t="s">
        <v>86</v>
      </c>
      <c r="AV212" s="13" t="s">
        <v>86</v>
      </c>
      <c r="AW212" s="13" t="s">
        <v>4</v>
      </c>
      <c r="AX212" s="13" t="s">
        <v>84</v>
      </c>
      <c r="AY212" s="250" t="s">
        <v>304</v>
      </c>
    </row>
    <row r="213" s="2" customFormat="1" ht="33" customHeight="1">
      <c r="A213" s="38"/>
      <c r="B213" s="39"/>
      <c r="C213" s="226" t="s">
        <v>504</v>
      </c>
      <c r="D213" s="226" t="s">
        <v>307</v>
      </c>
      <c r="E213" s="227" t="s">
        <v>489</v>
      </c>
      <c r="F213" s="228" t="s">
        <v>490</v>
      </c>
      <c r="G213" s="229" t="s">
        <v>317</v>
      </c>
      <c r="H213" s="230">
        <v>115</v>
      </c>
      <c r="I213" s="231"/>
      <c r="J213" s="232">
        <f>ROUND(I213*H213,2)</f>
        <v>0</v>
      </c>
      <c r="K213" s="228" t="s">
        <v>318</v>
      </c>
      <c r="L213" s="44"/>
      <c r="M213" s="233" t="s">
        <v>1</v>
      </c>
      <c r="N213" s="234" t="s">
        <v>42</v>
      </c>
      <c r="O213" s="91"/>
      <c r="P213" s="235">
        <f>O213*H213</f>
        <v>0</v>
      </c>
      <c r="Q213" s="235">
        <v>0.0053800000000000002</v>
      </c>
      <c r="R213" s="235">
        <f>Q213*H213</f>
        <v>0.61870000000000003</v>
      </c>
      <c r="S213" s="235">
        <v>0</v>
      </c>
      <c r="T213" s="236">
        <f>S213*H213</f>
        <v>0</v>
      </c>
      <c r="U213" s="38"/>
      <c r="V213" s="38"/>
      <c r="W213" s="38"/>
      <c r="X213" s="38"/>
      <c r="Y213" s="38"/>
      <c r="Z213" s="38"/>
      <c r="AA213" s="38"/>
      <c r="AB213" s="38"/>
      <c r="AC213" s="38"/>
      <c r="AD213" s="38"/>
      <c r="AE213" s="38"/>
      <c r="AR213" s="237" t="s">
        <v>392</v>
      </c>
      <c r="AT213" s="237" t="s">
        <v>307</v>
      </c>
      <c r="AU213" s="237" t="s">
        <v>86</v>
      </c>
      <c r="AY213" s="17" t="s">
        <v>304</v>
      </c>
      <c r="BE213" s="238">
        <f>IF(N213="základní",J213,0)</f>
        <v>0</v>
      </c>
      <c r="BF213" s="238">
        <f>IF(N213="snížená",J213,0)</f>
        <v>0</v>
      </c>
      <c r="BG213" s="238">
        <f>IF(N213="zákl. přenesená",J213,0)</f>
        <v>0</v>
      </c>
      <c r="BH213" s="238">
        <f>IF(N213="sníž. přenesená",J213,0)</f>
        <v>0</v>
      </c>
      <c r="BI213" s="238">
        <f>IF(N213="nulová",J213,0)</f>
        <v>0</v>
      </c>
      <c r="BJ213" s="17" t="s">
        <v>84</v>
      </c>
      <c r="BK213" s="238">
        <f>ROUND(I213*H213,2)</f>
        <v>0</v>
      </c>
      <c r="BL213" s="17" t="s">
        <v>392</v>
      </c>
      <c r="BM213" s="237" t="s">
        <v>491</v>
      </c>
    </row>
    <row r="214" s="13" customFormat="1">
      <c r="A214" s="13"/>
      <c r="B214" s="239"/>
      <c r="C214" s="240"/>
      <c r="D214" s="241" t="s">
        <v>323</v>
      </c>
      <c r="E214" s="242" t="s">
        <v>1</v>
      </c>
      <c r="F214" s="243" t="s">
        <v>1727</v>
      </c>
      <c r="G214" s="240"/>
      <c r="H214" s="244">
        <v>70</v>
      </c>
      <c r="I214" s="245"/>
      <c r="J214" s="240"/>
      <c r="K214" s="240"/>
      <c r="L214" s="246"/>
      <c r="M214" s="247"/>
      <c r="N214" s="248"/>
      <c r="O214" s="248"/>
      <c r="P214" s="248"/>
      <c r="Q214" s="248"/>
      <c r="R214" s="248"/>
      <c r="S214" s="248"/>
      <c r="T214" s="249"/>
      <c r="U214" s="13"/>
      <c r="V214" s="13"/>
      <c r="W214" s="13"/>
      <c r="X214" s="13"/>
      <c r="Y214" s="13"/>
      <c r="Z214" s="13"/>
      <c r="AA214" s="13"/>
      <c r="AB214" s="13"/>
      <c r="AC214" s="13"/>
      <c r="AD214" s="13"/>
      <c r="AE214" s="13"/>
      <c r="AT214" s="250" t="s">
        <v>323</v>
      </c>
      <c r="AU214" s="250" t="s">
        <v>86</v>
      </c>
      <c r="AV214" s="13" t="s">
        <v>86</v>
      </c>
      <c r="AW214" s="13" t="s">
        <v>32</v>
      </c>
      <c r="AX214" s="13" t="s">
        <v>77</v>
      </c>
      <c r="AY214" s="250" t="s">
        <v>304</v>
      </c>
    </row>
    <row r="215" s="13" customFormat="1">
      <c r="A215" s="13"/>
      <c r="B215" s="239"/>
      <c r="C215" s="240"/>
      <c r="D215" s="241" t="s">
        <v>323</v>
      </c>
      <c r="E215" s="242" t="s">
        <v>1</v>
      </c>
      <c r="F215" s="243" t="s">
        <v>1728</v>
      </c>
      <c r="G215" s="240"/>
      <c r="H215" s="244">
        <v>6</v>
      </c>
      <c r="I215" s="245"/>
      <c r="J215" s="240"/>
      <c r="K215" s="240"/>
      <c r="L215" s="246"/>
      <c r="M215" s="247"/>
      <c r="N215" s="248"/>
      <c r="O215" s="248"/>
      <c r="P215" s="248"/>
      <c r="Q215" s="248"/>
      <c r="R215" s="248"/>
      <c r="S215" s="248"/>
      <c r="T215" s="249"/>
      <c r="U215" s="13"/>
      <c r="V215" s="13"/>
      <c r="W215" s="13"/>
      <c r="X215" s="13"/>
      <c r="Y215" s="13"/>
      <c r="Z215" s="13"/>
      <c r="AA215" s="13"/>
      <c r="AB215" s="13"/>
      <c r="AC215" s="13"/>
      <c r="AD215" s="13"/>
      <c r="AE215" s="13"/>
      <c r="AT215" s="250" t="s">
        <v>323</v>
      </c>
      <c r="AU215" s="250" t="s">
        <v>86</v>
      </c>
      <c r="AV215" s="13" t="s">
        <v>86</v>
      </c>
      <c r="AW215" s="13" t="s">
        <v>32</v>
      </c>
      <c r="AX215" s="13" t="s">
        <v>77</v>
      </c>
      <c r="AY215" s="250" t="s">
        <v>304</v>
      </c>
    </row>
    <row r="216" s="13" customFormat="1">
      <c r="A216" s="13"/>
      <c r="B216" s="239"/>
      <c r="C216" s="240"/>
      <c r="D216" s="241" t="s">
        <v>323</v>
      </c>
      <c r="E216" s="242" t="s">
        <v>1</v>
      </c>
      <c r="F216" s="243" t="s">
        <v>1729</v>
      </c>
      <c r="G216" s="240"/>
      <c r="H216" s="244">
        <v>11</v>
      </c>
      <c r="I216" s="245"/>
      <c r="J216" s="240"/>
      <c r="K216" s="240"/>
      <c r="L216" s="246"/>
      <c r="M216" s="247"/>
      <c r="N216" s="248"/>
      <c r="O216" s="248"/>
      <c r="P216" s="248"/>
      <c r="Q216" s="248"/>
      <c r="R216" s="248"/>
      <c r="S216" s="248"/>
      <c r="T216" s="249"/>
      <c r="U216" s="13"/>
      <c r="V216" s="13"/>
      <c r="W216" s="13"/>
      <c r="X216" s="13"/>
      <c r="Y216" s="13"/>
      <c r="Z216" s="13"/>
      <c r="AA216" s="13"/>
      <c r="AB216" s="13"/>
      <c r="AC216" s="13"/>
      <c r="AD216" s="13"/>
      <c r="AE216" s="13"/>
      <c r="AT216" s="250" t="s">
        <v>323</v>
      </c>
      <c r="AU216" s="250" t="s">
        <v>86</v>
      </c>
      <c r="AV216" s="13" t="s">
        <v>86</v>
      </c>
      <c r="AW216" s="13" t="s">
        <v>32</v>
      </c>
      <c r="AX216" s="13" t="s">
        <v>77</v>
      </c>
      <c r="AY216" s="250" t="s">
        <v>304</v>
      </c>
    </row>
    <row r="217" s="13" customFormat="1">
      <c r="A217" s="13"/>
      <c r="B217" s="239"/>
      <c r="C217" s="240"/>
      <c r="D217" s="241" t="s">
        <v>323</v>
      </c>
      <c r="E217" s="242" t="s">
        <v>1</v>
      </c>
      <c r="F217" s="243" t="s">
        <v>1730</v>
      </c>
      <c r="G217" s="240"/>
      <c r="H217" s="244">
        <v>8</v>
      </c>
      <c r="I217" s="245"/>
      <c r="J217" s="240"/>
      <c r="K217" s="240"/>
      <c r="L217" s="246"/>
      <c r="M217" s="247"/>
      <c r="N217" s="248"/>
      <c r="O217" s="248"/>
      <c r="P217" s="248"/>
      <c r="Q217" s="248"/>
      <c r="R217" s="248"/>
      <c r="S217" s="248"/>
      <c r="T217" s="249"/>
      <c r="U217" s="13"/>
      <c r="V217" s="13"/>
      <c r="W217" s="13"/>
      <c r="X217" s="13"/>
      <c r="Y217" s="13"/>
      <c r="Z217" s="13"/>
      <c r="AA217" s="13"/>
      <c r="AB217" s="13"/>
      <c r="AC217" s="13"/>
      <c r="AD217" s="13"/>
      <c r="AE217" s="13"/>
      <c r="AT217" s="250" t="s">
        <v>323</v>
      </c>
      <c r="AU217" s="250" t="s">
        <v>86</v>
      </c>
      <c r="AV217" s="13" t="s">
        <v>86</v>
      </c>
      <c r="AW217" s="13" t="s">
        <v>32</v>
      </c>
      <c r="AX217" s="13" t="s">
        <v>77</v>
      </c>
      <c r="AY217" s="250" t="s">
        <v>304</v>
      </c>
    </row>
    <row r="218" s="13" customFormat="1">
      <c r="A218" s="13"/>
      <c r="B218" s="239"/>
      <c r="C218" s="240"/>
      <c r="D218" s="241" t="s">
        <v>323</v>
      </c>
      <c r="E218" s="242" t="s">
        <v>1</v>
      </c>
      <c r="F218" s="243" t="s">
        <v>1731</v>
      </c>
      <c r="G218" s="240"/>
      <c r="H218" s="244">
        <v>20</v>
      </c>
      <c r="I218" s="245"/>
      <c r="J218" s="240"/>
      <c r="K218" s="240"/>
      <c r="L218" s="246"/>
      <c r="M218" s="247"/>
      <c r="N218" s="248"/>
      <c r="O218" s="248"/>
      <c r="P218" s="248"/>
      <c r="Q218" s="248"/>
      <c r="R218" s="248"/>
      <c r="S218" s="248"/>
      <c r="T218" s="249"/>
      <c r="U218" s="13"/>
      <c r="V218" s="13"/>
      <c r="W218" s="13"/>
      <c r="X218" s="13"/>
      <c r="Y218" s="13"/>
      <c r="Z218" s="13"/>
      <c r="AA218" s="13"/>
      <c r="AB218" s="13"/>
      <c r="AC218" s="13"/>
      <c r="AD218" s="13"/>
      <c r="AE218" s="13"/>
      <c r="AT218" s="250" t="s">
        <v>323</v>
      </c>
      <c r="AU218" s="250" t="s">
        <v>86</v>
      </c>
      <c r="AV218" s="13" t="s">
        <v>86</v>
      </c>
      <c r="AW218" s="13" t="s">
        <v>32</v>
      </c>
      <c r="AX218" s="13" t="s">
        <v>77</v>
      </c>
      <c r="AY218" s="250" t="s">
        <v>304</v>
      </c>
    </row>
    <row r="219" s="15" customFormat="1">
      <c r="A219" s="15"/>
      <c r="B219" s="261"/>
      <c r="C219" s="262"/>
      <c r="D219" s="241" t="s">
        <v>323</v>
      </c>
      <c r="E219" s="263" t="s">
        <v>1</v>
      </c>
      <c r="F219" s="264" t="s">
        <v>338</v>
      </c>
      <c r="G219" s="262"/>
      <c r="H219" s="265">
        <v>115</v>
      </c>
      <c r="I219" s="266"/>
      <c r="J219" s="262"/>
      <c r="K219" s="262"/>
      <c r="L219" s="267"/>
      <c r="M219" s="268"/>
      <c r="N219" s="269"/>
      <c r="O219" s="269"/>
      <c r="P219" s="269"/>
      <c r="Q219" s="269"/>
      <c r="R219" s="269"/>
      <c r="S219" s="269"/>
      <c r="T219" s="270"/>
      <c r="U219" s="15"/>
      <c r="V219" s="15"/>
      <c r="W219" s="15"/>
      <c r="X219" s="15"/>
      <c r="Y219" s="15"/>
      <c r="Z219" s="15"/>
      <c r="AA219" s="15"/>
      <c r="AB219" s="15"/>
      <c r="AC219" s="15"/>
      <c r="AD219" s="15"/>
      <c r="AE219" s="15"/>
      <c r="AT219" s="271" t="s">
        <v>323</v>
      </c>
      <c r="AU219" s="271" t="s">
        <v>86</v>
      </c>
      <c r="AV219" s="15" t="s">
        <v>311</v>
      </c>
      <c r="AW219" s="15" t="s">
        <v>32</v>
      </c>
      <c r="AX219" s="15" t="s">
        <v>84</v>
      </c>
      <c r="AY219" s="271" t="s">
        <v>304</v>
      </c>
    </row>
    <row r="220" s="2" customFormat="1" ht="24.15" customHeight="1">
      <c r="A220" s="38"/>
      <c r="B220" s="39"/>
      <c r="C220" s="273" t="s">
        <v>508</v>
      </c>
      <c r="D220" s="273" t="s">
        <v>423</v>
      </c>
      <c r="E220" s="274" t="s">
        <v>496</v>
      </c>
      <c r="F220" s="275" t="s">
        <v>497</v>
      </c>
      <c r="G220" s="276" t="s">
        <v>317</v>
      </c>
      <c r="H220" s="277">
        <v>126.5</v>
      </c>
      <c r="I220" s="278"/>
      <c r="J220" s="279">
        <f>ROUND(I220*H220,2)</f>
        <v>0</v>
      </c>
      <c r="K220" s="275" t="s">
        <v>318</v>
      </c>
      <c r="L220" s="280"/>
      <c r="M220" s="281" t="s">
        <v>1</v>
      </c>
      <c r="N220" s="282" t="s">
        <v>42</v>
      </c>
      <c r="O220" s="91"/>
      <c r="P220" s="235">
        <f>O220*H220</f>
        <v>0</v>
      </c>
      <c r="Q220" s="235">
        <v>0.01112</v>
      </c>
      <c r="R220" s="235">
        <f>Q220*H220</f>
        <v>1.4066799999999999</v>
      </c>
      <c r="S220" s="235">
        <v>0</v>
      </c>
      <c r="T220" s="236">
        <f>S220*H220</f>
        <v>0</v>
      </c>
      <c r="U220" s="38"/>
      <c r="V220" s="38"/>
      <c r="W220" s="38"/>
      <c r="X220" s="38"/>
      <c r="Y220" s="38"/>
      <c r="Z220" s="38"/>
      <c r="AA220" s="38"/>
      <c r="AB220" s="38"/>
      <c r="AC220" s="38"/>
      <c r="AD220" s="38"/>
      <c r="AE220" s="38"/>
      <c r="AR220" s="237" t="s">
        <v>426</v>
      </c>
      <c r="AT220" s="237" t="s">
        <v>423</v>
      </c>
      <c r="AU220" s="237" t="s">
        <v>86</v>
      </c>
      <c r="AY220" s="17" t="s">
        <v>304</v>
      </c>
      <c r="BE220" s="238">
        <f>IF(N220="základní",J220,0)</f>
        <v>0</v>
      </c>
      <c r="BF220" s="238">
        <f>IF(N220="snížená",J220,0)</f>
        <v>0</v>
      </c>
      <c r="BG220" s="238">
        <f>IF(N220="zákl. přenesená",J220,0)</f>
        <v>0</v>
      </c>
      <c r="BH220" s="238">
        <f>IF(N220="sníž. přenesená",J220,0)</f>
        <v>0</v>
      </c>
      <c r="BI220" s="238">
        <f>IF(N220="nulová",J220,0)</f>
        <v>0</v>
      </c>
      <c r="BJ220" s="17" t="s">
        <v>84</v>
      </c>
      <c r="BK220" s="238">
        <f>ROUND(I220*H220,2)</f>
        <v>0</v>
      </c>
      <c r="BL220" s="17" t="s">
        <v>392</v>
      </c>
      <c r="BM220" s="237" t="s">
        <v>498</v>
      </c>
    </row>
    <row r="221" s="13" customFormat="1">
      <c r="A221" s="13"/>
      <c r="B221" s="239"/>
      <c r="C221" s="240"/>
      <c r="D221" s="241" t="s">
        <v>323</v>
      </c>
      <c r="E221" s="240"/>
      <c r="F221" s="243" t="s">
        <v>1732</v>
      </c>
      <c r="G221" s="240"/>
      <c r="H221" s="244">
        <v>126.5</v>
      </c>
      <c r="I221" s="245"/>
      <c r="J221" s="240"/>
      <c r="K221" s="240"/>
      <c r="L221" s="246"/>
      <c r="M221" s="247"/>
      <c r="N221" s="248"/>
      <c r="O221" s="248"/>
      <c r="P221" s="248"/>
      <c r="Q221" s="248"/>
      <c r="R221" s="248"/>
      <c r="S221" s="248"/>
      <c r="T221" s="249"/>
      <c r="U221" s="13"/>
      <c r="V221" s="13"/>
      <c r="W221" s="13"/>
      <c r="X221" s="13"/>
      <c r="Y221" s="13"/>
      <c r="Z221" s="13"/>
      <c r="AA221" s="13"/>
      <c r="AB221" s="13"/>
      <c r="AC221" s="13"/>
      <c r="AD221" s="13"/>
      <c r="AE221" s="13"/>
      <c r="AT221" s="250" t="s">
        <v>323</v>
      </c>
      <c r="AU221" s="250" t="s">
        <v>86</v>
      </c>
      <c r="AV221" s="13" t="s">
        <v>86</v>
      </c>
      <c r="AW221" s="13" t="s">
        <v>4</v>
      </c>
      <c r="AX221" s="13" t="s">
        <v>84</v>
      </c>
      <c r="AY221" s="250" t="s">
        <v>304</v>
      </c>
    </row>
    <row r="222" s="2" customFormat="1" ht="33" customHeight="1">
      <c r="A222" s="38"/>
      <c r="B222" s="39"/>
      <c r="C222" s="226" t="s">
        <v>514</v>
      </c>
      <c r="D222" s="226" t="s">
        <v>307</v>
      </c>
      <c r="E222" s="227" t="s">
        <v>501</v>
      </c>
      <c r="F222" s="228" t="s">
        <v>502</v>
      </c>
      <c r="G222" s="229" t="s">
        <v>317</v>
      </c>
      <c r="H222" s="230">
        <v>115</v>
      </c>
      <c r="I222" s="231"/>
      <c r="J222" s="232">
        <f>ROUND(I222*H222,2)</f>
        <v>0</v>
      </c>
      <c r="K222" s="228" t="s">
        <v>318</v>
      </c>
      <c r="L222" s="44"/>
      <c r="M222" s="233" t="s">
        <v>1</v>
      </c>
      <c r="N222" s="234" t="s">
        <v>42</v>
      </c>
      <c r="O222" s="91"/>
      <c r="P222" s="235">
        <f>O222*H222</f>
        <v>0</v>
      </c>
      <c r="Q222" s="235">
        <v>0</v>
      </c>
      <c r="R222" s="235">
        <f>Q222*H222</f>
        <v>0</v>
      </c>
      <c r="S222" s="235">
        <v>0</v>
      </c>
      <c r="T222" s="236">
        <f>S222*H222</f>
        <v>0</v>
      </c>
      <c r="U222" s="38"/>
      <c r="V222" s="38"/>
      <c r="W222" s="38"/>
      <c r="X222" s="38"/>
      <c r="Y222" s="38"/>
      <c r="Z222" s="38"/>
      <c r="AA222" s="38"/>
      <c r="AB222" s="38"/>
      <c r="AC222" s="38"/>
      <c r="AD222" s="38"/>
      <c r="AE222" s="38"/>
      <c r="AR222" s="237" t="s">
        <v>392</v>
      </c>
      <c r="AT222" s="237" t="s">
        <v>307</v>
      </c>
      <c r="AU222" s="237" t="s">
        <v>86</v>
      </c>
      <c r="AY222" s="17" t="s">
        <v>304</v>
      </c>
      <c r="BE222" s="238">
        <f>IF(N222="základní",J222,0)</f>
        <v>0</v>
      </c>
      <c r="BF222" s="238">
        <f>IF(N222="snížená",J222,0)</f>
        <v>0</v>
      </c>
      <c r="BG222" s="238">
        <f>IF(N222="zákl. přenesená",J222,0)</f>
        <v>0</v>
      </c>
      <c r="BH222" s="238">
        <f>IF(N222="sníž. přenesená",J222,0)</f>
        <v>0</v>
      </c>
      <c r="BI222" s="238">
        <f>IF(N222="nulová",J222,0)</f>
        <v>0</v>
      </c>
      <c r="BJ222" s="17" t="s">
        <v>84</v>
      </c>
      <c r="BK222" s="238">
        <f>ROUND(I222*H222,2)</f>
        <v>0</v>
      </c>
      <c r="BL222" s="17" t="s">
        <v>392</v>
      </c>
      <c r="BM222" s="237" t="s">
        <v>503</v>
      </c>
    </row>
    <row r="223" s="2" customFormat="1" ht="37.8" customHeight="1">
      <c r="A223" s="38"/>
      <c r="B223" s="39"/>
      <c r="C223" s="226" t="s">
        <v>518</v>
      </c>
      <c r="D223" s="226" t="s">
        <v>307</v>
      </c>
      <c r="E223" s="227" t="s">
        <v>505</v>
      </c>
      <c r="F223" s="228" t="s">
        <v>506</v>
      </c>
      <c r="G223" s="229" t="s">
        <v>317</v>
      </c>
      <c r="H223" s="230">
        <v>115</v>
      </c>
      <c r="I223" s="231"/>
      <c r="J223" s="232">
        <f>ROUND(I223*H223,2)</f>
        <v>0</v>
      </c>
      <c r="K223" s="228" t="s">
        <v>1</v>
      </c>
      <c r="L223" s="44"/>
      <c r="M223" s="233" t="s">
        <v>1</v>
      </c>
      <c r="N223" s="234" t="s">
        <v>42</v>
      </c>
      <c r="O223" s="91"/>
      <c r="P223" s="235">
        <f>O223*H223</f>
        <v>0</v>
      </c>
      <c r="Q223" s="235">
        <v>0</v>
      </c>
      <c r="R223" s="235">
        <f>Q223*H223</f>
        <v>0</v>
      </c>
      <c r="S223" s="235">
        <v>0</v>
      </c>
      <c r="T223" s="236">
        <f>S223*H223</f>
        <v>0</v>
      </c>
      <c r="U223" s="38"/>
      <c r="V223" s="38"/>
      <c r="W223" s="38"/>
      <c r="X223" s="38"/>
      <c r="Y223" s="38"/>
      <c r="Z223" s="38"/>
      <c r="AA223" s="38"/>
      <c r="AB223" s="38"/>
      <c r="AC223" s="38"/>
      <c r="AD223" s="38"/>
      <c r="AE223" s="38"/>
      <c r="AR223" s="237" t="s">
        <v>392</v>
      </c>
      <c r="AT223" s="237" t="s">
        <v>307</v>
      </c>
      <c r="AU223" s="237" t="s">
        <v>86</v>
      </c>
      <c r="AY223" s="17" t="s">
        <v>304</v>
      </c>
      <c r="BE223" s="238">
        <f>IF(N223="základní",J223,0)</f>
        <v>0</v>
      </c>
      <c r="BF223" s="238">
        <f>IF(N223="snížená",J223,0)</f>
        <v>0</v>
      </c>
      <c r="BG223" s="238">
        <f>IF(N223="zákl. přenesená",J223,0)</f>
        <v>0</v>
      </c>
      <c r="BH223" s="238">
        <f>IF(N223="sníž. přenesená",J223,0)</f>
        <v>0</v>
      </c>
      <c r="BI223" s="238">
        <f>IF(N223="nulová",J223,0)</f>
        <v>0</v>
      </c>
      <c r="BJ223" s="17" t="s">
        <v>84</v>
      </c>
      <c r="BK223" s="238">
        <f>ROUND(I223*H223,2)</f>
        <v>0</v>
      </c>
      <c r="BL223" s="17" t="s">
        <v>392</v>
      </c>
      <c r="BM223" s="237" t="s">
        <v>507</v>
      </c>
    </row>
    <row r="224" s="2" customFormat="1" ht="24.15" customHeight="1">
      <c r="A224" s="38"/>
      <c r="B224" s="39"/>
      <c r="C224" s="226" t="s">
        <v>522</v>
      </c>
      <c r="D224" s="226" t="s">
        <v>307</v>
      </c>
      <c r="E224" s="227" t="s">
        <v>509</v>
      </c>
      <c r="F224" s="228" t="s">
        <v>510</v>
      </c>
      <c r="G224" s="229" t="s">
        <v>406</v>
      </c>
      <c r="H224" s="272"/>
      <c r="I224" s="231"/>
      <c r="J224" s="232">
        <f>ROUND(I224*H224,2)</f>
        <v>0</v>
      </c>
      <c r="K224" s="228" t="s">
        <v>318</v>
      </c>
      <c r="L224" s="44"/>
      <c r="M224" s="233" t="s">
        <v>1</v>
      </c>
      <c r="N224" s="234" t="s">
        <v>42</v>
      </c>
      <c r="O224" s="91"/>
      <c r="P224" s="235">
        <f>O224*H224</f>
        <v>0</v>
      </c>
      <c r="Q224" s="235">
        <v>0</v>
      </c>
      <c r="R224" s="235">
        <f>Q224*H224</f>
        <v>0</v>
      </c>
      <c r="S224" s="235">
        <v>0</v>
      </c>
      <c r="T224" s="236">
        <f>S224*H224</f>
        <v>0</v>
      </c>
      <c r="U224" s="38"/>
      <c r="V224" s="38"/>
      <c r="W224" s="38"/>
      <c r="X224" s="38"/>
      <c r="Y224" s="38"/>
      <c r="Z224" s="38"/>
      <c r="AA224" s="38"/>
      <c r="AB224" s="38"/>
      <c r="AC224" s="38"/>
      <c r="AD224" s="38"/>
      <c r="AE224" s="38"/>
      <c r="AR224" s="237" t="s">
        <v>392</v>
      </c>
      <c r="AT224" s="237" t="s">
        <v>307</v>
      </c>
      <c r="AU224" s="237" t="s">
        <v>86</v>
      </c>
      <c r="AY224" s="17" t="s">
        <v>304</v>
      </c>
      <c r="BE224" s="238">
        <f>IF(N224="základní",J224,0)</f>
        <v>0</v>
      </c>
      <c r="BF224" s="238">
        <f>IF(N224="snížená",J224,0)</f>
        <v>0</v>
      </c>
      <c r="BG224" s="238">
        <f>IF(N224="zákl. přenesená",J224,0)</f>
        <v>0</v>
      </c>
      <c r="BH224" s="238">
        <f>IF(N224="sníž. přenesená",J224,0)</f>
        <v>0</v>
      </c>
      <c r="BI224" s="238">
        <f>IF(N224="nulová",J224,0)</f>
        <v>0</v>
      </c>
      <c r="BJ224" s="17" t="s">
        <v>84</v>
      </c>
      <c r="BK224" s="238">
        <f>ROUND(I224*H224,2)</f>
        <v>0</v>
      </c>
      <c r="BL224" s="17" t="s">
        <v>392</v>
      </c>
      <c r="BM224" s="237" t="s">
        <v>511</v>
      </c>
    </row>
    <row r="225" s="12" customFormat="1" ht="22.8" customHeight="1">
      <c r="A225" s="12"/>
      <c r="B225" s="210"/>
      <c r="C225" s="211"/>
      <c r="D225" s="212" t="s">
        <v>76</v>
      </c>
      <c r="E225" s="224" t="s">
        <v>512</v>
      </c>
      <c r="F225" s="224" t="s">
        <v>513</v>
      </c>
      <c r="G225" s="211"/>
      <c r="H225" s="211"/>
      <c r="I225" s="214"/>
      <c r="J225" s="225">
        <f>BK225</f>
        <v>0</v>
      </c>
      <c r="K225" s="211"/>
      <c r="L225" s="216"/>
      <c r="M225" s="217"/>
      <c r="N225" s="218"/>
      <c r="O225" s="218"/>
      <c r="P225" s="219">
        <f>SUM(P226:P229)</f>
        <v>0</v>
      </c>
      <c r="Q225" s="218"/>
      <c r="R225" s="219">
        <f>SUM(R226:R229)</f>
        <v>0.27600000000000002</v>
      </c>
      <c r="S225" s="218"/>
      <c r="T225" s="220">
        <f>SUM(T226:T229)</f>
        <v>0.089999999999999997</v>
      </c>
      <c r="U225" s="12"/>
      <c r="V225" s="12"/>
      <c r="W225" s="12"/>
      <c r="X225" s="12"/>
      <c r="Y225" s="12"/>
      <c r="Z225" s="12"/>
      <c r="AA225" s="12"/>
      <c r="AB225" s="12"/>
      <c r="AC225" s="12"/>
      <c r="AD225" s="12"/>
      <c r="AE225" s="12"/>
      <c r="AR225" s="221" t="s">
        <v>86</v>
      </c>
      <c r="AT225" s="222" t="s">
        <v>76</v>
      </c>
      <c r="AU225" s="222" t="s">
        <v>84</v>
      </c>
      <c r="AY225" s="221" t="s">
        <v>304</v>
      </c>
      <c r="BK225" s="223">
        <f>SUM(BK226:BK229)</f>
        <v>0</v>
      </c>
    </row>
    <row r="226" s="2" customFormat="1" ht="24.15" customHeight="1">
      <c r="A226" s="38"/>
      <c r="B226" s="39"/>
      <c r="C226" s="226" t="s">
        <v>531</v>
      </c>
      <c r="D226" s="226" t="s">
        <v>307</v>
      </c>
      <c r="E226" s="227" t="s">
        <v>515</v>
      </c>
      <c r="F226" s="228" t="s">
        <v>516</v>
      </c>
      <c r="G226" s="229" t="s">
        <v>317</v>
      </c>
      <c r="H226" s="230">
        <v>600</v>
      </c>
      <c r="I226" s="231"/>
      <c r="J226" s="232">
        <f>ROUND(I226*H226,2)</f>
        <v>0</v>
      </c>
      <c r="K226" s="228" t="s">
        <v>318</v>
      </c>
      <c r="L226" s="44"/>
      <c r="M226" s="233" t="s">
        <v>1</v>
      </c>
      <c r="N226" s="234" t="s">
        <v>42</v>
      </c>
      <c r="O226" s="91"/>
      <c r="P226" s="235">
        <f>O226*H226</f>
        <v>0</v>
      </c>
      <c r="Q226" s="235">
        <v>0</v>
      </c>
      <c r="R226" s="235">
        <f>Q226*H226</f>
        <v>0</v>
      </c>
      <c r="S226" s="235">
        <v>0.00014999999999999999</v>
      </c>
      <c r="T226" s="236">
        <f>S226*H226</f>
        <v>0.089999999999999997</v>
      </c>
      <c r="U226" s="38"/>
      <c r="V226" s="38"/>
      <c r="W226" s="38"/>
      <c r="X226" s="38"/>
      <c r="Y226" s="38"/>
      <c r="Z226" s="38"/>
      <c r="AA226" s="38"/>
      <c r="AB226" s="38"/>
      <c r="AC226" s="38"/>
      <c r="AD226" s="38"/>
      <c r="AE226" s="38"/>
      <c r="AR226" s="237" t="s">
        <v>392</v>
      </c>
      <c r="AT226" s="237" t="s">
        <v>307</v>
      </c>
      <c r="AU226" s="237" t="s">
        <v>86</v>
      </c>
      <c r="AY226" s="17" t="s">
        <v>304</v>
      </c>
      <c r="BE226" s="238">
        <f>IF(N226="základní",J226,0)</f>
        <v>0</v>
      </c>
      <c r="BF226" s="238">
        <f>IF(N226="snížená",J226,0)</f>
        <v>0</v>
      </c>
      <c r="BG226" s="238">
        <f>IF(N226="zákl. přenesená",J226,0)</f>
        <v>0</v>
      </c>
      <c r="BH226" s="238">
        <f>IF(N226="sníž. přenesená",J226,0)</f>
        <v>0</v>
      </c>
      <c r="BI226" s="238">
        <f>IF(N226="nulová",J226,0)</f>
        <v>0</v>
      </c>
      <c r="BJ226" s="17" t="s">
        <v>84</v>
      </c>
      <c r="BK226" s="238">
        <f>ROUND(I226*H226,2)</f>
        <v>0</v>
      </c>
      <c r="BL226" s="17" t="s">
        <v>392</v>
      </c>
      <c r="BM226" s="237" t="s">
        <v>517</v>
      </c>
    </row>
    <row r="227" s="2" customFormat="1" ht="24.15" customHeight="1">
      <c r="A227" s="38"/>
      <c r="B227" s="39"/>
      <c r="C227" s="226" t="s">
        <v>683</v>
      </c>
      <c r="D227" s="226" t="s">
        <v>307</v>
      </c>
      <c r="E227" s="227" t="s">
        <v>519</v>
      </c>
      <c r="F227" s="228" t="s">
        <v>520</v>
      </c>
      <c r="G227" s="229" t="s">
        <v>317</v>
      </c>
      <c r="H227" s="230">
        <v>600</v>
      </c>
      <c r="I227" s="231"/>
      <c r="J227" s="232">
        <f>ROUND(I227*H227,2)</f>
        <v>0</v>
      </c>
      <c r="K227" s="228" t="s">
        <v>318</v>
      </c>
      <c r="L227" s="44"/>
      <c r="M227" s="233" t="s">
        <v>1</v>
      </c>
      <c r="N227" s="234" t="s">
        <v>42</v>
      </c>
      <c r="O227" s="91"/>
      <c r="P227" s="235">
        <f>O227*H227</f>
        <v>0</v>
      </c>
      <c r="Q227" s="235">
        <v>0.00020000000000000001</v>
      </c>
      <c r="R227" s="235">
        <f>Q227*H227</f>
        <v>0.12000000000000001</v>
      </c>
      <c r="S227" s="235">
        <v>0</v>
      </c>
      <c r="T227" s="236">
        <f>S227*H227</f>
        <v>0</v>
      </c>
      <c r="U227" s="38"/>
      <c r="V227" s="38"/>
      <c r="W227" s="38"/>
      <c r="X227" s="38"/>
      <c r="Y227" s="38"/>
      <c r="Z227" s="38"/>
      <c r="AA227" s="38"/>
      <c r="AB227" s="38"/>
      <c r="AC227" s="38"/>
      <c r="AD227" s="38"/>
      <c r="AE227" s="38"/>
      <c r="AR227" s="237" t="s">
        <v>392</v>
      </c>
      <c r="AT227" s="237" t="s">
        <v>307</v>
      </c>
      <c r="AU227" s="237" t="s">
        <v>86</v>
      </c>
      <c r="AY227" s="17" t="s">
        <v>304</v>
      </c>
      <c r="BE227" s="238">
        <f>IF(N227="základní",J227,0)</f>
        <v>0</v>
      </c>
      <c r="BF227" s="238">
        <f>IF(N227="snížená",J227,0)</f>
        <v>0</v>
      </c>
      <c r="BG227" s="238">
        <f>IF(N227="zákl. přenesená",J227,0)</f>
        <v>0</v>
      </c>
      <c r="BH227" s="238">
        <f>IF(N227="sníž. přenesená",J227,0)</f>
        <v>0</v>
      </c>
      <c r="BI227" s="238">
        <f>IF(N227="nulová",J227,0)</f>
        <v>0</v>
      </c>
      <c r="BJ227" s="17" t="s">
        <v>84</v>
      </c>
      <c r="BK227" s="238">
        <f>ROUND(I227*H227,2)</f>
        <v>0</v>
      </c>
      <c r="BL227" s="17" t="s">
        <v>392</v>
      </c>
      <c r="BM227" s="237" t="s">
        <v>521</v>
      </c>
    </row>
    <row r="228" s="2" customFormat="1" ht="33" customHeight="1">
      <c r="A228" s="38"/>
      <c r="B228" s="39"/>
      <c r="C228" s="226" t="s">
        <v>687</v>
      </c>
      <c r="D228" s="226" t="s">
        <v>307</v>
      </c>
      <c r="E228" s="227" t="s">
        <v>523</v>
      </c>
      <c r="F228" s="228" t="s">
        <v>524</v>
      </c>
      <c r="G228" s="229" t="s">
        <v>317</v>
      </c>
      <c r="H228" s="230">
        <v>600</v>
      </c>
      <c r="I228" s="231"/>
      <c r="J228" s="232">
        <f>ROUND(I228*H228,2)</f>
        <v>0</v>
      </c>
      <c r="K228" s="228" t="s">
        <v>318</v>
      </c>
      <c r="L228" s="44"/>
      <c r="M228" s="233" t="s">
        <v>1</v>
      </c>
      <c r="N228" s="234" t="s">
        <v>42</v>
      </c>
      <c r="O228" s="91"/>
      <c r="P228" s="235">
        <f>O228*H228</f>
        <v>0</v>
      </c>
      <c r="Q228" s="235">
        <v>0.00025999999999999998</v>
      </c>
      <c r="R228" s="235">
        <f>Q228*H228</f>
        <v>0.156</v>
      </c>
      <c r="S228" s="235">
        <v>0</v>
      </c>
      <c r="T228" s="236">
        <f>S228*H228</f>
        <v>0</v>
      </c>
      <c r="U228" s="38"/>
      <c r="V228" s="38"/>
      <c r="W228" s="38"/>
      <c r="X228" s="38"/>
      <c r="Y228" s="38"/>
      <c r="Z228" s="38"/>
      <c r="AA228" s="38"/>
      <c r="AB228" s="38"/>
      <c r="AC228" s="38"/>
      <c r="AD228" s="38"/>
      <c r="AE228" s="38"/>
      <c r="AR228" s="237" t="s">
        <v>392</v>
      </c>
      <c r="AT228" s="237" t="s">
        <v>307</v>
      </c>
      <c r="AU228" s="237" t="s">
        <v>86</v>
      </c>
      <c r="AY228" s="17" t="s">
        <v>304</v>
      </c>
      <c r="BE228" s="238">
        <f>IF(N228="základní",J228,0)</f>
        <v>0</v>
      </c>
      <c r="BF228" s="238">
        <f>IF(N228="snížená",J228,0)</f>
        <v>0</v>
      </c>
      <c r="BG228" s="238">
        <f>IF(N228="zákl. přenesená",J228,0)</f>
        <v>0</v>
      </c>
      <c r="BH228" s="238">
        <f>IF(N228="sníž. přenesená",J228,0)</f>
        <v>0</v>
      </c>
      <c r="BI228" s="238">
        <f>IF(N228="nulová",J228,0)</f>
        <v>0</v>
      </c>
      <c r="BJ228" s="17" t="s">
        <v>84</v>
      </c>
      <c r="BK228" s="238">
        <f>ROUND(I228*H228,2)</f>
        <v>0</v>
      </c>
      <c r="BL228" s="17" t="s">
        <v>392</v>
      </c>
      <c r="BM228" s="237" t="s">
        <v>525</v>
      </c>
    </row>
    <row r="229" s="13" customFormat="1">
      <c r="A229" s="13"/>
      <c r="B229" s="239"/>
      <c r="C229" s="240"/>
      <c r="D229" s="241" t="s">
        <v>323</v>
      </c>
      <c r="E229" s="242" t="s">
        <v>1</v>
      </c>
      <c r="F229" s="243" t="s">
        <v>1733</v>
      </c>
      <c r="G229" s="240"/>
      <c r="H229" s="244">
        <v>600</v>
      </c>
      <c r="I229" s="245"/>
      <c r="J229" s="240"/>
      <c r="K229" s="240"/>
      <c r="L229" s="246"/>
      <c r="M229" s="247"/>
      <c r="N229" s="248"/>
      <c r="O229" s="248"/>
      <c r="P229" s="248"/>
      <c r="Q229" s="248"/>
      <c r="R229" s="248"/>
      <c r="S229" s="248"/>
      <c r="T229" s="249"/>
      <c r="U229" s="13"/>
      <c r="V229" s="13"/>
      <c r="W229" s="13"/>
      <c r="X229" s="13"/>
      <c r="Y229" s="13"/>
      <c r="Z229" s="13"/>
      <c r="AA229" s="13"/>
      <c r="AB229" s="13"/>
      <c r="AC229" s="13"/>
      <c r="AD229" s="13"/>
      <c r="AE229" s="13"/>
      <c r="AT229" s="250" t="s">
        <v>323</v>
      </c>
      <c r="AU229" s="250" t="s">
        <v>86</v>
      </c>
      <c r="AV229" s="13" t="s">
        <v>86</v>
      </c>
      <c r="AW229" s="13" t="s">
        <v>32</v>
      </c>
      <c r="AX229" s="13" t="s">
        <v>84</v>
      </c>
      <c r="AY229" s="250" t="s">
        <v>304</v>
      </c>
    </row>
    <row r="230" s="12" customFormat="1" ht="25.92" customHeight="1">
      <c r="A230" s="12"/>
      <c r="B230" s="210"/>
      <c r="C230" s="211"/>
      <c r="D230" s="212" t="s">
        <v>76</v>
      </c>
      <c r="E230" s="213" t="s">
        <v>529</v>
      </c>
      <c r="F230" s="213" t="s">
        <v>530</v>
      </c>
      <c r="G230" s="211"/>
      <c r="H230" s="211"/>
      <c r="I230" s="214"/>
      <c r="J230" s="215">
        <f>BK230</f>
        <v>0</v>
      </c>
      <c r="K230" s="211"/>
      <c r="L230" s="216"/>
      <c r="M230" s="217"/>
      <c r="N230" s="218"/>
      <c r="O230" s="218"/>
      <c r="P230" s="219">
        <f>SUM(P231:P232)</f>
        <v>0</v>
      </c>
      <c r="Q230" s="218"/>
      <c r="R230" s="219">
        <f>SUM(R231:R232)</f>
        <v>0</v>
      </c>
      <c r="S230" s="218"/>
      <c r="T230" s="220">
        <f>SUM(T231:T232)</f>
        <v>0</v>
      </c>
      <c r="U230" s="12"/>
      <c r="V230" s="12"/>
      <c r="W230" s="12"/>
      <c r="X230" s="12"/>
      <c r="Y230" s="12"/>
      <c r="Z230" s="12"/>
      <c r="AA230" s="12"/>
      <c r="AB230" s="12"/>
      <c r="AC230" s="12"/>
      <c r="AD230" s="12"/>
      <c r="AE230" s="12"/>
      <c r="AR230" s="221" t="s">
        <v>311</v>
      </c>
      <c r="AT230" s="222" t="s">
        <v>76</v>
      </c>
      <c r="AU230" s="222" t="s">
        <v>77</v>
      </c>
      <c r="AY230" s="221" t="s">
        <v>304</v>
      </c>
      <c r="BK230" s="223">
        <f>SUM(BK231:BK232)</f>
        <v>0</v>
      </c>
    </row>
    <row r="231" s="2" customFormat="1" ht="16.5" customHeight="1">
      <c r="A231" s="38"/>
      <c r="B231" s="39"/>
      <c r="C231" s="226" t="s">
        <v>693</v>
      </c>
      <c r="D231" s="226" t="s">
        <v>307</v>
      </c>
      <c r="E231" s="227" t="s">
        <v>532</v>
      </c>
      <c r="F231" s="228" t="s">
        <v>533</v>
      </c>
      <c r="G231" s="229" t="s">
        <v>534</v>
      </c>
      <c r="H231" s="230">
        <v>50</v>
      </c>
      <c r="I231" s="231"/>
      <c r="J231" s="232">
        <f>ROUND(I231*H231,2)</f>
        <v>0</v>
      </c>
      <c r="K231" s="228" t="s">
        <v>318</v>
      </c>
      <c r="L231" s="44"/>
      <c r="M231" s="233" t="s">
        <v>1</v>
      </c>
      <c r="N231" s="234" t="s">
        <v>42</v>
      </c>
      <c r="O231" s="91"/>
      <c r="P231" s="235">
        <f>O231*H231</f>
        <v>0</v>
      </c>
      <c r="Q231" s="235">
        <v>0</v>
      </c>
      <c r="R231" s="235">
        <f>Q231*H231</f>
        <v>0</v>
      </c>
      <c r="S231" s="235">
        <v>0</v>
      </c>
      <c r="T231" s="236">
        <f>S231*H231</f>
        <v>0</v>
      </c>
      <c r="U231" s="38"/>
      <c r="V231" s="38"/>
      <c r="W231" s="38"/>
      <c r="X231" s="38"/>
      <c r="Y231" s="38"/>
      <c r="Z231" s="38"/>
      <c r="AA231" s="38"/>
      <c r="AB231" s="38"/>
      <c r="AC231" s="38"/>
      <c r="AD231" s="38"/>
      <c r="AE231" s="38"/>
      <c r="AR231" s="237" t="s">
        <v>535</v>
      </c>
      <c r="AT231" s="237" t="s">
        <v>307</v>
      </c>
      <c r="AU231" s="237" t="s">
        <v>84</v>
      </c>
      <c r="AY231" s="17" t="s">
        <v>304</v>
      </c>
      <c r="BE231" s="238">
        <f>IF(N231="základní",J231,0)</f>
        <v>0</v>
      </c>
      <c r="BF231" s="238">
        <f>IF(N231="snížená",J231,0)</f>
        <v>0</v>
      </c>
      <c r="BG231" s="238">
        <f>IF(N231="zákl. přenesená",J231,0)</f>
        <v>0</v>
      </c>
      <c r="BH231" s="238">
        <f>IF(N231="sníž. přenesená",J231,0)</f>
        <v>0</v>
      </c>
      <c r="BI231" s="238">
        <f>IF(N231="nulová",J231,0)</f>
        <v>0</v>
      </c>
      <c r="BJ231" s="17" t="s">
        <v>84</v>
      </c>
      <c r="BK231" s="238">
        <f>ROUND(I231*H231,2)</f>
        <v>0</v>
      </c>
      <c r="BL231" s="17" t="s">
        <v>535</v>
      </c>
      <c r="BM231" s="237" t="s">
        <v>536</v>
      </c>
    </row>
    <row r="232" s="13" customFormat="1">
      <c r="A232" s="13"/>
      <c r="B232" s="239"/>
      <c r="C232" s="240"/>
      <c r="D232" s="241" t="s">
        <v>323</v>
      </c>
      <c r="E232" s="242" t="s">
        <v>1</v>
      </c>
      <c r="F232" s="243" t="s">
        <v>537</v>
      </c>
      <c r="G232" s="240"/>
      <c r="H232" s="244">
        <v>50</v>
      </c>
      <c r="I232" s="245"/>
      <c r="J232" s="240"/>
      <c r="K232" s="240"/>
      <c r="L232" s="246"/>
      <c r="M232" s="283"/>
      <c r="N232" s="284"/>
      <c r="O232" s="284"/>
      <c r="P232" s="284"/>
      <c r="Q232" s="284"/>
      <c r="R232" s="284"/>
      <c r="S232" s="284"/>
      <c r="T232" s="285"/>
      <c r="U232" s="13"/>
      <c r="V232" s="13"/>
      <c r="W232" s="13"/>
      <c r="X232" s="13"/>
      <c r="Y232" s="13"/>
      <c r="Z232" s="13"/>
      <c r="AA232" s="13"/>
      <c r="AB232" s="13"/>
      <c r="AC232" s="13"/>
      <c r="AD232" s="13"/>
      <c r="AE232" s="13"/>
      <c r="AT232" s="250" t="s">
        <v>323</v>
      </c>
      <c r="AU232" s="250" t="s">
        <v>84</v>
      </c>
      <c r="AV232" s="13" t="s">
        <v>86</v>
      </c>
      <c r="AW232" s="13" t="s">
        <v>32</v>
      </c>
      <c r="AX232" s="13" t="s">
        <v>84</v>
      </c>
      <c r="AY232" s="250" t="s">
        <v>304</v>
      </c>
    </row>
    <row r="233" s="2" customFormat="1" ht="6.96" customHeight="1">
      <c r="A233" s="38"/>
      <c r="B233" s="66"/>
      <c r="C233" s="67"/>
      <c r="D233" s="67"/>
      <c r="E233" s="67"/>
      <c r="F233" s="67"/>
      <c r="G233" s="67"/>
      <c r="H233" s="67"/>
      <c r="I233" s="67"/>
      <c r="J233" s="67"/>
      <c r="K233" s="67"/>
      <c r="L233" s="44"/>
      <c r="M233" s="38"/>
      <c r="O233" s="38"/>
      <c r="P233" s="38"/>
      <c r="Q233" s="38"/>
      <c r="R233" s="38"/>
      <c r="S233" s="38"/>
      <c r="T233" s="38"/>
      <c r="U233" s="38"/>
      <c r="V233" s="38"/>
      <c r="W233" s="38"/>
      <c r="X233" s="38"/>
      <c r="Y233" s="38"/>
      <c r="Z233" s="38"/>
      <c r="AA233" s="38"/>
      <c r="AB233" s="38"/>
      <c r="AC233" s="38"/>
      <c r="AD233" s="38"/>
      <c r="AE233" s="38"/>
    </row>
  </sheetData>
  <sheetProtection sheet="1" autoFilter="0" formatColumns="0" formatRows="0" objects="1" scenarios="1" spinCount="100000" saltValue="Uu15I8Ku/K4L4KDF6Ky5lMUTjV/XGomWFbmpxRrjZcdPIB7guyWsLl3ClHczT13hM8b3t5qHs1n8uCUzElRkPw==" hashValue="uZMGCCJqQjZcLYorWyt17Z+1sjoxLAqAtMPxXz8MoShG234aix2l4c9aj4griKLLJoLVH2v2Ny1dPoJY+7oC6g==" algorithmName="SHA-512" password="CC35"/>
  <autoFilter ref="C131:K232"/>
  <mergeCells count="12">
    <mergeCell ref="E7:H7"/>
    <mergeCell ref="E9:H9"/>
    <mergeCell ref="E11:H11"/>
    <mergeCell ref="E20:H20"/>
    <mergeCell ref="E29:H29"/>
    <mergeCell ref="E85:H85"/>
    <mergeCell ref="E87:H87"/>
    <mergeCell ref="E89:H89"/>
    <mergeCell ref="E120:H120"/>
    <mergeCell ref="E122:H122"/>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130</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1681</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1734</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ROUND(J127,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ROUND((SUM(BE127:BE174)),  2)</f>
        <v>0</v>
      </c>
      <c r="G35" s="38"/>
      <c r="H35" s="38"/>
      <c r="I35" s="164">
        <v>0.20999999999999999</v>
      </c>
      <c r="J35" s="163">
        <f>ROUND(((SUM(BE127:BE174))*I35),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ROUND((SUM(BF127:BF174)),  2)</f>
        <v>0</v>
      </c>
      <c r="G36" s="38"/>
      <c r="H36" s="38"/>
      <c r="I36" s="164">
        <v>0.12</v>
      </c>
      <c r="J36" s="163">
        <f>ROUND(((SUM(BF127:BF174))*I36),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ROUND((SUM(BG127:BG174)),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ROUND((SUM(BH127:BH174)),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ROUND((SUM(BI127:BI174)),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1681</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02.2 - ZDRAVOTNĚ - TECHNICKÉ INSTALACE 2.NP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J127</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540</v>
      </c>
      <c r="E99" s="191"/>
      <c r="F99" s="191"/>
      <c r="G99" s="191"/>
      <c r="H99" s="191"/>
      <c r="I99" s="191"/>
      <c r="J99" s="192">
        <f>J128</f>
        <v>0</v>
      </c>
      <c r="K99" s="189"/>
      <c r="L99" s="193"/>
      <c r="S99" s="9"/>
      <c r="T99" s="9"/>
      <c r="U99" s="9"/>
      <c r="V99" s="9"/>
      <c r="W99" s="9"/>
      <c r="X99" s="9"/>
      <c r="Y99" s="9"/>
      <c r="Z99" s="9"/>
      <c r="AA99" s="9"/>
      <c r="AB99" s="9"/>
      <c r="AC99" s="9"/>
      <c r="AD99" s="9"/>
      <c r="AE99" s="9"/>
    </row>
    <row r="100" s="9" customFormat="1" ht="24.96" customHeight="1">
      <c r="A100" s="9"/>
      <c r="B100" s="188"/>
      <c r="C100" s="189"/>
      <c r="D100" s="190" t="s">
        <v>541</v>
      </c>
      <c r="E100" s="191"/>
      <c r="F100" s="191"/>
      <c r="G100" s="191"/>
      <c r="H100" s="191"/>
      <c r="I100" s="191"/>
      <c r="J100" s="192">
        <f>J138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1417</v>
      </c>
      <c r="E101" s="191"/>
      <c r="F101" s="191"/>
      <c r="G101" s="191"/>
      <c r="H101" s="191"/>
      <c r="I101" s="191"/>
      <c r="J101" s="192">
        <f>J151</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1418</v>
      </c>
      <c r="E102" s="191"/>
      <c r="F102" s="191"/>
      <c r="G102" s="191"/>
      <c r="H102" s="191"/>
      <c r="I102" s="191"/>
      <c r="J102" s="192">
        <f>J164</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282</v>
      </c>
      <c r="E103" s="191"/>
      <c r="F103" s="191"/>
      <c r="G103" s="191"/>
      <c r="H103" s="191"/>
      <c r="I103" s="191"/>
      <c r="J103" s="192">
        <f>J168</f>
        <v>0</v>
      </c>
      <c r="K103" s="189"/>
      <c r="L103" s="193"/>
      <c r="S103" s="9"/>
      <c r="T103" s="9"/>
      <c r="U103" s="9"/>
      <c r="V103" s="9"/>
      <c r="W103" s="9"/>
      <c r="X103" s="9"/>
      <c r="Y103" s="9"/>
      <c r="Z103" s="9"/>
      <c r="AA103" s="9"/>
      <c r="AB103" s="9"/>
      <c r="AC103" s="9"/>
      <c r="AD103" s="9"/>
      <c r="AE103" s="9"/>
    </row>
    <row r="104" s="10" customFormat="1" ht="19.92" customHeight="1">
      <c r="A104" s="10"/>
      <c r="B104" s="194"/>
      <c r="C104" s="133"/>
      <c r="D104" s="195" t="s">
        <v>1419</v>
      </c>
      <c r="E104" s="196"/>
      <c r="F104" s="196"/>
      <c r="G104" s="196"/>
      <c r="H104" s="196"/>
      <c r="I104" s="196"/>
      <c r="J104" s="197">
        <f>J169</f>
        <v>0</v>
      </c>
      <c r="K104" s="133"/>
      <c r="L104" s="198"/>
      <c r="S104" s="10"/>
      <c r="T104" s="10"/>
      <c r="U104" s="10"/>
      <c r="V104" s="10"/>
      <c r="W104" s="10"/>
      <c r="X104" s="10"/>
      <c r="Y104" s="10"/>
      <c r="Z104" s="10"/>
      <c r="AA104" s="10"/>
      <c r="AB104" s="10"/>
      <c r="AC104" s="10"/>
      <c r="AD104" s="10"/>
      <c r="AE104" s="10"/>
    </row>
    <row r="105" s="9" customFormat="1" ht="24.96" customHeight="1">
      <c r="A105" s="9"/>
      <c r="B105" s="188"/>
      <c r="C105" s="189"/>
      <c r="D105" s="190" t="s">
        <v>542</v>
      </c>
      <c r="E105" s="191"/>
      <c r="F105" s="191"/>
      <c r="G105" s="191"/>
      <c r="H105" s="191"/>
      <c r="I105" s="191"/>
      <c r="J105" s="192">
        <f>J171</f>
        <v>0</v>
      </c>
      <c r="K105" s="189"/>
      <c r="L105" s="193"/>
      <c r="S105" s="9"/>
      <c r="T105" s="9"/>
      <c r="U105" s="9"/>
      <c r="V105" s="9"/>
      <c r="W105" s="9"/>
      <c r="X105" s="9"/>
      <c r="Y105" s="9"/>
      <c r="Z105" s="9"/>
      <c r="AA105" s="9"/>
      <c r="AB105" s="9"/>
      <c r="AC105" s="9"/>
      <c r="AD105" s="9"/>
      <c r="AE105" s="9"/>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289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183" t="str">
        <f>E7</f>
        <v>Stavební úpravy v budově č.p. 1371, ul. Na Okrouhlíku, HK</v>
      </c>
      <c r="F115" s="32"/>
      <c r="G115" s="32"/>
      <c r="H115" s="32"/>
      <c r="I115" s="40"/>
      <c r="J115" s="40"/>
      <c r="K115" s="40"/>
      <c r="L115" s="63"/>
      <c r="S115" s="38"/>
      <c r="T115" s="38"/>
      <c r="U115" s="38"/>
      <c r="V115" s="38"/>
      <c r="W115" s="38"/>
      <c r="X115" s="38"/>
      <c r="Y115" s="38"/>
      <c r="Z115" s="38"/>
      <c r="AA115" s="38"/>
      <c r="AB115" s="38"/>
      <c r="AC115" s="38"/>
      <c r="AD115" s="38"/>
      <c r="AE115" s="38"/>
    </row>
    <row r="116" s="1" customFormat="1" ht="12" customHeight="1">
      <c r="B116" s="21"/>
      <c r="C116" s="32" t="s">
        <v>267</v>
      </c>
      <c r="D116" s="22"/>
      <c r="E116" s="22"/>
      <c r="F116" s="22"/>
      <c r="G116" s="22"/>
      <c r="H116" s="22"/>
      <c r="I116" s="22"/>
      <c r="J116" s="22"/>
      <c r="K116" s="22"/>
      <c r="L116" s="20"/>
    </row>
    <row r="117" s="2" customFormat="1" ht="16.5" customHeight="1">
      <c r="A117" s="38"/>
      <c r="B117" s="39"/>
      <c r="C117" s="40"/>
      <c r="D117" s="40"/>
      <c r="E117" s="183" t="s">
        <v>1681</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269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E11</f>
        <v>02.2 - ZDRAVOTNĚ - TECHNICKÉ INSTALACE 2.NP</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F14</f>
        <v>Na Okrouhlíku 1371, HK</v>
      </c>
      <c r="G121" s="40"/>
      <c r="H121" s="40"/>
      <c r="I121" s="32" t="s">
        <v>22</v>
      </c>
      <c r="J121" s="79" t="str">
        <f>IF(J14="","",J14)</f>
        <v>24. 6. 2024</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15" customHeight="1">
      <c r="A123" s="38"/>
      <c r="B123" s="39"/>
      <c r="C123" s="32" t="s">
        <v>24</v>
      </c>
      <c r="D123" s="40"/>
      <c r="E123" s="40"/>
      <c r="F123" s="27" t="str">
        <f>E17</f>
        <v>Krajský úřad Královéhradeckého kraje</v>
      </c>
      <c r="G123" s="40"/>
      <c r="H123" s="40"/>
      <c r="I123" s="32" t="s">
        <v>30</v>
      </c>
      <c r="J123" s="36" t="str">
        <f>E23</f>
        <v>Ondřej Zikán</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IF(E20="","",E20)</f>
        <v>Vyplň údaj</v>
      </c>
      <c r="G124" s="40"/>
      <c r="H124" s="40"/>
      <c r="I124" s="32" t="s">
        <v>33</v>
      </c>
      <c r="J124" s="36" t="str">
        <f>E26</f>
        <v xml:space="preserve"> </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1" customFormat="1" ht="29.28" customHeight="1">
      <c r="A126" s="199"/>
      <c r="B126" s="200"/>
      <c r="C126" s="201" t="s">
        <v>290</v>
      </c>
      <c r="D126" s="202" t="s">
        <v>62</v>
      </c>
      <c r="E126" s="202" t="s">
        <v>58</v>
      </c>
      <c r="F126" s="202" t="s">
        <v>59</v>
      </c>
      <c r="G126" s="202" t="s">
        <v>291</v>
      </c>
      <c r="H126" s="202" t="s">
        <v>292</v>
      </c>
      <c r="I126" s="202" t="s">
        <v>293</v>
      </c>
      <c r="J126" s="202" t="s">
        <v>273</v>
      </c>
      <c r="K126" s="203" t="s">
        <v>294</v>
      </c>
      <c r="L126" s="204"/>
      <c r="M126" s="100" t="s">
        <v>1</v>
      </c>
      <c r="N126" s="101" t="s">
        <v>41</v>
      </c>
      <c r="O126" s="101" t="s">
        <v>295</v>
      </c>
      <c r="P126" s="101" t="s">
        <v>296</v>
      </c>
      <c r="Q126" s="101" t="s">
        <v>297</v>
      </c>
      <c r="R126" s="101" t="s">
        <v>298</v>
      </c>
      <c r="S126" s="101" t="s">
        <v>299</v>
      </c>
      <c r="T126" s="102" t="s">
        <v>300</v>
      </c>
      <c r="U126" s="199"/>
      <c r="V126" s="199"/>
      <c r="W126" s="199"/>
      <c r="X126" s="199"/>
      <c r="Y126" s="199"/>
      <c r="Z126" s="199"/>
      <c r="AA126" s="199"/>
      <c r="AB126" s="199"/>
      <c r="AC126" s="199"/>
      <c r="AD126" s="199"/>
      <c r="AE126" s="199"/>
    </row>
    <row r="127" s="2" customFormat="1" ht="22.8" customHeight="1">
      <c r="A127" s="38"/>
      <c r="B127" s="39"/>
      <c r="C127" s="107" t="s">
        <v>301</v>
      </c>
      <c r="D127" s="40"/>
      <c r="E127" s="40"/>
      <c r="F127" s="40"/>
      <c r="G127" s="40"/>
      <c r="H127" s="40"/>
      <c r="I127" s="40"/>
      <c r="J127" s="205">
        <f>BK127</f>
        <v>0</v>
      </c>
      <c r="K127" s="40"/>
      <c r="L127" s="44"/>
      <c r="M127" s="103"/>
      <c r="N127" s="206"/>
      <c r="O127" s="104"/>
      <c r="P127" s="207">
        <f>P128+P138+P151+P164+P168+P171</f>
        <v>0</v>
      </c>
      <c r="Q127" s="104"/>
      <c r="R127" s="207">
        <f>R128+R138+R151+R164+R168+R171</f>
        <v>1.1643899999999998</v>
      </c>
      <c r="S127" s="104"/>
      <c r="T127" s="208">
        <f>T128+T138+T151+T164+T168+T171</f>
        <v>0</v>
      </c>
      <c r="U127" s="38"/>
      <c r="V127" s="38"/>
      <c r="W127" s="38"/>
      <c r="X127" s="38"/>
      <c r="Y127" s="38"/>
      <c r="Z127" s="38"/>
      <c r="AA127" s="38"/>
      <c r="AB127" s="38"/>
      <c r="AC127" s="38"/>
      <c r="AD127" s="38"/>
      <c r="AE127" s="38"/>
      <c r="AT127" s="17" t="s">
        <v>76</v>
      </c>
      <c r="AU127" s="17" t="s">
        <v>275</v>
      </c>
      <c r="BK127" s="209">
        <f>BK128+BK138+BK151+BK164+BK168+BK171</f>
        <v>0</v>
      </c>
    </row>
    <row r="128" s="12" customFormat="1" ht="25.92" customHeight="1">
      <c r="A128" s="12"/>
      <c r="B128" s="210"/>
      <c r="C128" s="211"/>
      <c r="D128" s="212" t="s">
        <v>76</v>
      </c>
      <c r="E128" s="213" t="s">
        <v>543</v>
      </c>
      <c r="F128" s="213" t="s">
        <v>544</v>
      </c>
      <c r="G128" s="211"/>
      <c r="H128" s="211"/>
      <c r="I128" s="214"/>
      <c r="J128" s="215">
        <f>BK128</f>
        <v>0</v>
      </c>
      <c r="K128" s="211"/>
      <c r="L128" s="216"/>
      <c r="M128" s="217"/>
      <c r="N128" s="218"/>
      <c r="O128" s="218"/>
      <c r="P128" s="219">
        <f>SUM(P129:P137)</f>
        <v>0</v>
      </c>
      <c r="Q128" s="218"/>
      <c r="R128" s="219">
        <f>SUM(R129:R137)</f>
        <v>0.1971</v>
      </c>
      <c r="S128" s="218"/>
      <c r="T128" s="220">
        <f>SUM(T129:T137)</f>
        <v>0</v>
      </c>
      <c r="U128" s="12"/>
      <c r="V128" s="12"/>
      <c r="W128" s="12"/>
      <c r="X128" s="12"/>
      <c r="Y128" s="12"/>
      <c r="Z128" s="12"/>
      <c r="AA128" s="12"/>
      <c r="AB128" s="12"/>
      <c r="AC128" s="12"/>
      <c r="AD128" s="12"/>
      <c r="AE128" s="12"/>
      <c r="AR128" s="221" t="s">
        <v>86</v>
      </c>
      <c r="AT128" s="222" t="s">
        <v>76</v>
      </c>
      <c r="AU128" s="222" t="s">
        <v>77</v>
      </c>
      <c r="AY128" s="221" t="s">
        <v>304</v>
      </c>
      <c r="BK128" s="223">
        <f>SUM(BK129:BK137)</f>
        <v>0</v>
      </c>
    </row>
    <row r="129" s="2" customFormat="1" ht="16.5" customHeight="1">
      <c r="A129" s="38"/>
      <c r="B129" s="39"/>
      <c r="C129" s="226" t="s">
        <v>84</v>
      </c>
      <c r="D129" s="226" t="s">
        <v>307</v>
      </c>
      <c r="E129" s="227" t="s">
        <v>555</v>
      </c>
      <c r="F129" s="228" t="s">
        <v>556</v>
      </c>
      <c r="G129" s="229" t="s">
        <v>547</v>
      </c>
      <c r="H129" s="230">
        <v>60</v>
      </c>
      <c r="I129" s="231"/>
      <c r="J129" s="232">
        <f>ROUND(I129*H129,2)</f>
        <v>0</v>
      </c>
      <c r="K129" s="228" t="s">
        <v>1</v>
      </c>
      <c r="L129" s="44"/>
      <c r="M129" s="233" t="s">
        <v>1</v>
      </c>
      <c r="N129" s="234" t="s">
        <v>42</v>
      </c>
      <c r="O129" s="91"/>
      <c r="P129" s="235">
        <f>O129*H129</f>
        <v>0</v>
      </c>
      <c r="Q129" s="235">
        <v>0.00059000000000000003</v>
      </c>
      <c r="R129" s="235">
        <f>Q129*H129</f>
        <v>0.035400000000000001</v>
      </c>
      <c r="S129" s="235">
        <v>0</v>
      </c>
      <c r="T129" s="236">
        <f>S129*H129</f>
        <v>0</v>
      </c>
      <c r="U129" s="38"/>
      <c r="V129" s="38"/>
      <c r="W129" s="38"/>
      <c r="X129" s="38"/>
      <c r="Y129" s="38"/>
      <c r="Z129" s="38"/>
      <c r="AA129" s="38"/>
      <c r="AB129" s="38"/>
      <c r="AC129" s="38"/>
      <c r="AD129" s="38"/>
      <c r="AE129" s="38"/>
      <c r="AR129" s="237" t="s">
        <v>392</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392</v>
      </c>
      <c r="BM129" s="237" t="s">
        <v>1735</v>
      </c>
    </row>
    <row r="130" s="2" customFormat="1" ht="16.5" customHeight="1">
      <c r="A130" s="38"/>
      <c r="B130" s="39"/>
      <c r="C130" s="226" t="s">
        <v>86</v>
      </c>
      <c r="D130" s="226" t="s">
        <v>307</v>
      </c>
      <c r="E130" s="227" t="s">
        <v>558</v>
      </c>
      <c r="F130" s="228" t="s">
        <v>559</v>
      </c>
      <c r="G130" s="229" t="s">
        <v>547</v>
      </c>
      <c r="H130" s="230">
        <v>60</v>
      </c>
      <c r="I130" s="231"/>
      <c r="J130" s="232">
        <f>ROUND(I130*H130,2)</f>
        <v>0</v>
      </c>
      <c r="K130" s="228" t="s">
        <v>1</v>
      </c>
      <c r="L130" s="44"/>
      <c r="M130" s="233" t="s">
        <v>1</v>
      </c>
      <c r="N130" s="234" t="s">
        <v>42</v>
      </c>
      <c r="O130" s="91"/>
      <c r="P130" s="235">
        <f>O130*H130</f>
        <v>0</v>
      </c>
      <c r="Q130" s="235">
        <v>0.0011999999999999999</v>
      </c>
      <c r="R130" s="235">
        <f>Q130*H130</f>
        <v>0.071999999999999995</v>
      </c>
      <c r="S130" s="235">
        <v>0</v>
      </c>
      <c r="T130" s="236">
        <f>S130*H130</f>
        <v>0</v>
      </c>
      <c r="U130" s="38"/>
      <c r="V130" s="38"/>
      <c r="W130" s="38"/>
      <c r="X130" s="38"/>
      <c r="Y130" s="38"/>
      <c r="Z130" s="38"/>
      <c r="AA130" s="38"/>
      <c r="AB130" s="38"/>
      <c r="AC130" s="38"/>
      <c r="AD130" s="38"/>
      <c r="AE130" s="38"/>
      <c r="AR130" s="237" t="s">
        <v>392</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1736</v>
      </c>
    </row>
    <row r="131" s="2" customFormat="1" ht="16.5" customHeight="1">
      <c r="A131" s="38"/>
      <c r="B131" s="39"/>
      <c r="C131" s="226" t="s">
        <v>305</v>
      </c>
      <c r="D131" s="226" t="s">
        <v>307</v>
      </c>
      <c r="E131" s="227" t="s">
        <v>561</v>
      </c>
      <c r="F131" s="228" t="s">
        <v>562</v>
      </c>
      <c r="G131" s="229" t="s">
        <v>547</v>
      </c>
      <c r="H131" s="230">
        <v>60</v>
      </c>
      <c r="I131" s="231"/>
      <c r="J131" s="232">
        <f>ROUND(I131*H131,2)</f>
        <v>0</v>
      </c>
      <c r="K131" s="228" t="s">
        <v>1</v>
      </c>
      <c r="L131" s="44"/>
      <c r="M131" s="233" t="s">
        <v>1</v>
      </c>
      <c r="N131" s="234" t="s">
        <v>42</v>
      </c>
      <c r="O131" s="91"/>
      <c r="P131" s="235">
        <f>O131*H131</f>
        <v>0</v>
      </c>
      <c r="Q131" s="235">
        <v>0.00029</v>
      </c>
      <c r="R131" s="235">
        <f>Q131*H131</f>
        <v>0.017399999999999999</v>
      </c>
      <c r="S131" s="235">
        <v>0</v>
      </c>
      <c r="T131" s="236">
        <f>S131*H131</f>
        <v>0</v>
      </c>
      <c r="U131" s="38"/>
      <c r="V131" s="38"/>
      <c r="W131" s="38"/>
      <c r="X131" s="38"/>
      <c r="Y131" s="38"/>
      <c r="Z131" s="38"/>
      <c r="AA131" s="38"/>
      <c r="AB131" s="38"/>
      <c r="AC131" s="38"/>
      <c r="AD131" s="38"/>
      <c r="AE131" s="38"/>
      <c r="AR131" s="237" t="s">
        <v>392</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392</v>
      </c>
      <c r="BM131" s="237" t="s">
        <v>1737</v>
      </c>
    </row>
    <row r="132" s="2" customFormat="1" ht="16.5" customHeight="1">
      <c r="A132" s="38"/>
      <c r="B132" s="39"/>
      <c r="C132" s="226" t="s">
        <v>311</v>
      </c>
      <c r="D132" s="226" t="s">
        <v>307</v>
      </c>
      <c r="E132" s="227" t="s">
        <v>564</v>
      </c>
      <c r="F132" s="228" t="s">
        <v>565</v>
      </c>
      <c r="G132" s="229" t="s">
        <v>547</v>
      </c>
      <c r="H132" s="230">
        <v>60</v>
      </c>
      <c r="I132" s="231"/>
      <c r="J132" s="232">
        <f>ROUND(I132*H132,2)</f>
        <v>0</v>
      </c>
      <c r="K132" s="228" t="s">
        <v>1</v>
      </c>
      <c r="L132" s="44"/>
      <c r="M132" s="233" t="s">
        <v>1</v>
      </c>
      <c r="N132" s="234" t="s">
        <v>42</v>
      </c>
      <c r="O132" s="91"/>
      <c r="P132" s="235">
        <f>O132*H132</f>
        <v>0</v>
      </c>
      <c r="Q132" s="235">
        <v>0.00035</v>
      </c>
      <c r="R132" s="235">
        <f>Q132*H132</f>
        <v>0.021000000000000001</v>
      </c>
      <c r="S132" s="235">
        <v>0</v>
      </c>
      <c r="T132" s="236">
        <f>S132*H132</f>
        <v>0</v>
      </c>
      <c r="U132" s="38"/>
      <c r="V132" s="38"/>
      <c r="W132" s="38"/>
      <c r="X132" s="38"/>
      <c r="Y132" s="38"/>
      <c r="Z132" s="38"/>
      <c r="AA132" s="38"/>
      <c r="AB132" s="38"/>
      <c r="AC132" s="38"/>
      <c r="AD132" s="38"/>
      <c r="AE132" s="38"/>
      <c r="AR132" s="237" t="s">
        <v>392</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1738</v>
      </c>
    </row>
    <row r="133" s="2" customFormat="1" ht="16.5" customHeight="1">
      <c r="A133" s="38"/>
      <c r="B133" s="39"/>
      <c r="C133" s="226" t="s">
        <v>330</v>
      </c>
      <c r="D133" s="226" t="s">
        <v>307</v>
      </c>
      <c r="E133" s="227" t="s">
        <v>567</v>
      </c>
      <c r="F133" s="228" t="s">
        <v>568</v>
      </c>
      <c r="G133" s="229" t="s">
        <v>547</v>
      </c>
      <c r="H133" s="230">
        <v>45</v>
      </c>
      <c r="I133" s="231"/>
      <c r="J133" s="232">
        <f>ROUND(I133*H133,2)</f>
        <v>0</v>
      </c>
      <c r="K133" s="228" t="s">
        <v>1</v>
      </c>
      <c r="L133" s="44"/>
      <c r="M133" s="233" t="s">
        <v>1</v>
      </c>
      <c r="N133" s="234" t="s">
        <v>42</v>
      </c>
      <c r="O133" s="91"/>
      <c r="P133" s="235">
        <f>O133*H133</f>
        <v>0</v>
      </c>
      <c r="Q133" s="235">
        <v>0.00114</v>
      </c>
      <c r="R133" s="235">
        <f>Q133*H133</f>
        <v>0.051299999999999998</v>
      </c>
      <c r="S133" s="235">
        <v>0</v>
      </c>
      <c r="T133" s="236">
        <f>S133*H133</f>
        <v>0</v>
      </c>
      <c r="U133" s="38"/>
      <c r="V133" s="38"/>
      <c r="W133" s="38"/>
      <c r="X133" s="38"/>
      <c r="Y133" s="38"/>
      <c r="Z133" s="38"/>
      <c r="AA133" s="38"/>
      <c r="AB133" s="38"/>
      <c r="AC133" s="38"/>
      <c r="AD133" s="38"/>
      <c r="AE133" s="38"/>
      <c r="AR133" s="237" t="s">
        <v>392</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392</v>
      </c>
      <c r="BM133" s="237" t="s">
        <v>1739</v>
      </c>
    </row>
    <row r="134" s="2" customFormat="1" ht="24.15" customHeight="1">
      <c r="A134" s="38"/>
      <c r="B134" s="39"/>
      <c r="C134" s="226" t="s">
        <v>313</v>
      </c>
      <c r="D134" s="226" t="s">
        <v>307</v>
      </c>
      <c r="E134" s="227" t="s">
        <v>573</v>
      </c>
      <c r="F134" s="228" t="s">
        <v>574</v>
      </c>
      <c r="G134" s="229" t="s">
        <v>575</v>
      </c>
      <c r="H134" s="230">
        <v>40</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392</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1740</v>
      </c>
    </row>
    <row r="135" s="2" customFormat="1" ht="16.5" customHeight="1">
      <c r="A135" s="38"/>
      <c r="B135" s="39"/>
      <c r="C135" s="226" t="s">
        <v>343</v>
      </c>
      <c r="D135" s="226" t="s">
        <v>307</v>
      </c>
      <c r="E135" s="227" t="s">
        <v>577</v>
      </c>
      <c r="F135" s="228" t="s">
        <v>578</v>
      </c>
      <c r="G135" s="229" t="s">
        <v>575</v>
      </c>
      <c r="H135" s="230">
        <v>30</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392</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392</v>
      </c>
      <c r="BM135" s="237" t="s">
        <v>1741</v>
      </c>
    </row>
    <row r="136" s="2" customFormat="1" ht="21.75" customHeight="1">
      <c r="A136" s="38"/>
      <c r="B136" s="39"/>
      <c r="C136" s="226" t="s">
        <v>348</v>
      </c>
      <c r="D136" s="226" t="s">
        <v>307</v>
      </c>
      <c r="E136" s="227" t="s">
        <v>580</v>
      </c>
      <c r="F136" s="228" t="s">
        <v>581</v>
      </c>
      <c r="G136" s="229" t="s">
        <v>575</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1742</v>
      </c>
    </row>
    <row r="137" s="2" customFormat="1" ht="55.5" customHeight="1">
      <c r="A137" s="38"/>
      <c r="B137" s="39"/>
      <c r="C137" s="273" t="s">
        <v>325</v>
      </c>
      <c r="D137" s="273" t="s">
        <v>423</v>
      </c>
      <c r="E137" s="274" t="s">
        <v>593</v>
      </c>
      <c r="F137" s="275" t="s">
        <v>594</v>
      </c>
      <c r="G137" s="276" t="s">
        <v>575</v>
      </c>
      <c r="H137" s="277">
        <v>15</v>
      </c>
      <c r="I137" s="278"/>
      <c r="J137" s="279">
        <f>ROUND(I137*H137,2)</f>
        <v>0</v>
      </c>
      <c r="K137" s="275" t="s">
        <v>1</v>
      </c>
      <c r="L137" s="280"/>
      <c r="M137" s="281" t="s">
        <v>1</v>
      </c>
      <c r="N137" s="282"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426</v>
      </c>
      <c r="AT137" s="237" t="s">
        <v>423</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392</v>
      </c>
      <c r="BM137" s="237" t="s">
        <v>1743</v>
      </c>
    </row>
    <row r="138" s="12" customFormat="1" ht="25.92" customHeight="1">
      <c r="A138" s="12"/>
      <c r="B138" s="210"/>
      <c r="C138" s="211"/>
      <c r="D138" s="212" t="s">
        <v>76</v>
      </c>
      <c r="E138" s="213" t="s">
        <v>614</v>
      </c>
      <c r="F138" s="213" t="s">
        <v>615</v>
      </c>
      <c r="G138" s="211"/>
      <c r="H138" s="211"/>
      <c r="I138" s="214"/>
      <c r="J138" s="215">
        <f>BK138</f>
        <v>0</v>
      </c>
      <c r="K138" s="211"/>
      <c r="L138" s="216"/>
      <c r="M138" s="217"/>
      <c r="N138" s="218"/>
      <c r="O138" s="218"/>
      <c r="P138" s="219">
        <f>SUM(P139:P150)</f>
        <v>0</v>
      </c>
      <c r="Q138" s="218"/>
      <c r="R138" s="219">
        <f>SUM(R139:R150)</f>
        <v>0.45279999999999998</v>
      </c>
      <c r="S138" s="218"/>
      <c r="T138" s="220">
        <f>SUM(T139:T150)</f>
        <v>0</v>
      </c>
      <c r="U138" s="12"/>
      <c r="V138" s="12"/>
      <c r="W138" s="12"/>
      <c r="X138" s="12"/>
      <c r="Y138" s="12"/>
      <c r="Z138" s="12"/>
      <c r="AA138" s="12"/>
      <c r="AB138" s="12"/>
      <c r="AC138" s="12"/>
      <c r="AD138" s="12"/>
      <c r="AE138" s="12"/>
      <c r="AR138" s="221" t="s">
        <v>86</v>
      </c>
      <c r="AT138" s="222" t="s">
        <v>76</v>
      </c>
      <c r="AU138" s="222" t="s">
        <v>77</v>
      </c>
      <c r="AY138" s="221" t="s">
        <v>304</v>
      </c>
      <c r="BK138" s="223">
        <f>SUM(BK139:BK150)</f>
        <v>0</v>
      </c>
    </row>
    <row r="139" s="2" customFormat="1" ht="24.15" customHeight="1">
      <c r="A139" s="38"/>
      <c r="B139" s="39"/>
      <c r="C139" s="226" t="s">
        <v>362</v>
      </c>
      <c r="D139" s="226" t="s">
        <v>307</v>
      </c>
      <c r="E139" s="227" t="s">
        <v>616</v>
      </c>
      <c r="F139" s="228" t="s">
        <v>617</v>
      </c>
      <c r="G139" s="229" t="s">
        <v>547</v>
      </c>
      <c r="H139" s="230">
        <v>210</v>
      </c>
      <c r="I139" s="231"/>
      <c r="J139" s="232">
        <f>ROUND(I139*H139,2)</f>
        <v>0</v>
      </c>
      <c r="K139" s="228" t="s">
        <v>1</v>
      </c>
      <c r="L139" s="44"/>
      <c r="M139" s="233" t="s">
        <v>1</v>
      </c>
      <c r="N139" s="234" t="s">
        <v>42</v>
      </c>
      <c r="O139" s="91"/>
      <c r="P139" s="235">
        <f>O139*H139</f>
        <v>0</v>
      </c>
      <c r="Q139" s="235">
        <v>0.00066</v>
      </c>
      <c r="R139" s="235">
        <f>Q139*H139</f>
        <v>0.1386</v>
      </c>
      <c r="S139" s="235">
        <v>0</v>
      </c>
      <c r="T139" s="236">
        <f>S139*H139</f>
        <v>0</v>
      </c>
      <c r="U139" s="38"/>
      <c r="V139" s="38"/>
      <c r="W139" s="38"/>
      <c r="X139" s="38"/>
      <c r="Y139" s="38"/>
      <c r="Z139" s="38"/>
      <c r="AA139" s="38"/>
      <c r="AB139" s="38"/>
      <c r="AC139" s="38"/>
      <c r="AD139" s="38"/>
      <c r="AE139" s="38"/>
      <c r="AR139" s="237" t="s">
        <v>392</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1744</v>
      </c>
    </row>
    <row r="140" s="2" customFormat="1" ht="24.15" customHeight="1">
      <c r="A140" s="38"/>
      <c r="B140" s="39"/>
      <c r="C140" s="226" t="s">
        <v>367</v>
      </c>
      <c r="D140" s="226" t="s">
        <v>307</v>
      </c>
      <c r="E140" s="227" t="s">
        <v>619</v>
      </c>
      <c r="F140" s="228" t="s">
        <v>620</v>
      </c>
      <c r="G140" s="229" t="s">
        <v>547</v>
      </c>
      <c r="H140" s="230">
        <v>60</v>
      </c>
      <c r="I140" s="231"/>
      <c r="J140" s="232">
        <f>ROUND(I140*H140,2)</f>
        <v>0</v>
      </c>
      <c r="K140" s="228" t="s">
        <v>1</v>
      </c>
      <c r="L140" s="44"/>
      <c r="M140" s="233" t="s">
        <v>1</v>
      </c>
      <c r="N140" s="234" t="s">
        <v>42</v>
      </c>
      <c r="O140" s="91"/>
      <c r="P140" s="235">
        <f>O140*H140</f>
        <v>0</v>
      </c>
      <c r="Q140" s="235">
        <v>0.00091</v>
      </c>
      <c r="R140" s="235">
        <f>Q140*H140</f>
        <v>0.054600000000000003</v>
      </c>
      <c r="S140" s="235">
        <v>0</v>
      </c>
      <c r="T140" s="236">
        <f>S140*H140</f>
        <v>0</v>
      </c>
      <c r="U140" s="38"/>
      <c r="V140" s="38"/>
      <c r="W140" s="38"/>
      <c r="X140" s="38"/>
      <c r="Y140" s="38"/>
      <c r="Z140" s="38"/>
      <c r="AA140" s="38"/>
      <c r="AB140" s="38"/>
      <c r="AC140" s="38"/>
      <c r="AD140" s="38"/>
      <c r="AE140" s="38"/>
      <c r="AR140" s="237" t="s">
        <v>392</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1745</v>
      </c>
    </row>
    <row r="141" s="2" customFormat="1" ht="24.15" customHeight="1">
      <c r="A141" s="38"/>
      <c r="B141" s="39"/>
      <c r="C141" s="226" t="s">
        <v>8</v>
      </c>
      <c r="D141" s="226" t="s">
        <v>307</v>
      </c>
      <c r="E141" s="227" t="s">
        <v>622</v>
      </c>
      <c r="F141" s="228" t="s">
        <v>623</v>
      </c>
      <c r="G141" s="229" t="s">
        <v>547</v>
      </c>
      <c r="H141" s="230">
        <v>120</v>
      </c>
      <c r="I141" s="231"/>
      <c r="J141" s="232">
        <f>ROUND(I141*H141,2)</f>
        <v>0</v>
      </c>
      <c r="K141" s="228" t="s">
        <v>1</v>
      </c>
      <c r="L141" s="44"/>
      <c r="M141" s="233" t="s">
        <v>1</v>
      </c>
      <c r="N141" s="234" t="s">
        <v>42</v>
      </c>
      <c r="O141" s="91"/>
      <c r="P141" s="235">
        <f>O141*H141</f>
        <v>0</v>
      </c>
      <c r="Q141" s="235">
        <v>0.0011900000000000001</v>
      </c>
      <c r="R141" s="235">
        <f>Q141*H141</f>
        <v>0.14280000000000001</v>
      </c>
      <c r="S141" s="235">
        <v>0</v>
      </c>
      <c r="T141" s="236">
        <f>S141*H141</f>
        <v>0</v>
      </c>
      <c r="U141" s="38"/>
      <c r="V141" s="38"/>
      <c r="W141" s="38"/>
      <c r="X141" s="38"/>
      <c r="Y141" s="38"/>
      <c r="Z141" s="38"/>
      <c r="AA141" s="38"/>
      <c r="AB141" s="38"/>
      <c r="AC141" s="38"/>
      <c r="AD141" s="38"/>
      <c r="AE141" s="38"/>
      <c r="AR141" s="237" t="s">
        <v>392</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392</v>
      </c>
      <c r="BM141" s="237" t="s">
        <v>1746</v>
      </c>
    </row>
    <row r="142" s="2" customFormat="1" ht="24.15" customHeight="1">
      <c r="A142" s="38"/>
      <c r="B142" s="39"/>
      <c r="C142" s="226" t="s">
        <v>375</v>
      </c>
      <c r="D142" s="226" t="s">
        <v>307</v>
      </c>
      <c r="E142" s="227" t="s">
        <v>625</v>
      </c>
      <c r="F142" s="228" t="s">
        <v>626</v>
      </c>
      <c r="G142" s="229" t="s">
        <v>547</v>
      </c>
      <c r="H142" s="230">
        <v>20</v>
      </c>
      <c r="I142" s="231"/>
      <c r="J142" s="232">
        <f>ROUND(I142*H142,2)</f>
        <v>0</v>
      </c>
      <c r="K142" s="228" t="s">
        <v>1</v>
      </c>
      <c r="L142" s="44"/>
      <c r="M142" s="233" t="s">
        <v>1</v>
      </c>
      <c r="N142" s="234" t="s">
        <v>42</v>
      </c>
      <c r="O142" s="91"/>
      <c r="P142" s="235">
        <f>O142*H142</f>
        <v>0</v>
      </c>
      <c r="Q142" s="235">
        <v>0.0025200000000000001</v>
      </c>
      <c r="R142" s="235">
        <f>Q142*H142</f>
        <v>0.0504</v>
      </c>
      <c r="S142" s="235">
        <v>0</v>
      </c>
      <c r="T142" s="236">
        <f>S142*H142</f>
        <v>0</v>
      </c>
      <c r="U142" s="38"/>
      <c r="V142" s="38"/>
      <c r="W142" s="38"/>
      <c r="X142" s="38"/>
      <c r="Y142" s="38"/>
      <c r="Z142" s="38"/>
      <c r="AA142" s="38"/>
      <c r="AB142" s="38"/>
      <c r="AC142" s="38"/>
      <c r="AD142" s="38"/>
      <c r="AE142" s="38"/>
      <c r="AR142" s="237" t="s">
        <v>392</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1747</v>
      </c>
    </row>
    <row r="143" s="2" customFormat="1" ht="24.15" customHeight="1">
      <c r="A143" s="38"/>
      <c r="B143" s="39"/>
      <c r="C143" s="226" t="s">
        <v>381</v>
      </c>
      <c r="D143" s="226" t="s">
        <v>307</v>
      </c>
      <c r="E143" s="227" t="s">
        <v>631</v>
      </c>
      <c r="F143" s="228" t="s">
        <v>632</v>
      </c>
      <c r="G143" s="229" t="s">
        <v>547</v>
      </c>
      <c r="H143" s="230">
        <v>200</v>
      </c>
      <c r="I143" s="231"/>
      <c r="J143" s="232">
        <f>ROUND(I143*H143,2)</f>
        <v>0</v>
      </c>
      <c r="K143" s="228" t="s">
        <v>1</v>
      </c>
      <c r="L143" s="44"/>
      <c r="M143" s="233" t="s">
        <v>1</v>
      </c>
      <c r="N143" s="234" t="s">
        <v>42</v>
      </c>
      <c r="O143" s="91"/>
      <c r="P143" s="235">
        <f>O143*H143</f>
        <v>0</v>
      </c>
      <c r="Q143" s="235">
        <v>0.00016000000000000001</v>
      </c>
      <c r="R143" s="235">
        <f>Q143*H143</f>
        <v>0.032000000000000001</v>
      </c>
      <c r="S143" s="235">
        <v>0</v>
      </c>
      <c r="T143" s="236">
        <f>S143*H143</f>
        <v>0</v>
      </c>
      <c r="U143" s="38"/>
      <c r="V143" s="38"/>
      <c r="W143" s="38"/>
      <c r="X143" s="38"/>
      <c r="Y143" s="38"/>
      <c r="Z143" s="38"/>
      <c r="AA143" s="38"/>
      <c r="AB143" s="38"/>
      <c r="AC143" s="38"/>
      <c r="AD143" s="38"/>
      <c r="AE143" s="38"/>
      <c r="AR143" s="237" t="s">
        <v>392</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392</v>
      </c>
      <c r="BM143" s="237" t="s">
        <v>1748</v>
      </c>
    </row>
    <row r="144" s="2" customFormat="1" ht="33" customHeight="1">
      <c r="A144" s="38"/>
      <c r="B144" s="39"/>
      <c r="C144" s="226" t="s">
        <v>389</v>
      </c>
      <c r="D144" s="226" t="s">
        <v>307</v>
      </c>
      <c r="E144" s="227" t="s">
        <v>634</v>
      </c>
      <c r="F144" s="228" t="s">
        <v>635</v>
      </c>
      <c r="G144" s="229" t="s">
        <v>547</v>
      </c>
      <c r="H144" s="230">
        <v>70</v>
      </c>
      <c r="I144" s="231"/>
      <c r="J144" s="232">
        <f>ROUND(I144*H144,2)</f>
        <v>0</v>
      </c>
      <c r="K144" s="228" t="s">
        <v>1</v>
      </c>
      <c r="L144" s="44"/>
      <c r="M144" s="233" t="s">
        <v>1</v>
      </c>
      <c r="N144" s="234" t="s">
        <v>42</v>
      </c>
      <c r="O144" s="91"/>
      <c r="P144" s="235">
        <f>O144*H144</f>
        <v>0</v>
      </c>
      <c r="Q144" s="235">
        <v>3.0000000000000001E-05</v>
      </c>
      <c r="R144" s="235">
        <f>Q144*H144</f>
        <v>0.0020999999999999999</v>
      </c>
      <c r="S144" s="235">
        <v>0</v>
      </c>
      <c r="T144" s="236">
        <f>S144*H144</f>
        <v>0</v>
      </c>
      <c r="U144" s="38"/>
      <c r="V144" s="38"/>
      <c r="W144" s="38"/>
      <c r="X144" s="38"/>
      <c r="Y144" s="38"/>
      <c r="Z144" s="38"/>
      <c r="AA144" s="38"/>
      <c r="AB144" s="38"/>
      <c r="AC144" s="38"/>
      <c r="AD144" s="38"/>
      <c r="AE144" s="38"/>
      <c r="AR144" s="237" t="s">
        <v>392</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1749</v>
      </c>
    </row>
    <row r="145" s="2" customFormat="1" ht="33" customHeight="1">
      <c r="A145" s="38"/>
      <c r="B145" s="39"/>
      <c r="C145" s="226" t="s">
        <v>392</v>
      </c>
      <c r="D145" s="226" t="s">
        <v>307</v>
      </c>
      <c r="E145" s="227" t="s">
        <v>637</v>
      </c>
      <c r="F145" s="228" t="s">
        <v>638</v>
      </c>
      <c r="G145" s="229" t="s">
        <v>547</v>
      </c>
      <c r="H145" s="230">
        <v>100</v>
      </c>
      <c r="I145" s="231"/>
      <c r="J145" s="232">
        <f>ROUND(I145*H145,2)</f>
        <v>0</v>
      </c>
      <c r="K145" s="228" t="s">
        <v>1</v>
      </c>
      <c r="L145" s="44"/>
      <c r="M145" s="233" t="s">
        <v>1</v>
      </c>
      <c r="N145" s="234" t="s">
        <v>42</v>
      </c>
      <c r="O145" s="91"/>
      <c r="P145" s="235">
        <f>O145*H145</f>
        <v>0</v>
      </c>
      <c r="Q145" s="235">
        <v>6.9999999999999994E-05</v>
      </c>
      <c r="R145" s="235">
        <f>Q145*H145</f>
        <v>0.0069999999999999993</v>
      </c>
      <c r="S145" s="235">
        <v>0</v>
      </c>
      <c r="T145" s="236">
        <f>S145*H145</f>
        <v>0</v>
      </c>
      <c r="U145" s="38"/>
      <c r="V145" s="38"/>
      <c r="W145" s="38"/>
      <c r="X145" s="38"/>
      <c r="Y145" s="38"/>
      <c r="Z145" s="38"/>
      <c r="AA145" s="38"/>
      <c r="AB145" s="38"/>
      <c r="AC145" s="38"/>
      <c r="AD145" s="38"/>
      <c r="AE145" s="38"/>
      <c r="AR145" s="237" t="s">
        <v>392</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392</v>
      </c>
      <c r="BM145" s="237" t="s">
        <v>1750</v>
      </c>
    </row>
    <row r="146" s="2" customFormat="1" ht="37.8" customHeight="1">
      <c r="A146" s="38"/>
      <c r="B146" s="39"/>
      <c r="C146" s="226" t="s">
        <v>398</v>
      </c>
      <c r="D146" s="226" t="s">
        <v>307</v>
      </c>
      <c r="E146" s="227" t="s">
        <v>640</v>
      </c>
      <c r="F146" s="228" t="s">
        <v>641</v>
      </c>
      <c r="G146" s="229" t="s">
        <v>547</v>
      </c>
      <c r="H146" s="230">
        <v>10</v>
      </c>
      <c r="I146" s="231"/>
      <c r="J146" s="232">
        <f>ROUND(I146*H146,2)</f>
        <v>0</v>
      </c>
      <c r="K146" s="228" t="s">
        <v>1</v>
      </c>
      <c r="L146" s="44"/>
      <c r="M146" s="233" t="s">
        <v>1</v>
      </c>
      <c r="N146" s="234" t="s">
        <v>42</v>
      </c>
      <c r="O146" s="91"/>
      <c r="P146" s="235">
        <f>O146*H146</f>
        <v>0</v>
      </c>
      <c r="Q146" s="235">
        <v>8.0000000000000007E-05</v>
      </c>
      <c r="R146" s="235">
        <f>Q146*H146</f>
        <v>0.00080000000000000004</v>
      </c>
      <c r="S146" s="235">
        <v>0</v>
      </c>
      <c r="T146" s="236">
        <f>S146*H146</f>
        <v>0</v>
      </c>
      <c r="U146" s="38"/>
      <c r="V146" s="38"/>
      <c r="W146" s="38"/>
      <c r="X146" s="38"/>
      <c r="Y146" s="38"/>
      <c r="Z146" s="38"/>
      <c r="AA146" s="38"/>
      <c r="AB146" s="38"/>
      <c r="AC146" s="38"/>
      <c r="AD146" s="38"/>
      <c r="AE146" s="38"/>
      <c r="AR146" s="237" t="s">
        <v>392</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1751</v>
      </c>
    </row>
    <row r="147" s="2" customFormat="1" ht="21.75" customHeight="1">
      <c r="A147" s="38"/>
      <c r="B147" s="39"/>
      <c r="C147" s="226" t="s">
        <v>403</v>
      </c>
      <c r="D147" s="226" t="s">
        <v>307</v>
      </c>
      <c r="E147" s="227" t="s">
        <v>652</v>
      </c>
      <c r="F147" s="228" t="s">
        <v>653</v>
      </c>
      <c r="G147" s="229" t="s">
        <v>575</v>
      </c>
      <c r="H147" s="230">
        <v>90</v>
      </c>
      <c r="I147" s="231"/>
      <c r="J147" s="232">
        <f>ROUND(I147*H147,2)</f>
        <v>0</v>
      </c>
      <c r="K147" s="228" t="s">
        <v>1</v>
      </c>
      <c r="L147" s="44"/>
      <c r="M147" s="233" t="s">
        <v>1</v>
      </c>
      <c r="N147" s="234" t="s">
        <v>42</v>
      </c>
      <c r="O147" s="91"/>
      <c r="P147" s="235">
        <f>O147*H147</f>
        <v>0</v>
      </c>
      <c r="Q147" s="235">
        <v>0.00017000000000000001</v>
      </c>
      <c r="R147" s="235">
        <f>Q147*H147</f>
        <v>0.015300000000000001</v>
      </c>
      <c r="S147" s="235">
        <v>0</v>
      </c>
      <c r="T147" s="236">
        <f>S147*H147</f>
        <v>0</v>
      </c>
      <c r="U147" s="38"/>
      <c r="V147" s="38"/>
      <c r="W147" s="38"/>
      <c r="X147" s="38"/>
      <c r="Y147" s="38"/>
      <c r="Z147" s="38"/>
      <c r="AA147" s="38"/>
      <c r="AB147" s="38"/>
      <c r="AC147" s="38"/>
      <c r="AD147" s="38"/>
      <c r="AE147" s="38"/>
      <c r="AR147" s="237" t="s">
        <v>392</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392</v>
      </c>
      <c r="BM147" s="237" t="s">
        <v>1752</v>
      </c>
    </row>
    <row r="148" s="2" customFormat="1" ht="24.15" customHeight="1">
      <c r="A148" s="38"/>
      <c r="B148" s="39"/>
      <c r="C148" s="226" t="s">
        <v>410</v>
      </c>
      <c r="D148" s="226" t="s">
        <v>307</v>
      </c>
      <c r="E148" s="227" t="s">
        <v>655</v>
      </c>
      <c r="F148" s="228" t="s">
        <v>656</v>
      </c>
      <c r="G148" s="229" t="s">
        <v>575</v>
      </c>
      <c r="H148" s="230">
        <v>60</v>
      </c>
      <c r="I148" s="231"/>
      <c r="J148" s="232">
        <f>ROUND(I148*H148,2)</f>
        <v>0</v>
      </c>
      <c r="K148" s="228" t="s">
        <v>1</v>
      </c>
      <c r="L148" s="44"/>
      <c r="M148" s="233" t="s">
        <v>1</v>
      </c>
      <c r="N148" s="234" t="s">
        <v>42</v>
      </c>
      <c r="O148" s="91"/>
      <c r="P148" s="235">
        <f>O148*H148</f>
        <v>0</v>
      </c>
      <c r="Q148" s="235">
        <v>6.0000000000000002E-05</v>
      </c>
      <c r="R148" s="235">
        <f>Q148*H148</f>
        <v>0.0035999999999999999</v>
      </c>
      <c r="S148" s="235">
        <v>0</v>
      </c>
      <c r="T148" s="236">
        <f>S148*H148</f>
        <v>0</v>
      </c>
      <c r="U148" s="38"/>
      <c r="V148" s="38"/>
      <c r="W148" s="38"/>
      <c r="X148" s="38"/>
      <c r="Y148" s="38"/>
      <c r="Z148" s="38"/>
      <c r="AA148" s="38"/>
      <c r="AB148" s="38"/>
      <c r="AC148" s="38"/>
      <c r="AD148" s="38"/>
      <c r="AE148" s="38"/>
      <c r="AR148" s="237" t="s">
        <v>392</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1753</v>
      </c>
    </row>
    <row r="149" s="2" customFormat="1" ht="24.15" customHeight="1">
      <c r="A149" s="38"/>
      <c r="B149" s="39"/>
      <c r="C149" s="226" t="s">
        <v>414</v>
      </c>
      <c r="D149" s="226" t="s">
        <v>307</v>
      </c>
      <c r="E149" s="227" t="s">
        <v>658</v>
      </c>
      <c r="F149" s="228" t="s">
        <v>659</v>
      </c>
      <c r="G149" s="229" t="s">
        <v>575</v>
      </c>
      <c r="H149" s="230">
        <v>20</v>
      </c>
      <c r="I149" s="231"/>
      <c r="J149" s="232">
        <f>ROUND(I149*H149,2)</f>
        <v>0</v>
      </c>
      <c r="K149" s="228" t="s">
        <v>1</v>
      </c>
      <c r="L149" s="44"/>
      <c r="M149" s="233" t="s">
        <v>1</v>
      </c>
      <c r="N149" s="234" t="s">
        <v>42</v>
      </c>
      <c r="O149" s="91"/>
      <c r="P149" s="235">
        <f>O149*H149</f>
        <v>0</v>
      </c>
      <c r="Q149" s="235">
        <v>0.00010000000000000001</v>
      </c>
      <c r="R149" s="235">
        <f>Q149*H149</f>
        <v>0.002</v>
      </c>
      <c r="S149" s="235">
        <v>0</v>
      </c>
      <c r="T149" s="236">
        <f>S149*H149</f>
        <v>0</v>
      </c>
      <c r="U149" s="38"/>
      <c r="V149" s="38"/>
      <c r="W149" s="38"/>
      <c r="X149" s="38"/>
      <c r="Y149" s="38"/>
      <c r="Z149" s="38"/>
      <c r="AA149" s="38"/>
      <c r="AB149" s="38"/>
      <c r="AC149" s="38"/>
      <c r="AD149" s="38"/>
      <c r="AE149" s="38"/>
      <c r="AR149" s="237" t="s">
        <v>392</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1754</v>
      </c>
    </row>
    <row r="150" s="2" customFormat="1" ht="24.15" customHeight="1">
      <c r="A150" s="38"/>
      <c r="B150" s="39"/>
      <c r="C150" s="226" t="s">
        <v>7</v>
      </c>
      <c r="D150" s="226" t="s">
        <v>307</v>
      </c>
      <c r="E150" s="227" t="s">
        <v>661</v>
      </c>
      <c r="F150" s="228" t="s">
        <v>662</v>
      </c>
      <c r="G150" s="229" t="s">
        <v>575</v>
      </c>
      <c r="H150" s="230">
        <v>20</v>
      </c>
      <c r="I150" s="231"/>
      <c r="J150" s="232">
        <f>ROUND(I150*H150,2)</f>
        <v>0</v>
      </c>
      <c r="K150" s="228" t="s">
        <v>1</v>
      </c>
      <c r="L150" s="44"/>
      <c r="M150" s="233" t="s">
        <v>1</v>
      </c>
      <c r="N150" s="234" t="s">
        <v>42</v>
      </c>
      <c r="O150" s="91"/>
      <c r="P150" s="235">
        <f>O150*H150</f>
        <v>0</v>
      </c>
      <c r="Q150" s="235">
        <v>0.00018000000000000001</v>
      </c>
      <c r="R150" s="235">
        <f>Q150*H150</f>
        <v>0.0036000000000000003</v>
      </c>
      <c r="S150" s="235">
        <v>0</v>
      </c>
      <c r="T150" s="236">
        <f>S150*H150</f>
        <v>0</v>
      </c>
      <c r="U150" s="38"/>
      <c r="V150" s="38"/>
      <c r="W150" s="38"/>
      <c r="X150" s="38"/>
      <c r="Y150" s="38"/>
      <c r="Z150" s="38"/>
      <c r="AA150" s="38"/>
      <c r="AB150" s="38"/>
      <c r="AC150" s="38"/>
      <c r="AD150" s="38"/>
      <c r="AE150" s="38"/>
      <c r="AR150" s="237" t="s">
        <v>392</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392</v>
      </c>
      <c r="BM150" s="237" t="s">
        <v>1755</v>
      </c>
    </row>
    <row r="151" s="12" customFormat="1" ht="25.92" customHeight="1">
      <c r="A151" s="12"/>
      <c r="B151" s="210"/>
      <c r="C151" s="211"/>
      <c r="D151" s="212" t="s">
        <v>76</v>
      </c>
      <c r="E151" s="213" t="s">
        <v>1441</v>
      </c>
      <c r="F151" s="213" t="s">
        <v>1442</v>
      </c>
      <c r="G151" s="211"/>
      <c r="H151" s="211"/>
      <c r="I151" s="214"/>
      <c r="J151" s="215">
        <f>BK151</f>
        <v>0</v>
      </c>
      <c r="K151" s="211"/>
      <c r="L151" s="216"/>
      <c r="M151" s="217"/>
      <c r="N151" s="218"/>
      <c r="O151" s="218"/>
      <c r="P151" s="219">
        <f>SUM(P152:P163)</f>
        <v>0</v>
      </c>
      <c r="Q151" s="218"/>
      <c r="R151" s="219">
        <f>SUM(R152:R163)</f>
        <v>0.37938999999999995</v>
      </c>
      <c r="S151" s="218"/>
      <c r="T151" s="220">
        <f>SUM(T152:T163)</f>
        <v>0</v>
      </c>
      <c r="U151" s="12"/>
      <c r="V151" s="12"/>
      <c r="W151" s="12"/>
      <c r="X151" s="12"/>
      <c r="Y151" s="12"/>
      <c r="Z151" s="12"/>
      <c r="AA151" s="12"/>
      <c r="AB151" s="12"/>
      <c r="AC151" s="12"/>
      <c r="AD151" s="12"/>
      <c r="AE151" s="12"/>
      <c r="AR151" s="221" t="s">
        <v>86</v>
      </c>
      <c r="AT151" s="222" t="s">
        <v>76</v>
      </c>
      <c r="AU151" s="222" t="s">
        <v>77</v>
      </c>
      <c r="AY151" s="221" t="s">
        <v>304</v>
      </c>
      <c r="BK151" s="223">
        <f>SUM(BK152:BK163)</f>
        <v>0</v>
      </c>
    </row>
    <row r="152" s="2" customFormat="1" ht="37.8" customHeight="1">
      <c r="A152" s="38"/>
      <c r="B152" s="39"/>
      <c r="C152" s="226" t="s">
        <v>422</v>
      </c>
      <c r="D152" s="226" t="s">
        <v>307</v>
      </c>
      <c r="E152" s="227" t="s">
        <v>1443</v>
      </c>
      <c r="F152" s="228" t="s">
        <v>1444</v>
      </c>
      <c r="G152" s="229" t="s">
        <v>575</v>
      </c>
      <c r="H152" s="230">
        <v>6</v>
      </c>
      <c r="I152" s="231"/>
      <c r="J152" s="232">
        <f>ROUND(I152*H152,2)</f>
        <v>0</v>
      </c>
      <c r="K152" s="228" t="s">
        <v>1</v>
      </c>
      <c r="L152" s="44"/>
      <c r="M152" s="233" t="s">
        <v>1</v>
      </c>
      <c r="N152" s="234" t="s">
        <v>42</v>
      </c>
      <c r="O152" s="91"/>
      <c r="P152" s="235">
        <f>O152*H152</f>
        <v>0</v>
      </c>
      <c r="Q152" s="235">
        <v>0.022749999999999999</v>
      </c>
      <c r="R152" s="235">
        <f>Q152*H152</f>
        <v>0.13650000000000001</v>
      </c>
      <c r="S152" s="235">
        <v>0</v>
      </c>
      <c r="T152" s="236">
        <f>S152*H152</f>
        <v>0</v>
      </c>
      <c r="U152" s="38"/>
      <c r="V152" s="38"/>
      <c r="W152" s="38"/>
      <c r="X152" s="38"/>
      <c r="Y152" s="38"/>
      <c r="Z152" s="38"/>
      <c r="AA152" s="38"/>
      <c r="AB152" s="38"/>
      <c r="AC152" s="38"/>
      <c r="AD152" s="38"/>
      <c r="AE152" s="38"/>
      <c r="AR152" s="237" t="s">
        <v>392</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392</v>
      </c>
      <c r="BM152" s="237" t="s">
        <v>1756</v>
      </c>
    </row>
    <row r="153" s="2" customFormat="1" ht="49.05" customHeight="1">
      <c r="A153" s="38"/>
      <c r="B153" s="39"/>
      <c r="C153" s="226" t="s">
        <v>429</v>
      </c>
      <c r="D153" s="226" t="s">
        <v>307</v>
      </c>
      <c r="E153" s="227" t="s">
        <v>1446</v>
      </c>
      <c r="F153" s="228" t="s">
        <v>1447</v>
      </c>
      <c r="G153" s="229" t="s">
        <v>575</v>
      </c>
      <c r="H153" s="230">
        <v>1</v>
      </c>
      <c r="I153" s="231"/>
      <c r="J153" s="232">
        <f>ROUND(I153*H153,2)</f>
        <v>0</v>
      </c>
      <c r="K153" s="228" t="s">
        <v>1</v>
      </c>
      <c r="L153" s="44"/>
      <c r="M153" s="233" t="s">
        <v>1</v>
      </c>
      <c r="N153" s="234" t="s">
        <v>42</v>
      </c>
      <c r="O153" s="91"/>
      <c r="P153" s="235">
        <f>O153*H153</f>
        <v>0</v>
      </c>
      <c r="Q153" s="235">
        <v>0.022749999999999999</v>
      </c>
      <c r="R153" s="235">
        <f>Q153*H153</f>
        <v>0.022749999999999999</v>
      </c>
      <c r="S153" s="235">
        <v>0</v>
      </c>
      <c r="T153" s="236">
        <f>S153*H153</f>
        <v>0</v>
      </c>
      <c r="U153" s="38"/>
      <c r="V153" s="38"/>
      <c r="W153" s="38"/>
      <c r="X153" s="38"/>
      <c r="Y153" s="38"/>
      <c r="Z153" s="38"/>
      <c r="AA153" s="38"/>
      <c r="AB153" s="38"/>
      <c r="AC153" s="38"/>
      <c r="AD153" s="38"/>
      <c r="AE153" s="38"/>
      <c r="AR153" s="237" t="s">
        <v>392</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1757</v>
      </c>
    </row>
    <row r="154" s="2" customFormat="1" ht="37.8" customHeight="1">
      <c r="A154" s="38"/>
      <c r="B154" s="39"/>
      <c r="C154" s="226" t="s">
        <v>433</v>
      </c>
      <c r="D154" s="226" t="s">
        <v>307</v>
      </c>
      <c r="E154" s="227" t="s">
        <v>1449</v>
      </c>
      <c r="F154" s="228" t="s">
        <v>1450</v>
      </c>
      <c r="G154" s="229" t="s">
        <v>575</v>
      </c>
      <c r="H154" s="230">
        <v>1</v>
      </c>
      <c r="I154" s="231"/>
      <c r="J154" s="232">
        <f>ROUND(I154*H154,2)</f>
        <v>0</v>
      </c>
      <c r="K154" s="228" t="s">
        <v>1</v>
      </c>
      <c r="L154" s="44"/>
      <c r="M154" s="233" t="s">
        <v>1</v>
      </c>
      <c r="N154" s="234" t="s">
        <v>42</v>
      </c>
      <c r="O154" s="91"/>
      <c r="P154" s="235">
        <f>O154*H154</f>
        <v>0</v>
      </c>
      <c r="Q154" s="235">
        <v>0.039910000000000001</v>
      </c>
      <c r="R154" s="235">
        <f>Q154*H154</f>
        <v>0.039910000000000001</v>
      </c>
      <c r="S154" s="235">
        <v>0</v>
      </c>
      <c r="T154" s="236">
        <f>S154*H154</f>
        <v>0</v>
      </c>
      <c r="U154" s="38"/>
      <c r="V154" s="38"/>
      <c r="W154" s="38"/>
      <c r="X154" s="38"/>
      <c r="Y154" s="38"/>
      <c r="Z154" s="38"/>
      <c r="AA154" s="38"/>
      <c r="AB154" s="38"/>
      <c r="AC154" s="38"/>
      <c r="AD154" s="38"/>
      <c r="AE154" s="38"/>
      <c r="AR154" s="237" t="s">
        <v>392</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392</v>
      </c>
      <c r="BM154" s="237" t="s">
        <v>1758</v>
      </c>
    </row>
    <row r="155" s="2" customFormat="1" ht="37.8" customHeight="1">
      <c r="A155" s="38"/>
      <c r="B155" s="39"/>
      <c r="C155" s="226" t="s">
        <v>437</v>
      </c>
      <c r="D155" s="226" t="s">
        <v>307</v>
      </c>
      <c r="E155" s="227" t="s">
        <v>1452</v>
      </c>
      <c r="F155" s="228" t="s">
        <v>1453</v>
      </c>
      <c r="G155" s="229" t="s">
        <v>575</v>
      </c>
      <c r="H155" s="230">
        <v>2</v>
      </c>
      <c r="I155" s="231"/>
      <c r="J155" s="232">
        <f>ROUND(I155*H155,2)</f>
        <v>0</v>
      </c>
      <c r="K155" s="228" t="s">
        <v>1</v>
      </c>
      <c r="L155" s="44"/>
      <c r="M155" s="233" t="s">
        <v>1</v>
      </c>
      <c r="N155" s="234" t="s">
        <v>42</v>
      </c>
      <c r="O155" s="91"/>
      <c r="P155" s="235">
        <f>O155*H155</f>
        <v>0</v>
      </c>
      <c r="Q155" s="235">
        <v>0.01197</v>
      </c>
      <c r="R155" s="235">
        <f>Q155*H155</f>
        <v>0.023939999999999999</v>
      </c>
      <c r="S155" s="235">
        <v>0</v>
      </c>
      <c r="T155" s="236">
        <f>S155*H155</f>
        <v>0</v>
      </c>
      <c r="U155" s="38"/>
      <c r="V155" s="38"/>
      <c r="W155" s="38"/>
      <c r="X155" s="38"/>
      <c r="Y155" s="38"/>
      <c r="Z155" s="38"/>
      <c r="AA155" s="38"/>
      <c r="AB155" s="38"/>
      <c r="AC155" s="38"/>
      <c r="AD155" s="38"/>
      <c r="AE155" s="38"/>
      <c r="AR155" s="237" t="s">
        <v>392</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1759</v>
      </c>
    </row>
    <row r="156" s="2" customFormat="1" ht="37.8" customHeight="1">
      <c r="A156" s="38"/>
      <c r="B156" s="39"/>
      <c r="C156" s="226" t="s">
        <v>443</v>
      </c>
      <c r="D156" s="226" t="s">
        <v>307</v>
      </c>
      <c r="E156" s="227" t="s">
        <v>1455</v>
      </c>
      <c r="F156" s="228" t="s">
        <v>1456</v>
      </c>
      <c r="G156" s="229" t="s">
        <v>575</v>
      </c>
      <c r="H156" s="230">
        <v>6</v>
      </c>
      <c r="I156" s="231"/>
      <c r="J156" s="232">
        <f>ROUND(I156*H156,2)</f>
        <v>0</v>
      </c>
      <c r="K156" s="228" t="s">
        <v>1</v>
      </c>
      <c r="L156" s="44"/>
      <c r="M156" s="233" t="s">
        <v>1</v>
      </c>
      <c r="N156" s="234" t="s">
        <v>42</v>
      </c>
      <c r="O156" s="91"/>
      <c r="P156" s="235">
        <f>O156*H156</f>
        <v>0</v>
      </c>
      <c r="Q156" s="235">
        <v>0.016469999999999999</v>
      </c>
      <c r="R156" s="235">
        <f>Q156*H156</f>
        <v>0.098819999999999991</v>
      </c>
      <c r="S156" s="235">
        <v>0</v>
      </c>
      <c r="T156" s="236">
        <f>S156*H156</f>
        <v>0</v>
      </c>
      <c r="U156" s="38"/>
      <c r="V156" s="38"/>
      <c r="W156" s="38"/>
      <c r="X156" s="38"/>
      <c r="Y156" s="38"/>
      <c r="Z156" s="38"/>
      <c r="AA156" s="38"/>
      <c r="AB156" s="38"/>
      <c r="AC156" s="38"/>
      <c r="AD156" s="38"/>
      <c r="AE156" s="38"/>
      <c r="AR156" s="237" t="s">
        <v>392</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392</v>
      </c>
      <c r="BM156" s="237" t="s">
        <v>1760</v>
      </c>
    </row>
    <row r="157" s="2" customFormat="1" ht="24.15" customHeight="1">
      <c r="A157" s="38"/>
      <c r="B157" s="39"/>
      <c r="C157" s="226" t="s">
        <v>447</v>
      </c>
      <c r="D157" s="226" t="s">
        <v>307</v>
      </c>
      <c r="E157" s="227" t="s">
        <v>1458</v>
      </c>
      <c r="F157" s="228" t="s">
        <v>1459</v>
      </c>
      <c r="G157" s="229" t="s">
        <v>575</v>
      </c>
      <c r="H157" s="230">
        <v>1</v>
      </c>
      <c r="I157" s="231"/>
      <c r="J157" s="232">
        <f>ROUND(I157*H157,2)</f>
        <v>0</v>
      </c>
      <c r="K157" s="228" t="s">
        <v>1</v>
      </c>
      <c r="L157" s="44"/>
      <c r="M157" s="233" t="s">
        <v>1</v>
      </c>
      <c r="N157" s="234" t="s">
        <v>42</v>
      </c>
      <c r="O157" s="91"/>
      <c r="P157" s="235">
        <f>O157*H157</f>
        <v>0</v>
      </c>
      <c r="Q157" s="235">
        <v>0.019210000000000001</v>
      </c>
      <c r="R157" s="235">
        <f>Q157*H157</f>
        <v>0.019210000000000001</v>
      </c>
      <c r="S157" s="235">
        <v>0</v>
      </c>
      <c r="T157" s="236">
        <f>S157*H157</f>
        <v>0</v>
      </c>
      <c r="U157" s="38"/>
      <c r="V157" s="38"/>
      <c r="W157" s="38"/>
      <c r="X157" s="38"/>
      <c r="Y157" s="38"/>
      <c r="Z157" s="38"/>
      <c r="AA157" s="38"/>
      <c r="AB157" s="38"/>
      <c r="AC157" s="38"/>
      <c r="AD157" s="38"/>
      <c r="AE157" s="38"/>
      <c r="AR157" s="237" t="s">
        <v>392</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1761</v>
      </c>
    </row>
    <row r="158" s="2" customFormat="1" ht="24.15" customHeight="1">
      <c r="A158" s="38"/>
      <c r="B158" s="39"/>
      <c r="C158" s="226" t="s">
        <v>451</v>
      </c>
      <c r="D158" s="226" t="s">
        <v>307</v>
      </c>
      <c r="E158" s="227" t="s">
        <v>1461</v>
      </c>
      <c r="F158" s="228" t="s">
        <v>1462</v>
      </c>
      <c r="G158" s="229" t="s">
        <v>575</v>
      </c>
      <c r="H158" s="230">
        <v>1</v>
      </c>
      <c r="I158" s="231"/>
      <c r="J158" s="232">
        <f>ROUND(I158*H158,2)</f>
        <v>0</v>
      </c>
      <c r="K158" s="228" t="s">
        <v>1</v>
      </c>
      <c r="L158" s="44"/>
      <c r="M158" s="233" t="s">
        <v>1</v>
      </c>
      <c r="N158" s="234" t="s">
        <v>42</v>
      </c>
      <c r="O158" s="91"/>
      <c r="P158" s="235">
        <f>O158*H158</f>
        <v>0</v>
      </c>
      <c r="Q158" s="235">
        <v>0.0147</v>
      </c>
      <c r="R158" s="235">
        <f>Q158*H158</f>
        <v>0.0147</v>
      </c>
      <c r="S158" s="235">
        <v>0</v>
      </c>
      <c r="T158" s="236">
        <f>S158*H158</f>
        <v>0</v>
      </c>
      <c r="U158" s="38"/>
      <c r="V158" s="38"/>
      <c r="W158" s="38"/>
      <c r="X158" s="38"/>
      <c r="Y158" s="38"/>
      <c r="Z158" s="38"/>
      <c r="AA158" s="38"/>
      <c r="AB158" s="38"/>
      <c r="AC158" s="38"/>
      <c r="AD158" s="38"/>
      <c r="AE158" s="38"/>
      <c r="AR158" s="237" t="s">
        <v>392</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1762</v>
      </c>
    </row>
    <row r="159" s="2" customFormat="1" ht="24.15" customHeight="1">
      <c r="A159" s="38"/>
      <c r="B159" s="39"/>
      <c r="C159" s="226" t="s">
        <v>456</v>
      </c>
      <c r="D159" s="226" t="s">
        <v>307</v>
      </c>
      <c r="E159" s="227" t="s">
        <v>1464</v>
      </c>
      <c r="F159" s="228" t="s">
        <v>1465</v>
      </c>
      <c r="G159" s="229" t="s">
        <v>575</v>
      </c>
      <c r="H159" s="230">
        <v>18</v>
      </c>
      <c r="I159" s="231"/>
      <c r="J159" s="232">
        <f>ROUND(I159*H159,2)</f>
        <v>0</v>
      </c>
      <c r="K159" s="228" t="s">
        <v>1</v>
      </c>
      <c r="L159" s="44"/>
      <c r="M159" s="233" t="s">
        <v>1</v>
      </c>
      <c r="N159" s="234" t="s">
        <v>42</v>
      </c>
      <c r="O159" s="91"/>
      <c r="P159" s="235">
        <f>O159*H159</f>
        <v>0</v>
      </c>
      <c r="Q159" s="235">
        <v>0.00029999999999999997</v>
      </c>
      <c r="R159" s="235">
        <f>Q159*H159</f>
        <v>0.0053999999999999994</v>
      </c>
      <c r="S159" s="235">
        <v>0</v>
      </c>
      <c r="T159" s="236">
        <f>S159*H159</f>
        <v>0</v>
      </c>
      <c r="U159" s="38"/>
      <c r="V159" s="38"/>
      <c r="W159" s="38"/>
      <c r="X159" s="38"/>
      <c r="Y159" s="38"/>
      <c r="Z159" s="38"/>
      <c r="AA159" s="38"/>
      <c r="AB159" s="38"/>
      <c r="AC159" s="38"/>
      <c r="AD159" s="38"/>
      <c r="AE159" s="38"/>
      <c r="AR159" s="237" t="s">
        <v>392</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392</v>
      </c>
      <c r="BM159" s="237" t="s">
        <v>1763</v>
      </c>
    </row>
    <row r="160" s="13" customFormat="1">
      <c r="A160" s="13"/>
      <c r="B160" s="239"/>
      <c r="C160" s="240"/>
      <c r="D160" s="241" t="s">
        <v>323</v>
      </c>
      <c r="E160" s="242" t="s">
        <v>1</v>
      </c>
      <c r="F160" s="243" t="s">
        <v>1467</v>
      </c>
      <c r="G160" s="240"/>
      <c r="H160" s="244">
        <v>18</v>
      </c>
      <c r="I160" s="245"/>
      <c r="J160" s="240"/>
      <c r="K160" s="240"/>
      <c r="L160" s="246"/>
      <c r="M160" s="247"/>
      <c r="N160" s="248"/>
      <c r="O160" s="248"/>
      <c r="P160" s="248"/>
      <c r="Q160" s="248"/>
      <c r="R160" s="248"/>
      <c r="S160" s="248"/>
      <c r="T160" s="249"/>
      <c r="U160" s="13"/>
      <c r="V160" s="13"/>
      <c r="W160" s="13"/>
      <c r="X160" s="13"/>
      <c r="Y160" s="13"/>
      <c r="Z160" s="13"/>
      <c r="AA160" s="13"/>
      <c r="AB160" s="13"/>
      <c r="AC160" s="13"/>
      <c r="AD160" s="13"/>
      <c r="AE160" s="13"/>
      <c r="AT160" s="250" t="s">
        <v>323</v>
      </c>
      <c r="AU160" s="250" t="s">
        <v>84</v>
      </c>
      <c r="AV160" s="13" t="s">
        <v>86</v>
      </c>
      <c r="AW160" s="13" t="s">
        <v>32</v>
      </c>
      <c r="AX160" s="13" t="s">
        <v>84</v>
      </c>
      <c r="AY160" s="250" t="s">
        <v>304</v>
      </c>
    </row>
    <row r="161" s="2" customFormat="1" ht="24.15" customHeight="1">
      <c r="A161" s="38"/>
      <c r="B161" s="39"/>
      <c r="C161" s="226" t="s">
        <v>461</v>
      </c>
      <c r="D161" s="226" t="s">
        <v>307</v>
      </c>
      <c r="E161" s="227" t="s">
        <v>1468</v>
      </c>
      <c r="F161" s="228" t="s">
        <v>1469</v>
      </c>
      <c r="G161" s="229" t="s">
        <v>575</v>
      </c>
      <c r="H161" s="230">
        <v>1</v>
      </c>
      <c r="I161" s="231"/>
      <c r="J161" s="232">
        <f>ROUND(I161*H161,2)</f>
        <v>0</v>
      </c>
      <c r="K161" s="228" t="s">
        <v>1</v>
      </c>
      <c r="L161" s="44"/>
      <c r="M161" s="233" t="s">
        <v>1</v>
      </c>
      <c r="N161" s="234" t="s">
        <v>42</v>
      </c>
      <c r="O161" s="91"/>
      <c r="P161" s="235">
        <f>O161*H161</f>
        <v>0</v>
      </c>
      <c r="Q161" s="235">
        <v>0.0019599999999999999</v>
      </c>
      <c r="R161" s="235">
        <f>Q161*H161</f>
        <v>0.0019599999999999999</v>
      </c>
      <c r="S161" s="235">
        <v>0</v>
      </c>
      <c r="T161" s="236">
        <f>S161*H161</f>
        <v>0</v>
      </c>
      <c r="U161" s="38"/>
      <c r="V161" s="38"/>
      <c r="W161" s="38"/>
      <c r="X161" s="38"/>
      <c r="Y161" s="38"/>
      <c r="Z161" s="38"/>
      <c r="AA161" s="38"/>
      <c r="AB161" s="38"/>
      <c r="AC161" s="38"/>
      <c r="AD161" s="38"/>
      <c r="AE161" s="38"/>
      <c r="AR161" s="237" t="s">
        <v>392</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392</v>
      </c>
      <c r="BM161" s="237" t="s">
        <v>1764</v>
      </c>
    </row>
    <row r="162" s="2" customFormat="1" ht="21.75" customHeight="1">
      <c r="A162" s="38"/>
      <c r="B162" s="39"/>
      <c r="C162" s="226" t="s">
        <v>466</v>
      </c>
      <c r="D162" s="226" t="s">
        <v>307</v>
      </c>
      <c r="E162" s="227" t="s">
        <v>1471</v>
      </c>
      <c r="F162" s="228" t="s">
        <v>1472</v>
      </c>
      <c r="G162" s="229" t="s">
        <v>575</v>
      </c>
      <c r="H162" s="230">
        <v>9</v>
      </c>
      <c r="I162" s="231"/>
      <c r="J162" s="232">
        <f>ROUND(I162*H162,2)</f>
        <v>0</v>
      </c>
      <c r="K162" s="228" t="s">
        <v>1</v>
      </c>
      <c r="L162" s="44"/>
      <c r="M162" s="233" t="s">
        <v>1</v>
      </c>
      <c r="N162" s="234" t="s">
        <v>42</v>
      </c>
      <c r="O162" s="91"/>
      <c r="P162" s="235">
        <f>O162*H162</f>
        <v>0</v>
      </c>
      <c r="Q162" s="235">
        <v>0.0018</v>
      </c>
      <c r="R162" s="235">
        <f>Q162*H162</f>
        <v>0.016199999999999999</v>
      </c>
      <c r="S162" s="235">
        <v>0</v>
      </c>
      <c r="T162" s="236">
        <f>S162*H162</f>
        <v>0</v>
      </c>
      <c r="U162" s="38"/>
      <c r="V162" s="38"/>
      <c r="W162" s="38"/>
      <c r="X162" s="38"/>
      <c r="Y162" s="38"/>
      <c r="Z162" s="38"/>
      <c r="AA162" s="38"/>
      <c r="AB162" s="38"/>
      <c r="AC162" s="38"/>
      <c r="AD162" s="38"/>
      <c r="AE162" s="38"/>
      <c r="AR162" s="237" t="s">
        <v>392</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392</v>
      </c>
      <c r="BM162" s="237" t="s">
        <v>1765</v>
      </c>
    </row>
    <row r="163" s="13" customFormat="1">
      <c r="A163" s="13"/>
      <c r="B163" s="239"/>
      <c r="C163" s="240"/>
      <c r="D163" s="241" t="s">
        <v>323</v>
      </c>
      <c r="E163" s="242" t="s">
        <v>1</v>
      </c>
      <c r="F163" s="243" t="s">
        <v>1474</v>
      </c>
      <c r="G163" s="240"/>
      <c r="H163" s="244">
        <v>9</v>
      </c>
      <c r="I163" s="245"/>
      <c r="J163" s="240"/>
      <c r="K163" s="240"/>
      <c r="L163" s="246"/>
      <c r="M163" s="247"/>
      <c r="N163" s="248"/>
      <c r="O163" s="248"/>
      <c r="P163" s="248"/>
      <c r="Q163" s="248"/>
      <c r="R163" s="248"/>
      <c r="S163" s="248"/>
      <c r="T163" s="249"/>
      <c r="U163" s="13"/>
      <c r="V163" s="13"/>
      <c r="W163" s="13"/>
      <c r="X163" s="13"/>
      <c r="Y163" s="13"/>
      <c r="Z163" s="13"/>
      <c r="AA163" s="13"/>
      <c r="AB163" s="13"/>
      <c r="AC163" s="13"/>
      <c r="AD163" s="13"/>
      <c r="AE163" s="13"/>
      <c r="AT163" s="250" t="s">
        <v>323</v>
      </c>
      <c r="AU163" s="250" t="s">
        <v>84</v>
      </c>
      <c r="AV163" s="13" t="s">
        <v>86</v>
      </c>
      <c r="AW163" s="13" t="s">
        <v>32</v>
      </c>
      <c r="AX163" s="13" t="s">
        <v>84</v>
      </c>
      <c r="AY163" s="250" t="s">
        <v>304</v>
      </c>
    </row>
    <row r="164" s="12" customFormat="1" ht="25.92" customHeight="1">
      <c r="A164" s="12"/>
      <c r="B164" s="210"/>
      <c r="C164" s="211"/>
      <c r="D164" s="212" t="s">
        <v>76</v>
      </c>
      <c r="E164" s="213" t="s">
        <v>1475</v>
      </c>
      <c r="F164" s="213" t="s">
        <v>1476</v>
      </c>
      <c r="G164" s="211"/>
      <c r="H164" s="211"/>
      <c r="I164" s="214"/>
      <c r="J164" s="215">
        <f>BK164</f>
        <v>0</v>
      </c>
      <c r="K164" s="211"/>
      <c r="L164" s="216"/>
      <c r="M164" s="217"/>
      <c r="N164" s="218"/>
      <c r="O164" s="218"/>
      <c r="P164" s="219">
        <f>SUM(P165:P167)</f>
        <v>0</v>
      </c>
      <c r="Q164" s="218"/>
      <c r="R164" s="219">
        <f>SUM(R165:R167)</f>
        <v>0.1351</v>
      </c>
      <c r="S164" s="218"/>
      <c r="T164" s="220">
        <f>SUM(T165:T167)</f>
        <v>0</v>
      </c>
      <c r="U164" s="12"/>
      <c r="V164" s="12"/>
      <c r="W164" s="12"/>
      <c r="X164" s="12"/>
      <c r="Y164" s="12"/>
      <c r="Z164" s="12"/>
      <c r="AA164" s="12"/>
      <c r="AB164" s="12"/>
      <c r="AC164" s="12"/>
      <c r="AD164" s="12"/>
      <c r="AE164" s="12"/>
      <c r="AR164" s="221" t="s">
        <v>86</v>
      </c>
      <c r="AT164" s="222" t="s">
        <v>76</v>
      </c>
      <c r="AU164" s="222" t="s">
        <v>77</v>
      </c>
      <c r="AY164" s="221" t="s">
        <v>304</v>
      </c>
      <c r="BK164" s="223">
        <f>SUM(BK165:BK167)</f>
        <v>0</v>
      </c>
    </row>
    <row r="165" s="2" customFormat="1" ht="37.8" customHeight="1">
      <c r="A165" s="38"/>
      <c r="B165" s="39"/>
      <c r="C165" s="226" t="s">
        <v>426</v>
      </c>
      <c r="D165" s="226" t="s">
        <v>307</v>
      </c>
      <c r="E165" s="227" t="s">
        <v>1477</v>
      </c>
      <c r="F165" s="228" t="s">
        <v>1478</v>
      </c>
      <c r="G165" s="229" t="s">
        <v>575</v>
      </c>
      <c r="H165" s="230">
        <v>7</v>
      </c>
      <c r="I165" s="231"/>
      <c r="J165" s="232">
        <f>ROUND(I165*H165,2)</f>
        <v>0</v>
      </c>
      <c r="K165" s="228" t="s">
        <v>1</v>
      </c>
      <c r="L165" s="44"/>
      <c r="M165" s="233" t="s">
        <v>1</v>
      </c>
      <c r="N165" s="234" t="s">
        <v>42</v>
      </c>
      <c r="O165" s="91"/>
      <c r="P165" s="235">
        <f>O165*H165</f>
        <v>0</v>
      </c>
      <c r="Q165" s="235">
        <v>0.01865</v>
      </c>
      <c r="R165" s="235">
        <f>Q165*H165</f>
        <v>0.13055</v>
      </c>
      <c r="S165" s="235">
        <v>0</v>
      </c>
      <c r="T165" s="236">
        <f>S165*H165</f>
        <v>0</v>
      </c>
      <c r="U165" s="38"/>
      <c r="V165" s="38"/>
      <c r="W165" s="38"/>
      <c r="X165" s="38"/>
      <c r="Y165" s="38"/>
      <c r="Z165" s="38"/>
      <c r="AA165" s="38"/>
      <c r="AB165" s="38"/>
      <c r="AC165" s="38"/>
      <c r="AD165" s="38"/>
      <c r="AE165" s="38"/>
      <c r="AR165" s="237" t="s">
        <v>392</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392</v>
      </c>
      <c r="BM165" s="237" t="s">
        <v>1766</v>
      </c>
    </row>
    <row r="166" s="2" customFormat="1" ht="16.5" customHeight="1">
      <c r="A166" s="38"/>
      <c r="B166" s="39"/>
      <c r="C166" s="226" t="s">
        <v>475</v>
      </c>
      <c r="D166" s="226" t="s">
        <v>307</v>
      </c>
      <c r="E166" s="227" t="s">
        <v>1480</v>
      </c>
      <c r="F166" s="228" t="s">
        <v>1481</v>
      </c>
      <c r="G166" s="229" t="s">
        <v>575</v>
      </c>
      <c r="H166" s="230">
        <v>7</v>
      </c>
      <c r="I166" s="231"/>
      <c r="J166" s="232">
        <f>ROUND(I166*H166,2)</f>
        <v>0</v>
      </c>
      <c r="K166" s="228" t="s">
        <v>1</v>
      </c>
      <c r="L166" s="44"/>
      <c r="M166" s="233" t="s">
        <v>1</v>
      </c>
      <c r="N166" s="234" t="s">
        <v>42</v>
      </c>
      <c r="O166" s="91"/>
      <c r="P166" s="235">
        <f>O166*H166</f>
        <v>0</v>
      </c>
      <c r="Q166" s="235">
        <v>0.00014999999999999999</v>
      </c>
      <c r="R166" s="235">
        <f>Q166*H166</f>
        <v>0.0010499999999999999</v>
      </c>
      <c r="S166" s="235">
        <v>0</v>
      </c>
      <c r="T166" s="236">
        <f>S166*H166</f>
        <v>0</v>
      </c>
      <c r="U166" s="38"/>
      <c r="V166" s="38"/>
      <c r="W166" s="38"/>
      <c r="X166" s="38"/>
      <c r="Y166" s="38"/>
      <c r="Z166" s="38"/>
      <c r="AA166" s="38"/>
      <c r="AB166" s="38"/>
      <c r="AC166" s="38"/>
      <c r="AD166" s="38"/>
      <c r="AE166" s="38"/>
      <c r="AR166" s="237" t="s">
        <v>392</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1767</v>
      </c>
    </row>
    <row r="167" s="2" customFormat="1" ht="16.5" customHeight="1">
      <c r="A167" s="38"/>
      <c r="B167" s="39"/>
      <c r="C167" s="226" t="s">
        <v>479</v>
      </c>
      <c r="D167" s="226" t="s">
        <v>307</v>
      </c>
      <c r="E167" s="227" t="s">
        <v>1483</v>
      </c>
      <c r="F167" s="228" t="s">
        <v>1484</v>
      </c>
      <c r="G167" s="229" t="s">
        <v>575</v>
      </c>
      <c r="H167" s="230">
        <v>7</v>
      </c>
      <c r="I167" s="231"/>
      <c r="J167" s="232">
        <f>ROUND(I167*H167,2)</f>
        <v>0</v>
      </c>
      <c r="K167" s="228" t="s">
        <v>1</v>
      </c>
      <c r="L167" s="44"/>
      <c r="M167" s="233" t="s">
        <v>1</v>
      </c>
      <c r="N167" s="234" t="s">
        <v>42</v>
      </c>
      <c r="O167" s="91"/>
      <c r="P167" s="235">
        <f>O167*H167</f>
        <v>0</v>
      </c>
      <c r="Q167" s="235">
        <v>0.00050000000000000001</v>
      </c>
      <c r="R167" s="235">
        <f>Q167*H167</f>
        <v>0.0035000000000000001</v>
      </c>
      <c r="S167" s="235">
        <v>0</v>
      </c>
      <c r="T167" s="236">
        <f>S167*H167</f>
        <v>0</v>
      </c>
      <c r="U167" s="38"/>
      <c r="V167" s="38"/>
      <c r="W167" s="38"/>
      <c r="X167" s="38"/>
      <c r="Y167" s="38"/>
      <c r="Z167" s="38"/>
      <c r="AA167" s="38"/>
      <c r="AB167" s="38"/>
      <c r="AC167" s="38"/>
      <c r="AD167" s="38"/>
      <c r="AE167" s="38"/>
      <c r="AR167" s="237" t="s">
        <v>392</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1768</v>
      </c>
    </row>
    <row r="168" s="12" customFormat="1" ht="25.92" customHeight="1">
      <c r="A168" s="12"/>
      <c r="B168" s="210"/>
      <c r="C168" s="211"/>
      <c r="D168" s="212" t="s">
        <v>76</v>
      </c>
      <c r="E168" s="213" t="s">
        <v>385</v>
      </c>
      <c r="F168" s="213" t="s">
        <v>386</v>
      </c>
      <c r="G168" s="211"/>
      <c r="H168" s="211"/>
      <c r="I168" s="214"/>
      <c r="J168" s="215">
        <f>BK168</f>
        <v>0</v>
      </c>
      <c r="K168" s="211"/>
      <c r="L168" s="216"/>
      <c r="M168" s="217"/>
      <c r="N168" s="218"/>
      <c r="O168" s="218"/>
      <c r="P168" s="219">
        <f>P169</f>
        <v>0</v>
      </c>
      <c r="Q168" s="218"/>
      <c r="R168" s="219">
        <f>R169</f>
        <v>0</v>
      </c>
      <c r="S168" s="218"/>
      <c r="T168" s="220">
        <f>T169</f>
        <v>0</v>
      </c>
      <c r="U168" s="12"/>
      <c r="V168" s="12"/>
      <c r="W168" s="12"/>
      <c r="X168" s="12"/>
      <c r="Y168" s="12"/>
      <c r="Z168" s="12"/>
      <c r="AA168" s="12"/>
      <c r="AB168" s="12"/>
      <c r="AC168" s="12"/>
      <c r="AD168" s="12"/>
      <c r="AE168" s="12"/>
      <c r="AR168" s="221" t="s">
        <v>86</v>
      </c>
      <c r="AT168" s="222" t="s">
        <v>76</v>
      </c>
      <c r="AU168" s="222" t="s">
        <v>77</v>
      </c>
      <c r="AY168" s="221" t="s">
        <v>304</v>
      </c>
      <c r="BK168" s="223">
        <f>BK169</f>
        <v>0</v>
      </c>
    </row>
    <row r="169" s="12" customFormat="1" ht="22.8" customHeight="1">
      <c r="A169" s="12"/>
      <c r="B169" s="210"/>
      <c r="C169" s="211"/>
      <c r="D169" s="212" t="s">
        <v>76</v>
      </c>
      <c r="E169" s="224" t="s">
        <v>104</v>
      </c>
      <c r="F169" s="224" t="s">
        <v>1486</v>
      </c>
      <c r="G169" s="211"/>
      <c r="H169" s="211"/>
      <c r="I169" s="214"/>
      <c r="J169" s="225">
        <f>BK169</f>
        <v>0</v>
      </c>
      <c r="K169" s="211"/>
      <c r="L169" s="216"/>
      <c r="M169" s="217"/>
      <c r="N169" s="218"/>
      <c r="O169" s="218"/>
      <c r="P169" s="219">
        <f>P170</f>
        <v>0</v>
      </c>
      <c r="Q169" s="218"/>
      <c r="R169" s="219">
        <f>R170</f>
        <v>0</v>
      </c>
      <c r="S169" s="218"/>
      <c r="T169" s="220">
        <f>T170</f>
        <v>0</v>
      </c>
      <c r="U169" s="12"/>
      <c r="V169" s="12"/>
      <c r="W169" s="12"/>
      <c r="X169" s="12"/>
      <c r="Y169" s="12"/>
      <c r="Z169" s="12"/>
      <c r="AA169" s="12"/>
      <c r="AB169" s="12"/>
      <c r="AC169" s="12"/>
      <c r="AD169" s="12"/>
      <c r="AE169" s="12"/>
      <c r="AR169" s="221" t="s">
        <v>86</v>
      </c>
      <c r="AT169" s="222" t="s">
        <v>76</v>
      </c>
      <c r="AU169" s="222" t="s">
        <v>84</v>
      </c>
      <c r="AY169" s="221" t="s">
        <v>304</v>
      </c>
      <c r="BK169" s="223">
        <f>BK170</f>
        <v>0</v>
      </c>
    </row>
    <row r="170" s="2" customFormat="1" ht="24.15" customHeight="1">
      <c r="A170" s="38"/>
      <c r="B170" s="39"/>
      <c r="C170" s="226" t="s">
        <v>483</v>
      </c>
      <c r="D170" s="226" t="s">
        <v>307</v>
      </c>
      <c r="E170" s="227" t="s">
        <v>1487</v>
      </c>
      <c r="F170" s="228" t="s">
        <v>1488</v>
      </c>
      <c r="G170" s="229" t="s">
        <v>575</v>
      </c>
      <c r="H170" s="230">
        <v>6</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1769</v>
      </c>
    </row>
    <row r="171" s="12" customFormat="1" ht="25.92" customHeight="1">
      <c r="A171" s="12"/>
      <c r="B171" s="210"/>
      <c r="C171" s="211"/>
      <c r="D171" s="212" t="s">
        <v>76</v>
      </c>
      <c r="E171" s="213" t="s">
        <v>691</v>
      </c>
      <c r="F171" s="213" t="s">
        <v>692</v>
      </c>
      <c r="G171" s="211"/>
      <c r="H171" s="211"/>
      <c r="I171" s="214"/>
      <c r="J171" s="215">
        <f>BK171</f>
        <v>0</v>
      </c>
      <c r="K171" s="211"/>
      <c r="L171" s="216"/>
      <c r="M171" s="217"/>
      <c r="N171" s="218"/>
      <c r="O171" s="218"/>
      <c r="P171" s="219">
        <f>SUM(P172:P174)</f>
        <v>0</v>
      </c>
      <c r="Q171" s="218"/>
      <c r="R171" s="219">
        <f>SUM(R172:R174)</f>
        <v>0</v>
      </c>
      <c r="S171" s="218"/>
      <c r="T171" s="220">
        <f>SUM(T172:T174)</f>
        <v>0</v>
      </c>
      <c r="U171" s="12"/>
      <c r="V171" s="12"/>
      <c r="W171" s="12"/>
      <c r="X171" s="12"/>
      <c r="Y171" s="12"/>
      <c r="Z171" s="12"/>
      <c r="AA171" s="12"/>
      <c r="AB171" s="12"/>
      <c r="AC171" s="12"/>
      <c r="AD171" s="12"/>
      <c r="AE171" s="12"/>
      <c r="AR171" s="221" t="s">
        <v>311</v>
      </c>
      <c r="AT171" s="222" t="s">
        <v>76</v>
      </c>
      <c r="AU171" s="222" t="s">
        <v>77</v>
      </c>
      <c r="AY171" s="221" t="s">
        <v>304</v>
      </c>
      <c r="BK171" s="223">
        <f>SUM(BK172:BK174)</f>
        <v>0</v>
      </c>
    </row>
    <row r="172" s="2" customFormat="1" ht="37.8" customHeight="1">
      <c r="A172" s="38"/>
      <c r="B172" s="39"/>
      <c r="C172" s="226" t="s">
        <v>488</v>
      </c>
      <c r="D172" s="226" t="s">
        <v>307</v>
      </c>
      <c r="E172" s="227" t="s">
        <v>694</v>
      </c>
      <c r="F172" s="228" t="s">
        <v>695</v>
      </c>
      <c r="G172" s="229" t="s">
        <v>575</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535</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535</v>
      </c>
      <c r="BM172" s="237" t="s">
        <v>1770</v>
      </c>
    </row>
    <row r="173" s="2" customFormat="1" ht="37.8" customHeight="1">
      <c r="A173" s="38"/>
      <c r="B173" s="39"/>
      <c r="C173" s="226" t="s">
        <v>495</v>
      </c>
      <c r="D173" s="226" t="s">
        <v>307</v>
      </c>
      <c r="E173" s="227" t="s">
        <v>698</v>
      </c>
      <c r="F173" s="228" t="s">
        <v>699</v>
      </c>
      <c r="G173" s="229" t="s">
        <v>575</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535</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535</v>
      </c>
      <c r="BM173" s="237" t="s">
        <v>1771</v>
      </c>
    </row>
    <row r="174" s="2" customFormat="1" ht="55.5" customHeight="1">
      <c r="A174" s="38"/>
      <c r="B174" s="39"/>
      <c r="C174" s="226" t="s">
        <v>500</v>
      </c>
      <c r="D174" s="226" t="s">
        <v>307</v>
      </c>
      <c r="E174" s="227" t="s">
        <v>702</v>
      </c>
      <c r="F174" s="228" t="s">
        <v>703</v>
      </c>
      <c r="G174" s="229" t="s">
        <v>704</v>
      </c>
      <c r="H174" s="230">
        <v>32</v>
      </c>
      <c r="I174" s="231"/>
      <c r="J174" s="232">
        <f>ROUND(I174*H174,2)</f>
        <v>0</v>
      </c>
      <c r="K174" s="228" t="s">
        <v>1</v>
      </c>
      <c r="L174" s="44"/>
      <c r="M174" s="286" t="s">
        <v>1</v>
      </c>
      <c r="N174" s="287" t="s">
        <v>42</v>
      </c>
      <c r="O174" s="288"/>
      <c r="P174" s="289">
        <f>O174*H174</f>
        <v>0</v>
      </c>
      <c r="Q174" s="289">
        <v>0</v>
      </c>
      <c r="R174" s="289">
        <f>Q174*H174</f>
        <v>0</v>
      </c>
      <c r="S174" s="289">
        <v>0</v>
      </c>
      <c r="T174" s="290">
        <f>S174*H174</f>
        <v>0</v>
      </c>
      <c r="U174" s="38"/>
      <c r="V174" s="38"/>
      <c r="W174" s="38"/>
      <c r="X174" s="38"/>
      <c r="Y174" s="38"/>
      <c r="Z174" s="38"/>
      <c r="AA174" s="38"/>
      <c r="AB174" s="38"/>
      <c r="AC174" s="38"/>
      <c r="AD174" s="38"/>
      <c r="AE174" s="38"/>
      <c r="AR174" s="237" t="s">
        <v>535</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535</v>
      </c>
      <c r="BM174" s="237" t="s">
        <v>1772</v>
      </c>
    </row>
    <row r="175" s="2" customFormat="1" ht="6.96" customHeight="1">
      <c r="A175" s="38"/>
      <c r="B175" s="66"/>
      <c r="C175" s="67"/>
      <c r="D175" s="67"/>
      <c r="E175" s="67"/>
      <c r="F175" s="67"/>
      <c r="G175" s="67"/>
      <c r="H175" s="67"/>
      <c r="I175" s="67"/>
      <c r="J175" s="67"/>
      <c r="K175" s="67"/>
      <c r="L175" s="44"/>
      <c r="M175" s="38"/>
      <c r="O175" s="38"/>
      <c r="P175" s="38"/>
      <c r="Q175" s="38"/>
      <c r="R175" s="38"/>
      <c r="S175" s="38"/>
      <c r="T175" s="38"/>
      <c r="U175" s="38"/>
      <c r="V175" s="38"/>
      <c r="W175" s="38"/>
      <c r="X175" s="38"/>
      <c r="Y175" s="38"/>
      <c r="Z175" s="38"/>
      <c r="AA175" s="38"/>
      <c r="AB175" s="38"/>
      <c r="AC175" s="38"/>
      <c r="AD175" s="38"/>
      <c r="AE175" s="38"/>
    </row>
  </sheetData>
  <sheetProtection sheet="1" autoFilter="0" formatColumns="0" formatRows="0" objects="1" scenarios="1" spinCount="100000" saltValue="1PwZK70TOSRbHo4j7LTSz0Rj+QjpJdf+zmYaTvT8w8p5eovibHugxFBSiERodxRxrC0kz2Uk0mLBFfqX4x2p7g==" hashValue="sEvSYooqJbMqsKUS9eVP9MmaFa4hYwqcDKoAZpf7tBABOAKAvaA28UUBKCn4fy2U/W80+GSRytFxWPEml12sVA==" algorithmName="SHA-512" password="CC35"/>
  <autoFilter ref="C126:K174"/>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133</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1681</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1773</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ROUND((SUM(BE125:BE161)),  2)</f>
        <v>0</v>
      </c>
      <c r="G35" s="38"/>
      <c r="H35" s="38"/>
      <c r="I35" s="164">
        <v>0.20999999999999999</v>
      </c>
      <c r="J35" s="163">
        <f>ROUND(((SUM(BE125:BE161))*I35),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ROUND((SUM(BF125:BF161)),  2)</f>
        <v>0</v>
      </c>
      <c r="G36" s="38"/>
      <c r="H36" s="38"/>
      <c r="I36" s="164">
        <v>0.12</v>
      </c>
      <c r="J36" s="163">
        <f>ROUND(((SUM(BF125:BF161))*I36),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ROUND((SUM(BG125:BG161)),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ROUND((SUM(BH125:BH161)),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ROUND((SUM(BI125:BI161)),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1681</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02.3 - VYTÁPĚNÍ 2.NP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282</v>
      </c>
      <c r="E99" s="191"/>
      <c r="F99" s="191"/>
      <c r="G99" s="191"/>
      <c r="H99" s="191"/>
      <c r="I99" s="191"/>
      <c r="J99" s="192">
        <f>J126</f>
        <v>0</v>
      </c>
      <c r="K99" s="189"/>
      <c r="L99" s="193"/>
      <c r="S99" s="9"/>
      <c r="T99" s="9"/>
      <c r="U99" s="9"/>
      <c r="V99" s="9"/>
      <c r="W99" s="9"/>
      <c r="X99" s="9"/>
      <c r="Y99" s="9"/>
      <c r="Z99" s="9"/>
      <c r="AA99" s="9"/>
      <c r="AB99" s="9"/>
      <c r="AC99" s="9"/>
      <c r="AD99" s="9"/>
      <c r="AE99" s="9"/>
    </row>
    <row r="100" s="10" customFormat="1" ht="19.92" customHeight="1">
      <c r="A100" s="10"/>
      <c r="B100" s="194"/>
      <c r="C100" s="133"/>
      <c r="D100" s="195" t="s">
        <v>709</v>
      </c>
      <c r="E100" s="196"/>
      <c r="F100" s="196"/>
      <c r="G100" s="196"/>
      <c r="H100" s="196"/>
      <c r="I100" s="196"/>
      <c r="J100" s="197">
        <f>J127</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710</v>
      </c>
      <c r="E101" s="196"/>
      <c r="F101" s="196"/>
      <c r="G101" s="196"/>
      <c r="H101" s="196"/>
      <c r="I101" s="196"/>
      <c r="J101" s="197">
        <f>J141</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711</v>
      </c>
      <c r="E102" s="196"/>
      <c r="F102" s="196"/>
      <c r="G102" s="196"/>
      <c r="H102" s="196"/>
      <c r="I102" s="196"/>
      <c r="J102" s="197">
        <f>J150</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712</v>
      </c>
      <c r="E103" s="196"/>
      <c r="F103" s="196"/>
      <c r="G103" s="196"/>
      <c r="H103" s="196"/>
      <c r="I103" s="196"/>
      <c r="J103" s="197">
        <f>J159</f>
        <v>0</v>
      </c>
      <c r="K103" s="133"/>
      <c r="L103" s="198"/>
      <c r="S103" s="10"/>
      <c r="T103" s="10"/>
      <c r="U103" s="10"/>
      <c r="V103" s="10"/>
      <c r="W103" s="10"/>
      <c r="X103" s="10"/>
      <c r="Y103" s="10"/>
      <c r="Z103" s="10"/>
      <c r="AA103" s="10"/>
      <c r="AB103" s="10"/>
      <c r="AC103" s="10"/>
      <c r="AD103" s="10"/>
      <c r="AE103" s="10"/>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1681</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02.3 - VYTÁPĚNÍ 2.NP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5.15" customHeight="1">
      <c r="A121" s="38"/>
      <c r="B121" s="39"/>
      <c r="C121" s="32" t="s">
        <v>24</v>
      </c>
      <c r="D121" s="40"/>
      <c r="E121" s="40"/>
      <c r="F121" s="27" t="str">
        <f>E17</f>
        <v>Krajský úřad Královéhradeckého kraje</v>
      </c>
      <c r="G121" s="40"/>
      <c r="H121" s="40"/>
      <c r="I121" s="32" t="s">
        <v>30</v>
      </c>
      <c r="J121" s="36" t="str">
        <f>E23</f>
        <v>Ondřej Zikán</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f>
        <v>0</v>
      </c>
      <c r="Q125" s="104"/>
      <c r="R125" s="207">
        <f>R126</f>
        <v>0.92749999999999999</v>
      </c>
      <c r="S125" s="104"/>
      <c r="T125" s="208">
        <f>T126</f>
        <v>0</v>
      </c>
      <c r="U125" s="38"/>
      <c r="V125" s="38"/>
      <c r="W125" s="38"/>
      <c r="X125" s="38"/>
      <c r="Y125" s="38"/>
      <c r="Z125" s="38"/>
      <c r="AA125" s="38"/>
      <c r="AB125" s="38"/>
      <c r="AC125" s="38"/>
      <c r="AD125" s="38"/>
      <c r="AE125" s="38"/>
      <c r="AT125" s="17" t="s">
        <v>76</v>
      </c>
      <c r="AU125" s="17" t="s">
        <v>275</v>
      </c>
      <c r="BK125" s="209">
        <f>BK126</f>
        <v>0</v>
      </c>
    </row>
    <row r="126" s="12" customFormat="1" ht="25.92" customHeight="1">
      <c r="A126" s="12"/>
      <c r="B126" s="210"/>
      <c r="C126" s="211"/>
      <c r="D126" s="212" t="s">
        <v>76</v>
      </c>
      <c r="E126" s="213" t="s">
        <v>385</v>
      </c>
      <c r="F126" s="213" t="s">
        <v>386</v>
      </c>
      <c r="G126" s="211"/>
      <c r="H126" s="211"/>
      <c r="I126" s="214"/>
      <c r="J126" s="215">
        <f>BK126</f>
        <v>0</v>
      </c>
      <c r="K126" s="211"/>
      <c r="L126" s="216"/>
      <c r="M126" s="217"/>
      <c r="N126" s="218"/>
      <c r="O126" s="218"/>
      <c r="P126" s="219">
        <f>P127+P141+P150+P159</f>
        <v>0</v>
      </c>
      <c r="Q126" s="218"/>
      <c r="R126" s="219">
        <f>R127+R141+R150+R159</f>
        <v>0.92749999999999999</v>
      </c>
      <c r="S126" s="218"/>
      <c r="T126" s="220">
        <f>T127+T141+T150+T159</f>
        <v>0</v>
      </c>
      <c r="U126" s="12"/>
      <c r="V126" s="12"/>
      <c r="W126" s="12"/>
      <c r="X126" s="12"/>
      <c r="Y126" s="12"/>
      <c r="Z126" s="12"/>
      <c r="AA126" s="12"/>
      <c r="AB126" s="12"/>
      <c r="AC126" s="12"/>
      <c r="AD126" s="12"/>
      <c r="AE126" s="12"/>
      <c r="AR126" s="221" t="s">
        <v>86</v>
      </c>
      <c r="AT126" s="222" t="s">
        <v>76</v>
      </c>
      <c r="AU126" s="222" t="s">
        <v>77</v>
      </c>
      <c r="AY126" s="221" t="s">
        <v>304</v>
      </c>
      <c r="BK126" s="223">
        <f>BK127+BK141+BK150+BK159</f>
        <v>0</v>
      </c>
    </row>
    <row r="127" s="12" customFormat="1" ht="22.8" customHeight="1">
      <c r="A127" s="12"/>
      <c r="B127" s="210"/>
      <c r="C127" s="211"/>
      <c r="D127" s="212" t="s">
        <v>76</v>
      </c>
      <c r="E127" s="224" t="s">
        <v>769</v>
      </c>
      <c r="F127" s="224" t="s">
        <v>770</v>
      </c>
      <c r="G127" s="211"/>
      <c r="H127" s="211"/>
      <c r="I127" s="214"/>
      <c r="J127" s="225">
        <f>BK127</f>
        <v>0</v>
      </c>
      <c r="K127" s="211"/>
      <c r="L127" s="216"/>
      <c r="M127" s="217"/>
      <c r="N127" s="218"/>
      <c r="O127" s="218"/>
      <c r="P127" s="219">
        <f>SUM(P128:P140)</f>
        <v>0</v>
      </c>
      <c r="Q127" s="218"/>
      <c r="R127" s="219">
        <f>SUM(R128:R140)</f>
        <v>0.3125</v>
      </c>
      <c r="S127" s="218"/>
      <c r="T127" s="220">
        <f>SUM(T128:T140)</f>
        <v>0</v>
      </c>
      <c r="U127" s="12"/>
      <c r="V127" s="12"/>
      <c r="W127" s="12"/>
      <c r="X127" s="12"/>
      <c r="Y127" s="12"/>
      <c r="Z127" s="12"/>
      <c r="AA127" s="12"/>
      <c r="AB127" s="12"/>
      <c r="AC127" s="12"/>
      <c r="AD127" s="12"/>
      <c r="AE127" s="12"/>
      <c r="AR127" s="221" t="s">
        <v>86</v>
      </c>
      <c r="AT127" s="222" t="s">
        <v>76</v>
      </c>
      <c r="AU127" s="222" t="s">
        <v>84</v>
      </c>
      <c r="AY127" s="221" t="s">
        <v>304</v>
      </c>
      <c r="BK127" s="223">
        <f>SUM(BK128:BK140)</f>
        <v>0</v>
      </c>
    </row>
    <row r="128" s="2" customFormat="1" ht="24.15" customHeight="1">
      <c r="A128" s="38"/>
      <c r="B128" s="39"/>
      <c r="C128" s="226" t="s">
        <v>84</v>
      </c>
      <c r="D128" s="226" t="s">
        <v>307</v>
      </c>
      <c r="E128" s="227" t="s">
        <v>771</v>
      </c>
      <c r="F128" s="228" t="s">
        <v>772</v>
      </c>
      <c r="G128" s="229" t="s">
        <v>547</v>
      </c>
      <c r="H128" s="230">
        <v>120</v>
      </c>
      <c r="I128" s="231"/>
      <c r="J128" s="232">
        <f>ROUND(I128*H128,2)</f>
        <v>0</v>
      </c>
      <c r="K128" s="228" t="s">
        <v>318</v>
      </c>
      <c r="L128" s="44"/>
      <c r="M128" s="233" t="s">
        <v>1</v>
      </c>
      <c r="N128" s="234" t="s">
        <v>42</v>
      </c>
      <c r="O128" s="91"/>
      <c r="P128" s="235">
        <f>O128*H128</f>
        <v>0</v>
      </c>
      <c r="Q128" s="235">
        <v>0.00062</v>
      </c>
      <c r="R128" s="235">
        <f>Q128*H128</f>
        <v>0.074399999999999994</v>
      </c>
      <c r="S128" s="235">
        <v>0</v>
      </c>
      <c r="T128" s="236">
        <f>S128*H128</f>
        <v>0</v>
      </c>
      <c r="U128" s="38"/>
      <c r="V128" s="38"/>
      <c r="W128" s="38"/>
      <c r="X128" s="38"/>
      <c r="Y128" s="38"/>
      <c r="Z128" s="38"/>
      <c r="AA128" s="38"/>
      <c r="AB128" s="38"/>
      <c r="AC128" s="38"/>
      <c r="AD128" s="38"/>
      <c r="AE128" s="38"/>
      <c r="AR128" s="237" t="s">
        <v>392</v>
      </c>
      <c r="AT128" s="237" t="s">
        <v>307</v>
      </c>
      <c r="AU128" s="237" t="s">
        <v>86</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392</v>
      </c>
      <c r="BM128" s="237" t="s">
        <v>1774</v>
      </c>
    </row>
    <row r="129" s="13" customFormat="1">
      <c r="A129" s="13"/>
      <c r="B129" s="239"/>
      <c r="C129" s="240"/>
      <c r="D129" s="241" t="s">
        <v>323</v>
      </c>
      <c r="E129" s="242" t="s">
        <v>1</v>
      </c>
      <c r="F129" s="243" t="s">
        <v>1495</v>
      </c>
      <c r="G129" s="240"/>
      <c r="H129" s="244">
        <v>120</v>
      </c>
      <c r="I129" s="245"/>
      <c r="J129" s="240"/>
      <c r="K129" s="240"/>
      <c r="L129" s="246"/>
      <c r="M129" s="247"/>
      <c r="N129" s="248"/>
      <c r="O129" s="248"/>
      <c r="P129" s="248"/>
      <c r="Q129" s="248"/>
      <c r="R129" s="248"/>
      <c r="S129" s="248"/>
      <c r="T129" s="249"/>
      <c r="U129" s="13"/>
      <c r="V129" s="13"/>
      <c r="W129" s="13"/>
      <c r="X129" s="13"/>
      <c r="Y129" s="13"/>
      <c r="Z129" s="13"/>
      <c r="AA129" s="13"/>
      <c r="AB129" s="13"/>
      <c r="AC129" s="13"/>
      <c r="AD129" s="13"/>
      <c r="AE129" s="13"/>
      <c r="AT129" s="250" t="s">
        <v>323</v>
      </c>
      <c r="AU129" s="250" t="s">
        <v>86</v>
      </c>
      <c r="AV129" s="13" t="s">
        <v>86</v>
      </c>
      <c r="AW129" s="13" t="s">
        <v>32</v>
      </c>
      <c r="AX129" s="13" t="s">
        <v>84</v>
      </c>
      <c r="AY129" s="250" t="s">
        <v>304</v>
      </c>
    </row>
    <row r="130" s="2" customFormat="1" ht="24.15" customHeight="1">
      <c r="A130" s="38"/>
      <c r="B130" s="39"/>
      <c r="C130" s="226" t="s">
        <v>86</v>
      </c>
      <c r="D130" s="226" t="s">
        <v>307</v>
      </c>
      <c r="E130" s="227" t="s">
        <v>775</v>
      </c>
      <c r="F130" s="228" t="s">
        <v>776</v>
      </c>
      <c r="G130" s="229" t="s">
        <v>547</v>
      </c>
      <c r="H130" s="230">
        <v>90</v>
      </c>
      <c r="I130" s="231"/>
      <c r="J130" s="232">
        <f>ROUND(I130*H130,2)</f>
        <v>0</v>
      </c>
      <c r="K130" s="228" t="s">
        <v>318</v>
      </c>
      <c r="L130" s="44"/>
      <c r="M130" s="233" t="s">
        <v>1</v>
      </c>
      <c r="N130" s="234" t="s">
        <v>42</v>
      </c>
      <c r="O130" s="91"/>
      <c r="P130" s="235">
        <f>O130*H130</f>
        <v>0</v>
      </c>
      <c r="Q130" s="235">
        <v>0.00095</v>
      </c>
      <c r="R130" s="235">
        <f>Q130*H130</f>
        <v>0.085500000000000007</v>
      </c>
      <c r="S130" s="235">
        <v>0</v>
      </c>
      <c r="T130" s="236">
        <f>S130*H130</f>
        <v>0</v>
      </c>
      <c r="U130" s="38"/>
      <c r="V130" s="38"/>
      <c r="W130" s="38"/>
      <c r="X130" s="38"/>
      <c r="Y130" s="38"/>
      <c r="Z130" s="38"/>
      <c r="AA130" s="38"/>
      <c r="AB130" s="38"/>
      <c r="AC130" s="38"/>
      <c r="AD130" s="38"/>
      <c r="AE130" s="38"/>
      <c r="AR130" s="237" t="s">
        <v>392</v>
      </c>
      <c r="AT130" s="237" t="s">
        <v>307</v>
      </c>
      <c r="AU130" s="237" t="s">
        <v>86</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1775</v>
      </c>
    </row>
    <row r="131" s="13" customFormat="1">
      <c r="A131" s="13"/>
      <c r="B131" s="239"/>
      <c r="C131" s="240"/>
      <c r="D131" s="241" t="s">
        <v>323</v>
      </c>
      <c r="E131" s="242" t="s">
        <v>1</v>
      </c>
      <c r="F131" s="243" t="s">
        <v>774</v>
      </c>
      <c r="G131" s="240"/>
      <c r="H131" s="244">
        <v>90</v>
      </c>
      <c r="I131" s="245"/>
      <c r="J131" s="240"/>
      <c r="K131" s="240"/>
      <c r="L131" s="246"/>
      <c r="M131" s="247"/>
      <c r="N131" s="248"/>
      <c r="O131" s="248"/>
      <c r="P131" s="248"/>
      <c r="Q131" s="248"/>
      <c r="R131" s="248"/>
      <c r="S131" s="248"/>
      <c r="T131" s="249"/>
      <c r="U131" s="13"/>
      <c r="V131" s="13"/>
      <c r="W131" s="13"/>
      <c r="X131" s="13"/>
      <c r="Y131" s="13"/>
      <c r="Z131" s="13"/>
      <c r="AA131" s="13"/>
      <c r="AB131" s="13"/>
      <c r="AC131" s="13"/>
      <c r="AD131" s="13"/>
      <c r="AE131" s="13"/>
      <c r="AT131" s="250" t="s">
        <v>323</v>
      </c>
      <c r="AU131" s="250" t="s">
        <v>86</v>
      </c>
      <c r="AV131" s="13" t="s">
        <v>86</v>
      </c>
      <c r="AW131" s="13" t="s">
        <v>32</v>
      </c>
      <c r="AX131" s="13" t="s">
        <v>84</v>
      </c>
      <c r="AY131" s="250" t="s">
        <v>304</v>
      </c>
    </row>
    <row r="132" s="2" customFormat="1" ht="24.15" customHeight="1">
      <c r="A132" s="38"/>
      <c r="B132" s="39"/>
      <c r="C132" s="226" t="s">
        <v>305</v>
      </c>
      <c r="D132" s="226" t="s">
        <v>307</v>
      </c>
      <c r="E132" s="227" t="s">
        <v>778</v>
      </c>
      <c r="F132" s="228" t="s">
        <v>779</v>
      </c>
      <c r="G132" s="229" t="s">
        <v>547</v>
      </c>
      <c r="H132" s="230">
        <v>40</v>
      </c>
      <c r="I132" s="231"/>
      <c r="J132" s="232">
        <f>ROUND(I132*H132,2)</f>
        <v>0</v>
      </c>
      <c r="K132" s="228" t="s">
        <v>318</v>
      </c>
      <c r="L132" s="44"/>
      <c r="M132" s="233" t="s">
        <v>1</v>
      </c>
      <c r="N132" s="234" t="s">
        <v>42</v>
      </c>
      <c r="O132" s="91"/>
      <c r="P132" s="235">
        <f>O132*H132</f>
        <v>0</v>
      </c>
      <c r="Q132" s="235">
        <v>0.0011900000000000001</v>
      </c>
      <c r="R132" s="235">
        <f>Q132*H132</f>
        <v>0.047600000000000003</v>
      </c>
      <c r="S132" s="235">
        <v>0</v>
      </c>
      <c r="T132" s="236">
        <f>S132*H132</f>
        <v>0</v>
      </c>
      <c r="U132" s="38"/>
      <c r="V132" s="38"/>
      <c r="W132" s="38"/>
      <c r="X132" s="38"/>
      <c r="Y132" s="38"/>
      <c r="Z132" s="38"/>
      <c r="AA132" s="38"/>
      <c r="AB132" s="38"/>
      <c r="AC132" s="38"/>
      <c r="AD132" s="38"/>
      <c r="AE132" s="38"/>
      <c r="AR132" s="237" t="s">
        <v>392</v>
      </c>
      <c r="AT132" s="237" t="s">
        <v>307</v>
      </c>
      <c r="AU132" s="237" t="s">
        <v>86</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1776</v>
      </c>
    </row>
    <row r="133" s="13" customFormat="1">
      <c r="A133" s="13"/>
      <c r="B133" s="239"/>
      <c r="C133" s="240"/>
      <c r="D133" s="241" t="s">
        <v>323</v>
      </c>
      <c r="E133" s="242" t="s">
        <v>1</v>
      </c>
      <c r="F133" s="243" t="s">
        <v>785</v>
      </c>
      <c r="G133" s="240"/>
      <c r="H133" s="244">
        <v>40</v>
      </c>
      <c r="I133" s="245"/>
      <c r="J133" s="240"/>
      <c r="K133" s="240"/>
      <c r="L133" s="246"/>
      <c r="M133" s="247"/>
      <c r="N133" s="248"/>
      <c r="O133" s="248"/>
      <c r="P133" s="248"/>
      <c r="Q133" s="248"/>
      <c r="R133" s="248"/>
      <c r="S133" s="248"/>
      <c r="T133" s="249"/>
      <c r="U133" s="13"/>
      <c r="V133" s="13"/>
      <c r="W133" s="13"/>
      <c r="X133" s="13"/>
      <c r="Y133" s="13"/>
      <c r="Z133" s="13"/>
      <c r="AA133" s="13"/>
      <c r="AB133" s="13"/>
      <c r="AC133" s="13"/>
      <c r="AD133" s="13"/>
      <c r="AE133" s="13"/>
      <c r="AT133" s="250" t="s">
        <v>323</v>
      </c>
      <c r="AU133" s="250" t="s">
        <v>86</v>
      </c>
      <c r="AV133" s="13" t="s">
        <v>86</v>
      </c>
      <c r="AW133" s="13" t="s">
        <v>32</v>
      </c>
      <c r="AX133" s="13" t="s">
        <v>84</v>
      </c>
      <c r="AY133" s="250" t="s">
        <v>304</v>
      </c>
    </row>
    <row r="134" s="2" customFormat="1" ht="24.15" customHeight="1">
      <c r="A134" s="38"/>
      <c r="B134" s="39"/>
      <c r="C134" s="226" t="s">
        <v>311</v>
      </c>
      <c r="D134" s="226" t="s">
        <v>307</v>
      </c>
      <c r="E134" s="227" t="s">
        <v>782</v>
      </c>
      <c r="F134" s="228" t="s">
        <v>783</v>
      </c>
      <c r="G134" s="229" t="s">
        <v>547</v>
      </c>
      <c r="H134" s="230">
        <v>70</v>
      </c>
      <c r="I134" s="231"/>
      <c r="J134" s="232">
        <f>ROUND(I134*H134,2)</f>
        <v>0</v>
      </c>
      <c r="K134" s="228" t="s">
        <v>318</v>
      </c>
      <c r="L134" s="44"/>
      <c r="M134" s="233" t="s">
        <v>1</v>
      </c>
      <c r="N134" s="234" t="s">
        <v>42</v>
      </c>
      <c r="O134" s="91"/>
      <c r="P134" s="235">
        <f>O134*H134</f>
        <v>0</v>
      </c>
      <c r="Q134" s="235">
        <v>0.0015</v>
      </c>
      <c r="R134" s="235">
        <f>Q134*H134</f>
        <v>0.105</v>
      </c>
      <c r="S134" s="235">
        <v>0</v>
      </c>
      <c r="T134" s="236">
        <f>S134*H134</f>
        <v>0</v>
      </c>
      <c r="U134" s="38"/>
      <c r="V134" s="38"/>
      <c r="W134" s="38"/>
      <c r="X134" s="38"/>
      <c r="Y134" s="38"/>
      <c r="Z134" s="38"/>
      <c r="AA134" s="38"/>
      <c r="AB134" s="38"/>
      <c r="AC134" s="38"/>
      <c r="AD134" s="38"/>
      <c r="AE134" s="38"/>
      <c r="AR134" s="237" t="s">
        <v>392</v>
      </c>
      <c r="AT134" s="237" t="s">
        <v>307</v>
      </c>
      <c r="AU134" s="237" t="s">
        <v>86</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1777</v>
      </c>
    </row>
    <row r="135" s="13" customFormat="1">
      <c r="A135" s="13"/>
      <c r="B135" s="239"/>
      <c r="C135" s="240"/>
      <c r="D135" s="241" t="s">
        <v>323</v>
      </c>
      <c r="E135" s="242" t="s">
        <v>1</v>
      </c>
      <c r="F135" s="243" t="s">
        <v>1499</v>
      </c>
      <c r="G135" s="240"/>
      <c r="H135" s="244">
        <v>70</v>
      </c>
      <c r="I135" s="245"/>
      <c r="J135" s="240"/>
      <c r="K135" s="240"/>
      <c r="L135" s="246"/>
      <c r="M135" s="247"/>
      <c r="N135" s="248"/>
      <c r="O135" s="248"/>
      <c r="P135" s="248"/>
      <c r="Q135" s="248"/>
      <c r="R135" s="248"/>
      <c r="S135" s="248"/>
      <c r="T135" s="249"/>
      <c r="U135" s="13"/>
      <c r="V135" s="13"/>
      <c r="W135" s="13"/>
      <c r="X135" s="13"/>
      <c r="Y135" s="13"/>
      <c r="Z135" s="13"/>
      <c r="AA135" s="13"/>
      <c r="AB135" s="13"/>
      <c r="AC135" s="13"/>
      <c r="AD135" s="13"/>
      <c r="AE135" s="13"/>
      <c r="AT135" s="250" t="s">
        <v>323</v>
      </c>
      <c r="AU135" s="250" t="s">
        <v>86</v>
      </c>
      <c r="AV135" s="13" t="s">
        <v>86</v>
      </c>
      <c r="AW135" s="13" t="s">
        <v>32</v>
      </c>
      <c r="AX135" s="13" t="s">
        <v>84</v>
      </c>
      <c r="AY135" s="250" t="s">
        <v>304</v>
      </c>
    </row>
    <row r="136" s="2" customFormat="1" ht="21.75" customHeight="1">
      <c r="A136" s="38"/>
      <c r="B136" s="39"/>
      <c r="C136" s="226" t="s">
        <v>330</v>
      </c>
      <c r="D136" s="226" t="s">
        <v>307</v>
      </c>
      <c r="E136" s="227" t="s">
        <v>804</v>
      </c>
      <c r="F136" s="228" t="s">
        <v>805</v>
      </c>
      <c r="G136" s="229" t="s">
        <v>547</v>
      </c>
      <c r="H136" s="230">
        <v>320</v>
      </c>
      <c r="I136" s="231"/>
      <c r="J136" s="232">
        <f>ROUND(I136*H136,2)</f>
        <v>0</v>
      </c>
      <c r="K136" s="228" t="s">
        <v>318</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1778</v>
      </c>
    </row>
    <row r="137" s="13" customFormat="1">
      <c r="A137" s="13"/>
      <c r="B137" s="239"/>
      <c r="C137" s="240"/>
      <c r="D137" s="241" t="s">
        <v>323</v>
      </c>
      <c r="E137" s="242" t="s">
        <v>1</v>
      </c>
      <c r="F137" s="243" t="s">
        <v>1501</v>
      </c>
      <c r="G137" s="240"/>
      <c r="H137" s="244">
        <v>320</v>
      </c>
      <c r="I137" s="245"/>
      <c r="J137" s="240"/>
      <c r="K137" s="240"/>
      <c r="L137" s="246"/>
      <c r="M137" s="247"/>
      <c r="N137" s="248"/>
      <c r="O137" s="248"/>
      <c r="P137" s="248"/>
      <c r="Q137" s="248"/>
      <c r="R137" s="248"/>
      <c r="S137" s="248"/>
      <c r="T137" s="249"/>
      <c r="U137" s="13"/>
      <c r="V137" s="13"/>
      <c r="W137" s="13"/>
      <c r="X137" s="13"/>
      <c r="Y137" s="13"/>
      <c r="Z137" s="13"/>
      <c r="AA137" s="13"/>
      <c r="AB137" s="13"/>
      <c r="AC137" s="13"/>
      <c r="AD137" s="13"/>
      <c r="AE137" s="13"/>
      <c r="AT137" s="250" t="s">
        <v>323</v>
      </c>
      <c r="AU137" s="250" t="s">
        <v>86</v>
      </c>
      <c r="AV137" s="13" t="s">
        <v>86</v>
      </c>
      <c r="AW137" s="13" t="s">
        <v>32</v>
      </c>
      <c r="AX137" s="13" t="s">
        <v>84</v>
      </c>
      <c r="AY137" s="250" t="s">
        <v>304</v>
      </c>
    </row>
    <row r="138" s="2" customFormat="1" ht="24.15" customHeight="1">
      <c r="A138" s="38"/>
      <c r="B138" s="39"/>
      <c r="C138" s="226" t="s">
        <v>313</v>
      </c>
      <c r="D138" s="226" t="s">
        <v>307</v>
      </c>
      <c r="E138" s="227" t="s">
        <v>815</v>
      </c>
      <c r="F138" s="228" t="s">
        <v>816</v>
      </c>
      <c r="G138" s="229" t="s">
        <v>575</v>
      </c>
      <c r="H138" s="230">
        <v>30</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392</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392</v>
      </c>
      <c r="BM138" s="237" t="s">
        <v>1779</v>
      </c>
    </row>
    <row r="139" s="2" customFormat="1" ht="24.15" customHeight="1">
      <c r="A139" s="38"/>
      <c r="B139" s="39"/>
      <c r="C139" s="226" t="s">
        <v>343</v>
      </c>
      <c r="D139" s="226" t="s">
        <v>307</v>
      </c>
      <c r="E139" s="227" t="s">
        <v>818</v>
      </c>
      <c r="F139" s="228" t="s">
        <v>819</v>
      </c>
      <c r="G139" s="229" t="s">
        <v>365</v>
      </c>
      <c r="H139" s="230">
        <v>0.313</v>
      </c>
      <c r="I139" s="231"/>
      <c r="J139" s="232">
        <f>ROUND(I139*H139,2)</f>
        <v>0</v>
      </c>
      <c r="K139" s="228" t="s">
        <v>318</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392</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1780</v>
      </c>
    </row>
    <row r="140" s="2" customFormat="1" ht="24.15" customHeight="1">
      <c r="A140" s="38"/>
      <c r="B140" s="39"/>
      <c r="C140" s="226" t="s">
        <v>348</v>
      </c>
      <c r="D140" s="226" t="s">
        <v>307</v>
      </c>
      <c r="E140" s="227" t="s">
        <v>821</v>
      </c>
      <c r="F140" s="228" t="s">
        <v>822</v>
      </c>
      <c r="G140" s="229" t="s">
        <v>365</v>
      </c>
      <c r="H140" s="230">
        <v>0.313</v>
      </c>
      <c r="I140" s="231"/>
      <c r="J140" s="232">
        <f>ROUND(I140*H140,2)</f>
        <v>0</v>
      </c>
      <c r="K140" s="228" t="s">
        <v>823</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392</v>
      </c>
      <c r="AT140" s="237" t="s">
        <v>307</v>
      </c>
      <c r="AU140" s="237" t="s">
        <v>86</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1781</v>
      </c>
    </row>
    <row r="141" s="12" customFormat="1" ht="22.8" customHeight="1">
      <c r="A141" s="12"/>
      <c r="B141" s="210"/>
      <c r="C141" s="211"/>
      <c r="D141" s="212" t="s">
        <v>76</v>
      </c>
      <c r="E141" s="224" t="s">
        <v>825</v>
      </c>
      <c r="F141" s="224" t="s">
        <v>826</v>
      </c>
      <c r="G141" s="211"/>
      <c r="H141" s="211"/>
      <c r="I141" s="214"/>
      <c r="J141" s="225">
        <f>BK141</f>
        <v>0</v>
      </c>
      <c r="K141" s="211"/>
      <c r="L141" s="216"/>
      <c r="M141" s="217"/>
      <c r="N141" s="218"/>
      <c r="O141" s="218"/>
      <c r="P141" s="219">
        <f>SUM(P142:P149)</f>
        <v>0</v>
      </c>
      <c r="Q141" s="218"/>
      <c r="R141" s="219">
        <f>SUM(R142:R149)</f>
        <v>0.023</v>
      </c>
      <c r="S141" s="218"/>
      <c r="T141" s="220">
        <f>SUM(T142:T149)</f>
        <v>0</v>
      </c>
      <c r="U141" s="12"/>
      <c r="V141" s="12"/>
      <c r="W141" s="12"/>
      <c r="X141" s="12"/>
      <c r="Y141" s="12"/>
      <c r="Z141" s="12"/>
      <c r="AA141" s="12"/>
      <c r="AB141" s="12"/>
      <c r="AC141" s="12"/>
      <c r="AD141" s="12"/>
      <c r="AE141" s="12"/>
      <c r="AR141" s="221" t="s">
        <v>86</v>
      </c>
      <c r="AT141" s="222" t="s">
        <v>76</v>
      </c>
      <c r="AU141" s="222" t="s">
        <v>84</v>
      </c>
      <c r="AY141" s="221" t="s">
        <v>304</v>
      </c>
      <c r="BK141" s="223">
        <f>SUM(BK142:BK149)</f>
        <v>0</v>
      </c>
    </row>
    <row r="142" s="2" customFormat="1" ht="37.8" customHeight="1">
      <c r="A142" s="38"/>
      <c r="B142" s="39"/>
      <c r="C142" s="273" t="s">
        <v>325</v>
      </c>
      <c r="D142" s="273" t="s">
        <v>423</v>
      </c>
      <c r="E142" s="274" t="s">
        <v>837</v>
      </c>
      <c r="F142" s="275" t="s">
        <v>838</v>
      </c>
      <c r="G142" s="276" t="s">
        <v>575</v>
      </c>
      <c r="H142" s="277">
        <v>25</v>
      </c>
      <c r="I142" s="278"/>
      <c r="J142" s="279">
        <f>ROUND(I142*H142,2)</f>
        <v>0</v>
      </c>
      <c r="K142" s="275" t="s">
        <v>1</v>
      </c>
      <c r="L142" s="280"/>
      <c r="M142" s="281" t="s">
        <v>1</v>
      </c>
      <c r="N142" s="282" t="s">
        <v>42</v>
      </c>
      <c r="O142" s="91"/>
      <c r="P142" s="235">
        <f>O142*H142</f>
        <v>0</v>
      </c>
      <c r="Q142" s="235">
        <v>0.00023000000000000001</v>
      </c>
      <c r="R142" s="235">
        <f>Q142*H142</f>
        <v>0.0057499999999999999</v>
      </c>
      <c r="S142" s="235">
        <v>0</v>
      </c>
      <c r="T142" s="236">
        <f>S142*H142</f>
        <v>0</v>
      </c>
      <c r="U142" s="38"/>
      <c r="V142" s="38"/>
      <c r="W142" s="38"/>
      <c r="X142" s="38"/>
      <c r="Y142" s="38"/>
      <c r="Z142" s="38"/>
      <c r="AA142" s="38"/>
      <c r="AB142" s="38"/>
      <c r="AC142" s="38"/>
      <c r="AD142" s="38"/>
      <c r="AE142" s="38"/>
      <c r="AR142" s="237" t="s">
        <v>426</v>
      </c>
      <c r="AT142" s="237" t="s">
        <v>423</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1782</v>
      </c>
    </row>
    <row r="143" s="13" customFormat="1">
      <c r="A143" s="13"/>
      <c r="B143" s="239"/>
      <c r="C143" s="240"/>
      <c r="D143" s="241" t="s">
        <v>323</v>
      </c>
      <c r="E143" s="242" t="s">
        <v>1</v>
      </c>
      <c r="F143" s="243" t="s">
        <v>1506</v>
      </c>
      <c r="G143" s="240"/>
      <c r="H143" s="244">
        <v>25</v>
      </c>
      <c r="I143" s="245"/>
      <c r="J143" s="240"/>
      <c r="K143" s="240"/>
      <c r="L143" s="246"/>
      <c r="M143" s="247"/>
      <c r="N143" s="248"/>
      <c r="O143" s="248"/>
      <c r="P143" s="248"/>
      <c r="Q143" s="248"/>
      <c r="R143" s="248"/>
      <c r="S143" s="248"/>
      <c r="T143" s="249"/>
      <c r="U143" s="13"/>
      <c r="V143" s="13"/>
      <c r="W143" s="13"/>
      <c r="X143" s="13"/>
      <c r="Y143" s="13"/>
      <c r="Z143" s="13"/>
      <c r="AA143" s="13"/>
      <c r="AB143" s="13"/>
      <c r="AC143" s="13"/>
      <c r="AD143" s="13"/>
      <c r="AE143" s="13"/>
      <c r="AT143" s="250" t="s">
        <v>323</v>
      </c>
      <c r="AU143" s="250" t="s">
        <v>86</v>
      </c>
      <c r="AV143" s="13" t="s">
        <v>86</v>
      </c>
      <c r="AW143" s="13" t="s">
        <v>32</v>
      </c>
      <c r="AX143" s="13" t="s">
        <v>84</v>
      </c>
      <c r="AY143" s="250" t="s">
        <v>304</v>
      </c>
    </row>
    <row r="144" s="2" customFormat="1" ht="24.15" customHeight="1">
      <c r="A144" s="38"/>
      <c r="B144" s="39"/>
      <c r="C144" s="273" t="s">
        <v>362</v>
      </c>
      <c r="D144" s="273" t="s">
        <v>423</v>
      </c>
      <c r="E144" s="274" t="s">
        <v>841</v>
      </c>
      <c r="F144" s="275" t="s">
        <v>842</v>
      </c>
      <c r="G144" s="276" t="s">
        <v>575</v>
      </c>
      <c r="H144" s="277">
        <v>25</v>
      </c>
      <c r="I144" s="278"/>
      <c r="J144" s="279">
        <f>ROUND(I144*H144,2)</f>
        <v>0</v>
      </c>
      <c r="K144" s="275" t="s">
        <v>1</v>
      </c>
      <c r="L144" s="280"/>
      <c r="M144" s="281" t="s">
        <v>1</v>
      </c>
      <c r="N144" s="282" t="s">
        <v>42</v>
      </c>
      <c r="O144" s="91"/>
      <c r="P144" s="235">
        <f>O144*H144</f>
        <v>0</v>
      </c>
      <c r="Q144" s="235">
        <v>0.00023000000000000001</v>
      </c>
      <c r="R144" s="235">
        <f>Q144*H144</f>
        <v>0.0057499999999999999</v>
      </c>
      <c r="S144" s="235">
        <v>0</v>
      </c>
      <c r="T144" s="236">
        <f>S144*H144</f>
        <v>0</v>
      </c>
      <c r="U144" s="38"/>
      <c r="V144" s="38"/>
      <c r="W144" s="38"/>
      <c r="X144" s="38"/>
      <c r="Y144" s="38"/>
      <c r="Z144" s="38"/>
      <c r="AA144" s="38"/>
      <c r="AB144" s="38"/>
      <c r="AC144" s="38"/>
      <c r="AD144" s="38"/>
      <c r="AE144" s="38"/>
      <c r="AR144" s="237" t="s">
        <v>426</v>
      </c>
      <c r="AT144" s="237" t="s">
        <v>423</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1783</v>
      </c>
    </row>
    <row r="145" s="13" customFormat="1">
      <c r="A145" s="13"/>
      <c r="B145" s="239"/>
      <c r="C145" s="240"/>
      <c r="D145" s="241" t="s">
        <v>323</v>
      </c>
      <c r="E145" s="242" t="s">
        <v>1</v>
      </c>
      <c r="F145" s="243" t="s">
        <v>1506</v>
      </c>
      <c r="G145" s="240"/>
      <c r="H145" s="244">
        <v>25</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4.15" customHeight="1">
      <c r="A146" s="38"/>
      <c r="B146" s="39"/>
      <c r="C146" s="273" t="s">
        <v>367</v>
      </c>
      <c r="D146" s="273" t="s">
        <v>423</v>
      </c>
      <c r="E146" s="274" t="s">
        <v>844</v>
      </c>
      <c r="F146" s="275" t="s">
        <v>845</v>
      </c>
      <c r="G146" s="276" t="s">
        <v>575</v>
      </c>
      <c r="H146" s="277">
        <v>50</v>
      </c>
      <c r="I146" s="278"/>
      <c r="J146" s="279">
        <f>ROUND(I146*H146,2)</f>
        <v>0</v>
      </c>
      <c r="K146" s="275" t="s">
        <v>1</v>
      </c>
      <c r="L146" s="280"/>
      <c r="M146" s="281" t="s">
        <v>1</v>
      </c>
      <c r="N146" s="282" t="s">
        <v>42</v>
      </c>
      <c r="O146" s="91"/>
      <c r="P146" s="235">
        <f>O146*H146</f>
        <v>0</v>
      </c>
      <c r="Q146" s="235">
        <v>0.00023000000000000001</v>
      </c>
      <c r="R146" s="235">
        <f>Q146*H146</f>
        <v>0.0115</v>
      </c>
      <c r="S146" s="235">
        <v>0</v>
      </c>
      <c r="T146" s="236">
        <f>S146*H146</f>
        <v>0</v>
      </c>
      <c r="U146" s="38"/>
      <c r="V146" s="38"/>
      <c r="W146" s="38"/>
      <c r="X146" s="38"/>
      <c r="Y146" s="38"/>
      <c r="Z146" s="38"/>
      <c r="AA146" s="38"/>
      <c r="AB146" s="38"/>
      <c r="AC146" s="38"/>
      <c r="AD146" s="38"/>
      <c r="AE146" s="38"/>
      <c r="AR146" s="237" t="s">
        <v>426</v>
      </c>
      <c r="AT146" s="237" t="s">
        <v>423</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1784</v>
      </c>
    </row>
    <row r="147" s="13" customFormat="1">
      <c r="A147" s="13"/>
      <c r="B147" s="239"/>
      <c r="C147" s="240"/>
      <c r="D147" s="241" t="s">
        <v>323</v>
      </c>
      <c r="E147" s="242" t="s">
        <v>1</v>
      </c>
      <c r="F147" s="243" t="s">
        <v>1509</v>
      </c>
      <c r="G147" s="240"/>
      <c r="H147" s="244">
        <v>50</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84</v>
      </c>
      <c r="AY147" s="250" t="s">
        <v>304</v>
      </c>
    </row>
    <row r="148" s="2" customFormat="1" ht="24.15" customHeight="1">
      <c r="A148" s="38"/>
      <c r="B148" s="39"/>
      <c r="C148" s="226" t="s">
        <v>8</v>
      </c>
      <c r="D148" s="226" t="s">
        <v>307</v>
      </c>
      <c r="E148" s="227" t="s">
        <v>848</v>
      </c>
      <c r="F148" s="228" t="s">
        <v>849</v>
      </c>
      <c r="G148" s="229" t="s">
        <v>365</v>
      </c>
      <c r="H148" s="230">
        <v>0.023</v>
      </c>
      <c r="I148" s="231"/>
      <c r="J148" s="232">
        <f>ROUND(I148*H148,2)</f>
        <v>0</v>
      </c>
      <c r="K148" s="228" t="s">
        <v>318</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392</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1785</v>
      </c>
    </row>
    <row r="149" s="2" customFormat="1" ht="24.15" customHeight="1">
      <c r="A149" s="38"/>
      <c r="B149" s="39"/>
      <c r="C149" s="226" t="s">
        <v>375</v>
      </c>
      <c r="D149" s="226" t="s">
        <v>307</v>
      </c>
      <c r="E149" s="227" t="s">
        <v>851</v>
      </c>
      <c r="F149" s="228" t="s">
        <v>852</v>
      </c>
      <c r="G149" s="229" t="s">
        <v>365</v>
      </c>
      <c r="H149" s="230">
        <v>0.023</v>
      </c>
      <c r="I149" s="231"/>
      <c r="J149" s="232">
        <f>ROUND(I149*H149,2)</f>
        <v>0</v>
      </c>
      <c r="K149" s="228" t="s">
        <v>318</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392</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1786</v>
      </c>
    </row>
    <row r="150" s="12" customFormat="1" ht="22.8" customHeight="1">
      <c r="A150" s="12"/>
      <c r="B150" s="210"/>
      <c r="C150" s="211"/>
      <c r="D150" s="212" t="s">
        <v>76</v>
      </c>
      <c r="E150" s="224" t="s">
        <v>854</v>
      </c>
      <c r="F150" s="224" t="s">
        <v>855</v>
      </c>
      <c r="G150" s="211"/>
      <c r="H150" s="211"/>
      <c r="I150" s="214"/>
      <c r="J150" s="225">
        <f>BK150</f>
        <v>0</v>
      </c>
      <c r="K150" s="211"/>
      <c r="L150" s="216"/>
      <c r="M150" s="217"/>
      <c r="N150" s="218"/>
      <c r="O150" s="218"/>
      <c r="P150" s="219">
        <f>SUM(P151:P158)</f>
        <v>0</v>
      </c>
      <c r="Q150" s="218"/>
      <c r="R150" s="219">
        <f>SUM(R151:R158)</f>
        <v>0.59199999999999997</v>
      </c>
      <c r="S150" s="218"/>
      <c r="T150" s="220">
        <f>SUM(T151:T158)</f>
        <v>0</v>
      </c>
      <c r="U150" s="12"/>
      <c r="V150" s="12"/>
      <c r="W150" s="12"/>
      <c r="X150" s="12"/>
      <c r="Y150" s="12"/>
      <c r="Z150" s="12"/>
      <c r="AA150" s="12"/>
      <c r="AB150" s="12"/>
      <c r="AC150" s="12"/>
      <c r="AD150" s="12"/>
      <c r="AE150" s="12"/>
      <c r="AR150" s="221" t="s">
        <v>86</v>
      </c>
      <c r="AT150" s="222" t="s">
        <v>76</v>
      </c>
      <c r="AU150" s="222" t="s">
        <v>84</v>
      </c>
      <c r="AY150" s="221" t="s">
        <v>304</v>
      </c>
      <c r="BK150" s="223">
        <f>SUM(BK151:BK158)</f>
        <v>0</v>
      </c>
    </row>
    <row r="151" s="2" customFormat="1" ht="24.15" customHeight="1">
      <c r="A151" s="38"/>
      <c r="B151" s="39"/>
      <c r="C151" s="226" t="s">
        <v>381</v>
      </c>
      <c r="D151" s="226" t="s">
        <v>307</v>
      </c>
      <c r="E151" s="227" t="s">
        <v>856</v>
      </c>
      <c r="F151" s="228" t="s">
        <v>857</v>
      </c>
      <c r="G151" s="229" t="s">
        <v>575</v>
      </c>
      <c r="H151" s="230">
        <v>25</v>
      </c>
      <c r="I151" s="231"/>
      <c r="J151" s="232">
        <f>ROUND(I151*H151,2)</f>
        <v>0</v>
      </c>
      <c r="K151" s="228" t="s">
        <v>318</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392</v>
      </c>
      <c r="AT151" s="237" t="s">
        <v>307</v>
      </c>
      <c r="AU151" s="237" t="s">
        <v>86</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392</v>
      </c>
      <c r="BM151" s="237" t="s">
        <v>1787</v>
      </c>
    </row>
    <row r="152" s="13" customFormat="1">
      <c r="A152" s="13"/>
      <c r="B152" s="239"/>
      <c r="C152" s="240"/>
      <c r="D152" s="241" t="s">
        <v>323</v>
      </c>
      <c r="E152" s="242" t="s">
        <v>1</v>
      </c>
      <c r="F152" s="243" t="s">
        <v>437</v>
      </c>
      <c r="G152" s="240"/>
      <c r="H152" s="244">
        <v>25</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84</v>
      </c>
      <c r="AY152" s="250" t="s">
        <v>304</v>
      </c>
    </row>
    <row r="153" s="2" customFormat="1" ht="37.8" customHeight="1">
      <c r="A153" s="38"/>
      <c r="B153" s="39"/>
      <c r="C153" s="226" t="s">
        <v>389</v>
      </c>
      <c r="D153" s="226" t="s">
        <v>307</v>
      </c>
      <c r="E153" s="227" t="s">
        <v>868</v>
      </c>
      <c r="F153" s="228" t="s">
        <v>869</v>
      </c>
      <c r="G153" s="229" t="s">
        <v>575</v>
      </c>
      <c r="H153" s="230">
        <v>25</v>
      </c>
      <c r="I153" s="231"/>
      <c r="J153" s="232">
        <f>ROUND(I153*H153,2)</f>
        <v>0</v>
      </c>
      <c r="K153" s="228" t="s">
        <v>318</v>
      </c>
      <c r="L153" s="44"/>
      <c r="M153" s="233" t="s">
        <v>1</v>
      </c>
      <c r="N153" s="234" t="s">
        <v>42</v>
      </c>
      <c r="O153" s="91"/>
      <c r="P153" s="235">
        <f>O153*H153</f>
        <v>0</v>
      </c>
      <c r="Q153" s="235">
        <v>0.02368</v>
      </c>
      <c r="R153" s="235">
        <f>Q153*H153</f>
        <v>0.59199999999999997</v>
      </c>
      <c r="S153" s="235">
        <v>0</v>
      </c>
      <c r="T153" s="236">
        <f>S153*H153</f>
        <v>0</v>
      </c>
      <c r="U153" s="38"/>
      <c r="V153" s="38"/>
      <c r="W153" s="38"/>
      <c r="X153" s="38"/>
      <c r="Y153" s="38"/>
      <c r="Z153" s="38"/>
      <c r="AA153" s="38"/>
      <c r="AB153" s="38"/>
      <c r="AC153" s="38"/>
      <c r="AD153" s="38"/>
      <c r="AE153" s="38"/>
      <c r="AR153" s="237" t="s">
        <v>392</v>
      </c>
      <c r="AT153" s="237" t="s">
        <v>307</v>
      </c>
      <c r="AU153" s="237" t="s">
        <v>86</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1788</v>
      </c>
    </row>
    <row r="154" s="13" customFormat="1">
      <c r="A154" s="13"/>
      <c r="B154" s="239"/>
      <c r="C154" s="240"/>
      <c r="D154" s="241" t="s">
        <v>323</v>
      </c>
      <c r="E154" s="242" t="s">
        <v>1</v>
      </c>
      <c r="F154" s="243" t="s">
        <v>1514</v>
      </c>
      <c r="G154" s="240"/>
      <c r="H154" s="244">
        <v>25</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84</v>
      </c>
      <c r="AY154" s="250" t="s">
        <v>304</v>
      </c>
    </row>
    <row r="155" s="2" customFormat="1" ht="16.5" customHeight="1">
      <c r="A155" s="38"/>
      <c r="B155" s="39"/>
      <c r="C155" s="226" t="s">
        <v>392</v>
      </c>
      <c r="D155" s="226" t="s">
        <v>307</v>
      </c>
      <c r="E155" s="227" t="s">
        <v>872</v>
      </c>
      <c r="F155" s="228" t="s">
        <v>873</v>
      </c>
      <c r="G155" s="229" t="s">
        <v>575</v>
      </c>
      <c r="H155" s="230">
        <v>25</v>
      </c>
      <c r="I155" s="231"/>
      <c r="J155" s="232">
        <f>ROUND(I155*H155,2)</f>
        <v>0</v>
      </c>
      <c r="K155" s="228" t="s">
        <v>318</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392</v>
      </c>
      <c r="AT155" s="237" t="s">
        <v>307</v>
      </c>
      <c r="AU155" s="237" t="s">
        <v>86</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1789</v>
      </c>
    </row>
    <row r="156" s="13" customFormat="1">
      <c r="A156" s="13"/>
      <c r="B156" s="239"/>
      <c r="C156" s="240"/>
      <c r="D156" s="241" t="s">
        <v>323</v>
      </c>
      <c r="E156" s="242" t="s">
        <v>1</v>
      </c>
      <c r="F156" s="243" t="s">
        <v>437</v>
      </c>
      <c r="G156" s="240"/>
      <c r="H156" s="244">
        <v>25</v>
      </c>
      <c r="I156" s="245"/>
      <c r="J156" s="240"/>
      <c r="K156" s="240"/>
      <c r="L156" s="246"/>
      <c r="M156" s="247"/>
      <c r="N156" s="248"/>
      <c r="O156" s="248"/>
      <c r="P156" s="248"/>
      <c r="Q156" s="248"/>
      <c r="R156" s="248"/>
      <c r="S156" s="248"/>
      <c r="T156" s="249"/>
      <c r="U156" s="13"/>
      <c r="V156" s="13"/>
      <c r="W156" s="13"/>
      <c r="X156" s="13"/>
      <c r="Y156" s="13"/>
      <c r="Z156" s="13"/>
      <c r="AA156" s="13"/>
      <c r="AB156" s="13"/>
      <c r="AC156" s="13"/>
      <c r="AD156" s="13"/>
      <c r="AE156" s="13"/>
      <c r="AT156" s="250" t="s">
        <v>323</v>
      </c>
      <c r="AU156" s="250" t="s">
        <v>86</v>
      </c>
      <c r="AV156" s="13" t="s">
        <v>86</v>
      </c>
      <c r="AW156" s="13" t="s">
        <v>32</v>
      </c>
      <c r="AX156" s="13" t="s">
        <v>84</v>
      </c>
      <c r="AY156" s="250" t="s">
        <v>304</v>
      </c>
    </row>
    <row r="157" s="2" customFormat="1" ht="24.15" customHeight="1">
      <c r="A157" s="38"/>
      <c r="B157" s="39"/>
      <c r="C157" s="226" t="s">
        <v>398</v>
      </c>
      <c r="D157" s="226" t="s">
        <v>307</v>
      </c>
      <c r="E157" s="227" t="s">
        <v>875</v>
      </c>
      <c r="F157" s="228" t="s">
        <v>876</v>
      </c>
      <c r="G157" s="229" t="s">
        <v>365</v>
      </c>
      <c r="H157" s="230">
        <v>0.59199999999999997</v>
      </c>
      <c r="I157" s="231"/>
      <c r="J157" s="232">
        <f>ROUND(I157*H157,2)</f>
        <v>0</v>
      </c>
      <c r="K157" s="228" t="s">
        <v>318</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392</v>
      </c>
      <c r="AT157" s="237" t="s">
        <v>307</v>
      </c>
      <c r="AU157" s="237" t="s">
        <v>86</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1790</v>
      </c>
    </row>
    <row r="158" s="2" customFormat="1" ht="24.15" customHeight="1">
      <c r="A158" s="38"/>
      <c r="B158" s="39"/>
      <c r="C158" s="226" t="s">
        <v>403</v>
      </c>
      <c r="D158" s="226" t="s">
        <v>307</v>
      </c>
      <c r="E158" s="227" t="s">
        <v>878</v>
      </c>
      <c r="F158" s="228" t="s">
        <v>879</v>
      </c>
      <c r="G158" s="229" t="s">
        <v>365</v>
      </c>
      <c r="H158" s="230">
        <v>0.59199999999999997</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392</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1791</v>
      </c>
    </row>
    <row r="159" s="12" customFormat="1" ht="22.8" customHeight="1">
      <c r="A159" s="12"/>
      <c r="B159" s="210"/>
      <c r="C159" s="211"/>
      <c r="D159" s="212" t="s">
        <v>76</v>
      </c>
      <c r="E159" s="224" t="s">
        <v>691</v>
      </c>
      <c r="F159" s="224" t="s">
        <v>692</v>
      </c>
      <c r="G159" s="211"/>
      <c r="H159" s="211"/>
      <c r="I159" s="214"/>
      <c r="J159" s="225">
        <f>BK159</f>
        <v>0</v>
      </c>
      <c r="K159" s="211"/>
      <c r="L159" s="216"/>
      <c r="M159" s="217"/>
      <c r="N159" s="218"/>
      <c r="O159" s="218"/>
      <c r="P159" s="219">
        <f>SUM(P160:P161)</f>
        <v>0</v>
      </c>
      <c r="Q159" s="218"/>
      <c r="R159" s="219">
        <f>SUM(R160:R161)</f>
        <v>0</v>
      </c>
      <c r="S159" s="218"/>
      <c r="T159" s="220">
        <f>SUM(T160:T161)</f>
        <v>0</v>
      </c>
      <c r="U159" s="12"/>
      <c r="V159" s="12"/>
      <c r="W159" s="12"/>
      <c r="X159" s="12"/>
      <c r="Y159" s="12"/>
      <c r="Z159" s="12"/>
      <c r="AA159" s="12"/>
      <c r="AB159" s="12"/>
      <c r="AC159" s="12"/>
      <c r="AD159" s="12"/>
      <c r="AE159" s="12"/>
      <c r="AR159" s="221" t="s">
        <v>311</v>
      </c>
      <c r="AT159" s="222" t="s">
        <v>76</v>
      </c>
      <c r="AU159" s="222" t="s">
        <v>84</v>
      </c>
      <c r="AY159" s="221" t="s">
        <v>304</v>
      </c>
      <c r="BK159" s="223">
        <f>SUM(BK160:BK161)</f>
        <v>0</v>
      </c>
    </row>
    <row r="160" s="2" customFormat="1" ht="49.05" customHeight="1">
      <c r="A160" s="38"/>
      <c r="B160" s="39"/>
      <c r="C160" s="226" t="s">
        <v>410</v>
      </c>
      <c r="D160" s="226" t="s">
        <v>307</v>
      </c>
      <c r="E160" s="227" t="s">
        <v>881</v>
      </c>
      <c r="F160" s="228" t="s">
        <v>882</v>
      </c>
      <c r="G160" s="229" t="s">
        <v>575</v>
      </c>
      <c r="H160" s="230">
        <v>1</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535</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535</v>
      </c>
      <c r="BM160" s="237" t="s">
        <v>1792</v>
      </c>
    </row>
    <row r="161" s="2" customFormat="1" ht="16.5" customHeight="1">
      <c r="A161" s="38"/>
      <c r="B161" s="39"/>
      <c r="C161" s="226" t="s">
        <v>414</v>
      </c>
      <c r="D161" s="226" t="s">
        <v>307</v>
      </c>
      <c r="E161" s="227" t="s">
        <v>884</v>
      </c>
      <c r="F161" s="228" t="s">
        <v>885</v>
      </c>
      <c r="G161" s="229" t="s">
        <v>575</v>
      </c>
      <c r="H161" s="230">
        <v>1</v>
      </c>
      <c r="I161" s="231"/>
      <c r="J161" s="232">
        <f>ROUND(I161*H161,2)</f>
        <v>0</v>
      </c>
      <c r="K161" s="228" t="s">
        <v>1</v>
      </c>
      <c r="L161" s="44"/>
      <c r="M161" s="286" t="s">
        <v>1</v>
      </c>
      <c r="N161" s="287" t="s">
        <v>42</v>
      </c>
      <c r="O161" s="288"/>
      <c r="P161" s="289">
        <f>O161*H161</f>
        <v>0</v>
      </c>
      <c r="Q161" s="289">
        <v>0</v>
      </c>
      <c r="R161" s="289">
        <f>Q161*H161</f>
        <v>0</v>
      </c>
      <c r="S161" s="289">
        <v>0</v>
      </c>
      <c r="T161" s="290">
        <f>S161*H161</f>
        <v>0</v>
      </c>
      <c r="U161" s="38"/>
      <c r="V161" s="38"/>
      <c r="W161" s="38"/>
      <c r="X161" s="38"/>
      <c r="Y161" s="38"/>
      <c r="Z161" s="38"/>
      <c r="AA161" s="38"/>
      <c r="AB161" s="38"/>
      <c r="AC161" s="38"/>
      <c r="AD161" s="38"/>
      <c r="AE161" s="38"/>
      <c r="AR161" s="237" t="s">
        <v>535</v>
      </c>
      <c r="AT161" s="237" t="s">
        <v>307</v>
      </c>
      <c r="AU161" s="237" t="s">
        <v>86</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535</v>
      </c>
      <c r="BM161" s="237" t="s">
        <v>1793</v>
      </c>
    </row>
    <row r="162" s="2" customFormat="1" ht="6.96" customHeight="1">
      <c r="A162" s="38"/>
      <c r="B162" s="66"/>
      <c r="C162" s="67"/>
      <c r="D162" s="67"/>
      <c r="E162" s="67"/>
      <c r="F162" s="67"/>
      <c r="G162" s="67"/>
      <c r="H162" s="67"/>
      <c r="I162" s="67"/>
      <c r="J162" s="67"/>
      <c r="K162" s="67"/>
      <c r="L162" s="44"/>
      <c r="M162" s="38"/>
      <c r="O162" s="38"/>
      <c r="P162" s="38"/>
      <c r="Q162" s="38"/>
      <c r="R162" s="38"/>
      <c r="S162" s="38"/>
      <c r="T162" s="38"/>
      <c r="U162" s="38"/>
      <c r="V162" s="38"/>
      <c r="W162" s="38"/>
      <c r="X162" s="38"/>
      <c r="Y162" s="38"/>
      <c r="Z162" s="38"/>
      <c r="AA162" s="38"/>
      <c r="AB162" s="38"/>
      <c r="AC162" s="38"/>
      <c r="AD162" s="38"/>
      <c r="AE162" s="38"/>
    </row>
  </sheetData>
  <sheetProtection sheet="1" autoFilter="0" formatColumns="0" formatRows="0" objects="1" scenarios="1" spinCount="100000" saltValue="0fcifIVLmYFhLT4WuGzUJZd4/q7MMalvxo8TzfUlUG4dFe5ZehGe1pUyghJPXFdK5p3DApccJ8YNpKd2IEWXnw==" hashValue="CYHeXp4MAbwUsAGnEV3YzkgNJng3b/HjBYuaE+evnGDLh7vbbY1FZvsSSD/vdY+OPD7j04JErczu+NpV7V18kQ==" algorithmName="SHA-512" password="CC35"/>
  <autoFilter ref="C124:K16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136</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1681</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1794</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23.25" customHeight="1">
      <c r="A29" s="154"/>
      <c r="B29" s="155"/>
      <c r="C29" s="154"/>
      <c r="D29" s="154"/>
      <c r="E29" s="156" t="s">
        <v>1521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ROUND((SUM(BE124:BE208)),  2)</f>
        <v>0</v>
      </c>
      <c r="G35" s="38"/>
      <c r="H35" s="38"/>
      <c r="I35" s="164">
        <v>0.20999999999999999</v>
      </c>
      <c r="J35" s="163">
        <f>ROUND(((SUM(BE124:BE208))*I35),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ROUND((SUM(BF124:BF208)),  2)</f>
        <v>0</v>
      </c>
      <c r="G36" s="38"/>
      <c r="H36" s="38"/>
      <c r="I36" s="164">
        <v>0.12</v>
      </c>
      <c r="J36" s="163">
        <f>ROUND(((SUM(BF124:BF208))*I36),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ROUND((SUM(BG124:BG208)),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ROUND((SUM(BH124:BH208)),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ROUND((SUM(BI124:BI208)),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1681</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02.4 - Elektroinstalace 2.np + instalace střecha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889</v>
      </c>
      <c r="E99" s="191"/>
      <c r="F99" s="191"/>
      <c r="G99" s="191"/>
      <c r="H99" s="191"/>
      <c r="I99" s="191"/>
      <c r="J99" s="192">
        <f>J125</f>
        <v>0</v>
      </c>
      <c r="K99" s="189"/>
      <c r="L99" s="193"/>
      <c r="S99" s="9"/>
      <c r="T99" s="9"/>
      <c r="U99" s="9"/>
      <c r="V99" s="9"/>
      <c r="W99" s="9"/>
      <c r="X99" s="9"/>
      <c r="Y99" s="9"/>
      <c r="Z99" s="9"/>
      <c r="AA99" s="9"/>
      <c r="AB99" s="9"/>
      <c r="AC99" s="9"/>
      <c r="AD99" s="9"/>
      <c r="AE99" s="9"/>
    </row>
    <row r="100" s="9" customFormat="1" ht="24.96" customHeight="1">
      <c r="A100" s="9"/>
      <c r="B100" s="188"/>
      <c r="C100" s="189"/>
      <c r="D100" s="190" t="s">
        <v>890</v>
      </c>
      <c r="E100" s="191"/>
      <c r="F100" s="191"/>
      <c r="G100" s="191"/>
      <c r="H100" s="191"/>
      <c r="I100" s="191"/>
      <c r="J100" s="192">
        <f>J128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891</v>
      </c>
      <c r="E101" s="191"/>
      <c r="F101" s="191"/>
      <c r="G101" s="191"/>
      <c r="H101" s="191"/>
      <c r="I101" s="191"/>
      <c r="J101" s="192">
        <f>J132</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893</v>
      </c>
      <c r="E102" s="191"/>
      <c r="F102" s="191"/>
      <c r="G102" s="191"/>
      <c r="H102" s="191"/>
      <c r="I102" s="191"/>
      <c r="J102" s="192">
        <f>J204</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267</v>
      </c>
      <c r="D113" s="22"/>
      <c r="E113" s="22"/>
      <c r="F113" s="22"/>
      <c r="G113" s="22"/>
      <c r="H113" s="22"/>
      <c r="I113" s="22"/>
      <c r="J113" s="22"/>
      <c r="K113" s="22"/>
      <c r="L113" s="20"/>
    </row>
    <row r="114" s="2" customFormat="1" ht="16.5" customHeight="1">
      <c r="A114" s="38"/>
      <c r="B114" s="39"/>
      <c r="C114" s="40"/>
      <c r="D114" s="40"/>
      <c r="E114" s="183" t="s">
        <v>1681</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02.4 - Elektroinstalace 2.np + instalace střecha</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Na Okrouhlíku 1371, HK</v>
      </c>
      <c r="G118" s="40"/>
      <c r="H118" s="40"/>
      <c r="I118" s="32" t="s">
        <v>22</v>
      </c>
      <c r="J118" s="79" t="str">
        <f>IF(J14="","",J14)</f>
        <v>24. 6. 2024</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E17</f>
        <v>Krajský úřad Královéhradeckého kraje</v>
      </c>
      <c r="G120" s="40"/>
      <c r="H120" s="40"/>
      <c r="I120" s="32" t="s">
        <v>30</v>
      </c>
      <c r="J120" s="36" t="str">
        <f>E23</f>
        <v>Energy Benefit Centre a.s.</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9"/>
      <c r="B123" s="200"/>
      <c r="C123" s="201" t="s">
        <v>290</v>
      </c>
      <c r="D123" s="202" t="s">
        <v>62</v>
      </c>
      <c r="E123" s="202" t="s">
        <v>58</v>
      </c>
      <c r="F123" s="202" t="s">
        <v>59</v>
      </c>
      <c r="G123" s="202" t="s">
        <v>291</v>
      </c>
      <c r="H123" s="202" t="s">
        <v>292</v>
      </c>
      <c r="I123" s="202" t="s">
        <v>293</v>
      </c>
      <c r="J123" s="202" t="s">
        <v>273</v>
      </c>
      <c r="K123" s="203" t="s">
        <v>294</v>
      </c>
      <c r="L123" s="204"/>
      <c r="M123" s="100" t="s">
        <v>1</v>
      </c>
      <c r="N123" s="101" t="s">
        <v>41</v>
      </c>
      <c r="O123" s="101" t="s">
        <v>295</v>
      </c>
      <c r="P123" s="101" t="s">
        <v>296</v>
      </c>
      <c r="Q123" s="101" t="s">
        <v>297</v>
      </c>
      <c r="R123" s="101" t="s">
        <v>298</v>
      </c>
      <c r="S123" s="101" t="s">
        <v>299</v>
      </c>
      <c r="T123" s="102" t="s">
        <v>300</v>
      </c>
      <c r="U123" s="199"/>
      <c r="V123" s="199"/>
      <c r="W123" s="199"/>
      <c r="X123" s="199"/>
      <c r="Y123" s="199"/>
      <c r="Z123" s="199"/>
      <c r="AA123" s="199"/>
      <c r="AB123" s="199"/>
      <c r="AC123" s="199"/>
      <c r="AD123" s="199"/>
      <c r="AE123" s="199"/>
    </row>
    <row r="124" s="2" customFormat="1" ht="22.8" customHeight="1">
      <c r="A124" s="38"/>
      <c r="B124" s="39"/>
      <c r="C124" s="107" t="s">
        <v>301</v>
      </c>
      <c r="D124" s="40"/>
      <c r="E124" s="40"/>
      <c r="F124" s="40"/>
      <c r="G124" s="40"/>
      <c r="H124" s="40"/>
      <c r="I124" s="40"/>
      <c r="J124" s="205">
        <f>BK124</f>
        <v>0</v>
      </c>
      <c r="K124" s="40"/>
      <c r="L124" s="44"/>
      <c r="M124" s="103"/>
      <c r="N124" s="206"/>
      <c r="O124" s="104"/>
      <c r="P124" s="207">
        <f>P125+P128+P132+P204</f>
        <v>0</v>
      </c>
      <c r="Q124" s="104"/>
      <c r="R124" s="207">
        <f>R125+R128+R132+R204</f>
        <v>0</v>
      </c>
      <c r="S124" s="104"/>
      <c r="T124" s="208">
        <f>T125+T128+T132+T204</f>
        <v>0</v>
      </c>
      <c r="U124" s="38"/>
      <c r="V124" s="38"/>
      <c r="W124" s="38"/>
      <c r="X124" s="38"/>
      <c r="Y124" s="38"/>
      <c r="Z124" s="38"/>
      <c r="AA124" s="38"/>
      <c r="AB124" s="38"/>
      <c r="AC124" s="38"/>
      <c r="AD124" s="38"/>
      <c r="AE124" s="38"/>
      <c r="AT124" s="17" t="s">
        <v>76</v>
      </c>
      <c r="AU124" s="17" t="s">
        <v>275</v>
      </c>
      <c r="BK124" s="209">
        <f>BK125+BK128+BK132+BK204</f>
        <v>0</v>
      </c>
    </row>
    <row r="125" s="12" customFormat="1" ht="25.92" customHeight="1">
      <c r="A125" s="12"/>
      <c r="B125" s="210"/>
      <c r="C125" s="211"/>
      <c r="D125" s="212" t="s">
        <v>76</v>
      </c>
      <c r="E125" s="213" t="s">
        <v>894</v>
      </c>
      <c r="F125" s="213" t="s">
        <v>895</v>
      </c>
      <c r="G125" s="211"/>
      <c r="H125" s="211"/>
      <c r="I125" s="214"/>
      <c r="J125" s="215">
        <f>BK125</f>
        <v>0</v>
      </c>
      <c r="K125" s="211"/>
      <c r="L125" s="216"/>
      <c r="M125" s="217"/>
      <c r="N125" s="218"/>
      <c r="O125" s="218"/>
      <c r="P125" s="219">
        <f>SUM(P126:P127)</f>
        <v>0</v>
      </c>
      <c r="Q125" s="218"/>
      <c r="R125" s="219">
        <f>SUM(R126:R127)</f>
        <v>0</v>
      </c>
      <c r="S125" s="218"/>
      <c r="T125" s="220">
        <f>SUM(T126:T127)</f>
        <v>0</v>
      </c>
      <c r="U125" s="12"/>
      <c r="V125" s="12"/>
      <c r="W125" s="12"/>
      <c r="X125" s="12"/>
      <c r="Y125" s="12"/>
      <c r="Z125" s="12"/>
      <c r="AA125" s="12"/>
      <c r="AB125" s="12"/>
      <c r="AC125" s="12"/>
      <c r="AD125" s="12"/>
      <c r="AE125" s="12"/>
      <c r="AR125" s="221" t="s">
        <v>84</v>
      </c>
      <c r="AT125" s="222" t="s">
        <v>76</v>
      </c>
      <c r="AU125" s="222" t="s">
        <v>77</v>
      </c>
      <c r="AY125" s="221" t="s">
        <v>304</v>
      </c>
      <c r="BK125" s="223">
        <f>SUM(BK126:BK127)</f>
        <v>0</v>
      </c>
    </row>
    <row r="126" s="2" customFormat="1" ht="24.15" customHeight="1">
      <c r="A126" s="38"/>
      <c r="B126" s="39"/>
      <c r="C126" s="226" t="s">
        <v>84</v>
      </c>
      <c r="D126" s="226" t="s">
        <v>307</v>
      </c>
      <c r="E126" s="227" t="s">
        <v>896</v>
      </c>
      <c r="F126" s="228" t="s">
        <v>897</v>
      </c>
      <c r="G126" s="229" t="s">
        <v>317</v>
      </c>
      <c r="H126" s="230">
        <v>146</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86</v>
      </c>
    </row>
    <row r="127" s="2" customFormat="1" ht="24.15" customHeight="1">
      <c r="A127" s="38"/>
      <c r="B127" s="39"/>
      <c r="C127" s="226" t="s">
        <v>86</v>
      </c>
      <c r="D127" s="226" t="s">
        <v>307</v>
      </c>
      <c r="E127" s="227" t="s">
        <v>898</v>
      </c>
      <c r="F127" s="228" t="s">
        <v>899</v>
      </c>
      <c r="G127" s="229" t="s">
        <v>317</v>
      </c>
      <c r="H127" s="230">
        <v>128</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311</v>
      </c>
    </row>
    <row r="128" s="12" customFormat="1" ht="25.92" customHeight="1">
      <c r="A128" s="12"/>
      <c r="B128" s="210"/>
      <c r="C128" s="211"/>
      <c r="D128" s="212" t="s">
        <v>76</v>
      </c>
      <c r="E128" s="213" t="s">
        <v>900</v>
      </c>
      <c r="F128" s="213" t="s">
        <v>901</v>
      </c>
      <c r="G128" s="211"/>
      <c r="H128" s="211"/>
      <c r="I128" s="214"/>
      <c r="J128" s="215">
        <f>BK128</f>
        <v>0</v>
      </c>
      <c r="K128" s="211"/>
      <c r="L128" s="216"/>
      <c r="M128" s="217"/>
      <c r="N128" s="218"/>
      <c r="O128" s="218"/>
      <c r="P128" s="219">
        <f>SUM(P129:P131)</f>
        <v>0</v>
      </c>
      <c r="Q128" s="218"/>
      <c r="R128" s="219">
        <f>SUM(R129:R131)</f>
        <v>0</v>
      </c>
      <c r="S128" s="218"/>
      <c r="T128" s="220">
        <f>SUM(T129:T131)</f>
        <v>0</v>
      </c>
      <c r="U128" s="12"/>
      <c r="V128" s="12"/>
      <c r="W128" s="12"/>
      <c r="X128" s="12"/>
      <c r="Y128" s="12"/>
      <c r="Z128" s="12"/>
      <c r="AA128" s="12"/>
      <c r="AB128" s="12"/>
      <c r="AC128" s="12"/>
      <c r="AD128" s="12"/>
      <c r="AE128" s="12"/>
      <c r="AR128" s="221" t="s">
        <v>84</v>
      </c>
      <c r="AT128" s="222" t="s">
        <v>76</v>
      </c>
      <c r="AU128" s="222" t="s">
        <v>77</v>
      </c>
      <c r="AY128" s="221" t="s">
        <v>304</v>
      </c>
      <c r="BK128" s="223">
        <f>SUM(BK129:BK131)</f>
        <v>0</v>
      </c>
    </row>
    <row r="129" s="2" customFormat="1" ht="16.5" customHeight="1">
      <c r="A129" s="38"/>
      <c r="B129" s="39"/>
      <c r="C129" s="226" t="s">
        <v>305</v>
      </c>
      <c r="D129" s="226" t="s">
        <v>307</v>
      </c>
      <c r="E129" s="227" t="s">
        <v>902</v>
      </c>
      <c r="F129" s="228" t="s">
        <v>903</v>
      </c>
      <c r="G129" s="229" t="s">
        <v>547</v>
      </c>
      <c r="H129" s="230">
        <v>124</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16.5" customHeight="1">
      <c r="A130" s="38"/>
      <c r="B130" s="39"/>
      <c r="C130" s="226" t="s">
        <v>311</v>
      </c>
      <c r="D130" s="226" t="s">
        <v>307</v>
      </c>
      <c r="E130" s="227" t="s">
        <v>904</v>
      </c>
      <c r="F130" s="228" t="s">
        <v>905</v>
      </c>
      <c r="G130" s="229" t="s">
        <v>547</v>
      </c>
      <c r="H130" s="230">
        <v>22</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16.5" customHeight="1">
      <c r="A131" s="38"/>
      <c r="B131" s="39"/>
      <c r="C131" s="226" t="s">
        <v>330</v>
      </c>
      <c r="D131" s="226" t="s">
        <v>307</v>
      </c>
      <c r="E131" s="227" t="s">
        <v>906</v>
      </c>
      <c r="F131" s="228" t="s">
        <v>907</v>
      </c>
      <c r="G131" s="229" t="s">
        <v>547</v>
      </c>
      <c r="H131" s="230">
        <v>38</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12" customFormat="1" ht="25.92" customHeight="1">
      <c r="A132" s="12"/>
      <c r="B132" s="210"/>
      <c r="C132" s="211"/>
      <c r="D132" s="212" t="s">
        <v>76</v>
      </c>
      <c r="E132" s="213" t="s">
        <v>908</v>
      </c>
      <c r="F132" s="213" t="s">
        <v>909</v>
      </c>
      <c r="G132" s="211"/>
      <c r="H132" s="211"/>
      <c r="I132" s="214"/>
      <c r="J132" s="215">
        <f>BK132</f>
        <v>0</v>
      </c>
      <c r="K132" s="211"/>
      <c r="L132" s="216"/>
      <c r="M132" s="217"/>
      <c r="N132" s="218"/>
      <c r="O132" s="218"/>
      <c r="P132" s="219">
        <f>SUM(P133:P203)</f>
        <v>0</v>
      </c>
      <c r="Q132" s="218"/>
      <c r="R132" s="219">
        <f>SUM(R133:R203)</f>
        <v>0</v>
      </c>
      <c r="S132" s="218"/>
      <c r="T132" s="220">
        <f>SUM(T133:T203)</f>
        <v>0</v>
      </c>
      <c r="U132" s="12"/>
      <c r="V132" s="12"/>
      <c r="W132" s="12"/>
      <c r="X132" s="12"/>
      <c r="Y132" s="12"/>
      <c r="Z132" s="12"/>
      <c r="AA132" s="12"/>
      <c r="AB132" s="12"/>
      <c r="AC132" s="12"/>
      <c r="AD132" s="12"/>
      <c r="AE132" s="12"/>
      <c r="AR132" s="221" t="s">
        <v>84</v>
      </c>
      <c r="AT132" s="222" t="s">
        <v>76</v>
      </c>
      <c r="AU132" s="222" t="s">
        <v>77</v>
      </c>
      <c r="AY132" s="221" t="s">
        <v>304</v>
      </c>
      <c r="BK132" s="223">
        <f>SUM(BK133:BK203)</f>
        <v>0</v>
      </c>
    </row>
    <row r="133" s="2" customFormat="1" ht="16.5" customHeight="1">
      <c r="A133" s="38"/>
      <c r="B133" s="39"/>
      <c r="C133" s="226" t="s">
        <v>313</v>
      </c>
      <c r="D133" s="226" t="s">
        <v>307</v>
      </c>
      <c r="E133" s="227" t="s">
        <v>1795</v>
      </c>
      <c r="F133" s="228" t="s">
        <v>1796</v>
      </c>
      <c r="G133" s="229" t="s">
        <v>911</v>
      </c>
      <c r="H133" s="230">
        <v>1</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8</v>
      </c>
    </row>
    <row r="134" s="2" customFormat="1">
      <c r="A134" s="38"/>
      <c r="B134" s="39"/>
      <c r="C134" s="40"/>
      <c r="D134" s="241" t="s">
        <v>912</v>
      </c>
      <c r="E134" s="40"/>
      <c r="F134" s="291" t="s">
        <v>913</v>
      </c>
      <c r="G134" s="40"/>
      <c r="H134" s="40"/>
      <c r="I134" s="292"/>
      <c r="J134" s="40"/>
      <c r="K134" s="40"/>
      <c r="L134" s="44"/>
      <c r="M134" s="293"/>
      <c r="N134" s="294"/>
      <c r="O134" s="91"/>
      <c r="P134" s="91"/>
      <c r="Q134" s="91"/>
      <c r="R134" s="91"/>
      <c r="S134" s="91"/>
      <c r="T134" s="92"/>
      <c r="U134" s="38"/>
      <c r="V134" s="38"/>
      <c r="W134" s="38"/>
      <c r="X134" s="38"/>
      <c r="Y134" s="38"/>
      <c r="Z134" s="38"/>
      <c r="AA134" s="38"/>
      <c r="AB134" s="38"/>
      <c r="AC134" s="38"/>
      <c r="AD134" s="38"/>
      <c r="AE134" s="38"/>
      <c r="AT134" s="17" t="s">
        <v>912</v>
      </c>
      <c r="AU134" s="17" t="s">
        <v>84</v>
      </c>
    </row>
    <row r="135" s="2" customFormat="1" ht="16.5" customHeight="1">
      <c r="A135" s="38"/>
      <c r="B135" s="39"/>
      <c r="C135" s="226" t="s">
        <v>343</v>
      </c>
      <c r="D135" s="226" t="s">
        <v>307</v>
      </c>
      <c r="E135" s="227" t="s">
        <v>933</v>
      </c>
      <c r="F135" s="228" t="s">
        <v>934</v>
      </c>
      <c r="G135" s="229" t="s">
        <v>575</v>
      </c>
      <c r="H135" s="230">
        <v>1</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381</v>
      </c>
    </row>
    <row r="136" s="2" customFormat="1" ht="16.5" customHeight="1">
      <c r="A136" s="38"/>
      <c r="B136" s="39"/>
      <c r="C136" s="226" t="s">
        <v>348</v>
      </c>
      <c r="D136" s="226" t="s">
        <v>307</v>
      </c>
      <c r="E136" s="227" t="s">
        <v>422</v>
      </c>
      <c r="F136" s="228" t="s">
        <v>937</v>
      </c>
      <c r="G136" s="229" t="s">
        <v>911</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392</v>
      </c>
    </row>
    <row r="137" s="2" customFormat="1" ht="16.5" customHeight="1">
      <c r="A137" s="38"/>
      <c r="B137" s="39"/>
      <c r="C137" s="226" t="s">
        <v>325</v>
      </c>
      <c r="D137" s="226" t="s">
        <v>307</v>
      </c>
      <c r="E137" s="227" t="s">
        <v>305</v>
      </c>
      <c r="F137" s="228" t="s">
        <v>944</v>
      </c>
      <c r="G137" s="229" t="s">
        <v>911</v>
      </c>
      <c r="H137" s="230">
        <v>56</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403</v>
      </c>
    </row>
    <row r="138" s="2" customFormat="1" ht="16.5" customHeight="1">
      <c r="A138" s="38"/>
      <c r="B138" s="39"/>
      <c r="C138" s="226" t="s">
        <v>362</v>
      </c>
      <c r="D138" s="226" t="s">
        <v>307</v>
      </c>
      <c r="E138" s="227" t="s">
        <v>311</v>
      </c>
      <c r="F138" s="228" t="s">
        <v>949</v>
      </c>
      <c r="G138" s="229" t="s">
        <v>911</v>
      </c>
      <c r="H138" s="230">
        <v>16</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414</v>
      </c>
    </row>
    <row r="139" s="2" customFormat="1" ht="16.5" customHeight="1">
      <c r="A139" s="38"/>
      <c r="B139" s="39"/>
      <c r="C139" s="226" t="s">
        <v>367</v>
      </c>
      <c r="D139" s="226" t="s">
        <v>307</v>
      </c>
      <c r="E139" s="227" t="s">
        <v>951</v>
      </c>
      <c r="F139" s="228" t="s">
        <v>952</v>
      </c>
      <c r="G139" s="229" t="s">
        <v>911</v>
      </c>
      <c r="H139" s="230">
        <v>16</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422</v>
      </c>
    </row>
    <row r="140" s="2" customFormat="1" ht="16.5" customHeight="1">
      <c r="A140" s="38"/>
      <c r="B140" s="39"/>
      <c r="C140" s="226" t="s">
        <v>8</v>
      </c>
      <c r="D140" s="226" t="s">
        <v>307</v>
      </c>
      <c r="E140" s="227" t="s">
        <v>954</v>
      </c>
      <c r="F140" s="228" t="s">
        <v>955</v>
      </c>
      <c r="G140" s="229" t="s">
        <v>911</v>
      </c>
      <c r="H140" s="230">
        <v>6</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433</v>
      </c>
    </row>
    <row r="141" s="2" customFormat="1" ht="16.5" customHeight="1">
      <c r="A141" s="38"/>
      <c r="B141" s="39"/>
      <c r="C141" s="226" t="s">
        <v>375</v>
      </c>
      <c r="D141" s="226" t="s">
        <v>307</v>
      </c>
      <c r="E141" s="227" t="s">
        <v>957</v>
      </c>
      <c r="F141" s="228" t="s">
        <v>958</v>
      </c>
      <c r="G141" s="229" t="s">
        <v>911</v>
      </c>
      <c r="H141" s="230">
        <v>4</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443</v>
      </c>
    </row>
    <row r="142" s="2" customFormat="1" ht="21.75" customHeight="1">
      <c r="A142" s="38"/>
      <c r="B142" s="39"/>
      <c r="C142" s="226" t="s">
        <v>381</v>
      </c>
      <c r="D142" s="226" t="s">
        <v>307</v>
      </c>
      <c r="E142" s="227" t="s">
        <v>960</v>
      </c>
      <c r="F142" s="228" t="s">
        <v>961</v>
      </c>
      <c r="G142" s="229" t="s">
        <v>575</v>
      </c>
      <c r="H142" s="230">
        <v>98</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451</v>
      </c>
    </row>
    <row r="143" s="2" customFormat="1" ht="16.5" customHeight="1">
      <c r="A143" s="38"/>
      <c r="B143" s="39"/>
      <c r="C143" s="226" t="s">
        <v>389</v>
      </c>
      <c r="D143" s="226" t="s">
        <v>307</v>
      </c>
      <c r="E143" s="227" t="s">
        <v>330</v>
      </c>
      <c r="F143" s="228" t="s">
        <v>963</v>
      </c>
      <c r="G143" s="229" t="s">
        <v>911</v>
      </c>
      <c r="H143" s="230">
        <v>3</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461</v>
      </c>
    </row>
    <row r="144" s="2" customFormat="1" ht="16.5" customHeight="1">
      <c r="A144" s="38"/>
      <c r="B144" s="39"/>
      <c r="C144" s="226" t="s">
        <v>392</v>
      </c>
      <c r="D144" s="226" t="s">
        <v>307</v>
      </c>
      <c r="E144" s="227" t="s">
        <v>965</v>
      </c>
      <c r="F144" s="228" t="s">
        <v>966</v>
      </c>
      <c r="G144" s="229" t="s">
        <v>911</v>
      </c>
      <c r="H144" s="230">
        <v>2</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426</v>
      </c>
    </row>
    <row r="145" s="2" customFormat="1" ht="16.5" customHeight="1">
      <c r="A145" s="38"/>
      <c r="B145" s="39"/>
      <c r="C145" s="226" t="s">
        <v>398</v>
      </c>
      <c r="D145" s="226" t="s">
        <v>307</v>
      </c>
      <c r="E145" s="227" t="s">
        <v>968</v>
      </c>
      <c r="F145" s="228" t="s">
        <v>972</v>
      </c>
      <c r="G145" s="229" t="s">
        <v>911</v>
      </c>
      <c r="H145" s="230">
        <v>2</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479</v>
      </c>
    </row>
    <row r="146" s="2" customFormat="1" ht="16.5" customHeight="1">
      <c r="A146" s="38"/>
      <c r="B146" s="39"/>
      <c r="C146" s="226" t="s">
        <v>403</v>
      </c>
      <c r="D146" s="226" t="s">
        <v>307</v>
      </c>
      <c r="E146" s="227" t="s">
        <v>1797</v>
      </c>
      <c r="F146" s="228" t="s">
        <v>969</v>
      </c>
      <c r="G146" s="229" t="s">
        <v>911</v>
      </c>
      <c r="H146" s="230">
        <v>5</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488</v>
      </c>
    </row>
    <row r="147" s="2" customFormat="1" ht="16.5" customHeight="1">
      <c r="A147" s="38"/>
      <c r="B147" s="39"/>
      <c r="C147" s="226" t="s">
        <v>410</v>
      </c>
      <c r="D147" s="226" t="s">
        <v>307</v>
      </c>
      <c r="E147" s="227" t="s">
        <v>1798</v>
      </c>
      <c r="F147" s="228" t="s">
        <v>1529</v>
      </c>
      <c r="G147" s="229" t="s">
        <v>911</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500</v>
      </c>
    </row>
    <row r="148" s="2" customFormat="1" ht="21.75" customHeight="1">
      <c r="A148" s="38"/>
      <c r="B148" s="39"/>
      <c r="C148" s="226" t="s">
        <v>414</v>
      </c>
      <c r="D148" s="226" t="s">
        <v>307</v>
      </c>
      <c r="E148" s="227" t="s">
        <v>977</v>
      </c>
      <c r="F148" s="228" t="s">
        <v>978</v>
      </c>
      <c r="G148" s="229" t="s">
        <v>575</v>
      </c>
      <c r="H148" s="230">
        <v>13</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508</v>
      </c>
    </row>
    <row r="149" s="2" customFormat="1" ht="24.15" customHeight="1">
      <c r="A149" s="38"/>
      <c r="B149" s="39"/>
      <c r="C149" s="226" t="s">
        <v>7</v>
      </c>
      <c r="D149" s="226" t="s">
        <v>307</v>
      </c>
      <c r="E149" s="227" t="s">
        <v>1799</v>
      </c>
      <c r="F149" s="228" t="s">
        <v>1800</v>
      </c>
      <c r="G149" s="229" t="s">
        <v>575</v>
      </c>
      <c r="H149" s="230">
        <v>5</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518</v>
      </c>
    </row>
    <row r="150" s="2" customFormat="1" ht="24.15" customHeight="1">
      <c r="A150" s="38"/>
      <c r="B150" s="39"/>
      <c r="C150" s="226" t="s">
        <v>422</v>
      </c>
      <c r="D150" s="226" t="s">
        <v>307</v>
      </c>
      <c r="E150" s="227" t="s">
        <v>980</v>
      </c>
      <c r="F150" s="228" t="s">
        <v>981</v>
      </c>
      <c r="G150" s="229" t="s">
        <v>575</v>
      </c>
      <c r="H150" s="230">
        <v>23</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531</v>
      </c>
    </row>
    <row r="151" s="2" customFormat="1" ht="16.5" customHeight="1">
      <c r="A151" s="38"/>
      <c r="B151" s="39"/>
      <c r="C151" s="226" t="s">
        <v>429</v>
      </c>
      <c r="D151" s="226" t="s">
        <v>307</v>
      </c>
      <c r="E151" s="227" t="s">
        <v>343</v>
      </c>
      <c r="F151" s="228" t="s">
        <v>1530</v>
      </c>
      <c r="G151" s="229" t="s">
        <v>911</v>
      </c>
      <c r="H151" s="230">
        <v>1</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687</v>
      </c>
    </row>
    <row r="152" s="2" customFormat="1">
      <c r="A152" s="38"/>
      <c r="B152" s="39"/>
      <c r="C152" s="40"/>
      <c r="D152" s="241" t="s">
        <v>912</v>
      </c>
      <c r="E152" s="40"/>
      <c r="F152" s="291" t="s">
        <v>1531</v>
      </c>
      <c r="G152" s="40"/>
      <c r="H152" s="40"/>
      <c r="I152" s="292"/>
      <c r="J152" s="40"/>
      <c r="K152" s="40"/>
      <c r="L152" s="44"/>
      <c r="M152" s="293"/>
      <c r="N152" s="294"/>
      <c r="O152" s="91"/>
      <c r="P152" s="91"/>
      <c r="Q152" s="91"/>
      <c r="R152" s="91"/>
      <c r="S152" s="91"/>
      <c r="T152" s="92"/>
      <c r="U152" s="38"/>
      <c r="V152" s="38"/>
      <c r="W152" s="38"/>
      <c r="X152" s="38"/>
      <c r="Y152" s="38"/>
      <c r="Z152" s="38"/>
      <c r="AA152" s="38"/>
      <c r="AB152" s="38"/>
      <c r="AC152" s="38"/>
      <c r="AD152" s="38"/>
      <c r="AE152" s="38"/>
      <c r="AT152" s="17" t="s">
        <v>912</v>
      </c>
      <c r="AU152" s="17" t="s">
        <v>84</v>
      </c>
    </row>
    <row r="153" s="2" customFormat="1" ht="24.15" customHeight="1">
      <c r="A153" s="38"/>
      <c r="B153" s="39"/>
      <c r="C153" s="226" t="s">
        <v>433</v>
      </c>
      <c r="D153" s="226" t="s">
        <v>307</v>
      </c>
      <c r="E153" s="227" t="s">
        <v>983</v>
      </c>
      <c r="F153" s="228" t="s">
        <v>984</v>
      </c>
      <c r="G153" s="229" t="s">
        <v>575</v>
      </c>
      <c r="H153" s="230">
        <v>122</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697</v>
      </c>
    </row>
    <row r="154" s="2" customFormat="1" ht="24.15" customHeight="1">
      <c r="A154" s="38"/>
      <c r="B154" s="39"/>
      <c r="C154" s="226" t="s">
        <v>437</v>
      </c>
      <c r="D154" s="226" t="s">
        <v>307</v>
      </c>
      <c r="E154" s="227" t="s">
        <v>986</v>
      </c>
      <c r="F154" s="228" t="s">
        <v>987</v>
      </c>
      <c r="G154" s="229" t="s">
        <v>575</v>
      </c>
      <c r="H154" s="230">
        <v>19</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938</v>
      </c>
    </row>
    <row r="155" s="2" customFormat="1" ht="24.15" customHeight="1">
      <c r="A155" s="38"/>
      <c r="B155" s="39"/>
      <c r="C155" s="226" t="s">
        <v>443</v>
      </c>
      <c r="D155" s="226" t="s">
        <v>307</v>
      </c>
      <c r="E155" s="227" t="s">
        <v>989</v>
      </c>
      <c r="F155" s="228" t="s">
        <v>990</v>
      </c>
      <c r="G155" s="229" t="s">
        <v>575</v>
      </c>
      <c r="H155" s="230">
        <v>2</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940</v>
      </c>
    </row>
    <row r="156" s="2" customFormat="1" ht="24.15" customHeight="1">
      <c r="A156" s="38"/>
      <c r="B156" s="39"/>
      <c r="C156" s="226" t="s">
        <v>447</v>
      </c>
      <c r="D156" s="226" t="s">
        <v>307</v>
      </c>
      <c r="E156" s="227" t="s">
        <v>992</v>
      </c>
      <c r="F156" s="228" t="s">
        <v>993</v>
      </c>
      <c r="G156" s="229" t="s">
        <v>575</v>
      </c>
      <c r="H156" s="230">
        <v>5</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943</v>
      </c>
    </row>
    <row r="157" s="2" customFormat="1" ht="24.15" customHeight="1">
      <c r="A157" s="38"/>
      <c r="B157" s="39"/>
      <c r="C157" s="226" t="s">
        <v>451</v>
      </c>
      <c r="D157" s="226" t="s">
        <v>307</v>
      </c>
      <c r="E157" s="227" t="s">
        <v>1801</v>
      </c>
      <c r="F157" s="228" t="s">
        <v>1802</v>
      </c>
      <c r="G157" s="229" t="s">
        <v>575</v>
      </c>
      <c r="H157" s="230">
        <v>4</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945</v>
      </c>
    </row>
    <row r="158" s="2" customFormat="1" ht="24.15" customHeight="1">
      <c r="A158" s="38"/>
      <c r="B158" s="39"/>
      <c r="C158" s="226" t="s">
        <v>456</v>
      </c>
      <c r="D158" s="226" t="s">
        <v>307</v>
      </c>
      <c r="E158" s="227" t="s">
        <v>1534</v>
      </c>
      <c r="F158" s="228" t="s">
        <v>1535</v>
      </c>
      <c r="G158" s="229" t="s">
        <v>575</v>
      </c>
      <c r="H158" s="230">
        <v>16</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948</v>
      </c>
    </row>
    <row r="159" s="2" customFormat="1" ht="21.75" customHeight="1">
      <c r="A159" s="38"/>
      <c r="B159" s="39"/>
      <c r="C159" s="226" t="s">
        <v>461</v>
      </c>
      <c r="D159" s="226" t="s">
        <v>307</v>
      </c>
      <c r="E159" s="227" t="s">
        <v>348</v>
      </c>
      <c r="F159" s="228" t="s">
        <v>995</v>
      </c>
      <c r="G159" s="229" t="s">
        <v>911</v>
      </c>
      <c r="H159" s="230">
        <v>56</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950</v>
      </c>
    </row>
    <row r="160" s="2" customFormat="1" ht="21.75" customHeight="1">
      <c r="A160" s="38"/>
      <c r="B160" s="39"/>
      <c r="C160" s="226" t="s">
        <v>466</v>
      </c>
      <c r="D160" s="226" t="s">
        <v>307</v>
      </c>
      <c r="E160" s="227" t="s">
        <v>1803</v>
      </c>
      <c r="F160" s="228" t="s">
        <v>1804</v>
      </c>
      <c r="G160" s="229" t="s">
        <v>911</v>
      </c>
      <c r="H160" s="230">
        <v>1</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953</v>
      </c>
    </row>
    <row r="161" s="2" customFormat="1" ht="24.15" customHeight="1">
      <c r="A161" s="38"/>
      <c r="B161" s="39"/>
      <c r="C161" s="226" t="s">
        <v>426</v>
      </c>
      <c r="D161" s="226" t="s">
        <v>307</v>
      </c>
      <c r="E161" s="227" t="s">
        <v>325</v>
      </c>
      <c r="F161" s="228" t="s">
        <v>1537</v>
      </c>
      <c r="G161" s="229" t="s">
        <v>911</v>
      </c>
      <c r="H161" s="230">
        <v>200</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956</v>
      </c>
    </row>
    <row r="162" s="2" customFormat="1" ht="24.15" customHeight="1">
      <c r="A162" s="38"/>
      <c r="B162" s="39"/>
      <c r="C162" s="226" t="s">
        <v>475</v>
      </c>
      <c r="D162" s="226" t="s">
        <v>307</v>
      </c>
      <c r="E162" s="227" t="s">
        <v>997</v>
      </c>
      <c r="F162" s="228" t="s">
        <v>998</v>
      </c>
      <c r="G162" s="229" t="s">
        <v>575</v>
      </c>
      <c r="H162" s="230">
        <v>30</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959</v>
      </c>
    </row>
    <row r="163" s="2" customFormat="1" ht="24.15" customHeight="1">
      <c r="A163" s="38"/>
      <c r="B163" s="39"/>
      <c r="C163" s="226" t="s">
        <v>479</v>
      </c>
      <c r="D163" s="226" t="s">
        <v>307</v>
      </c>
      <c r="E163" s="227" t="s">
        <v>1000</v>
      </c>
      <c r="F163" s="228" t="s">
        <v>1001</v>
      </c>
      <c r="G163" s="229" t="s">
        <v>575</v>
      </c>
      <c r="H163" s="230">
        <v>10</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962</v>
      </c>
    </row>
    <row r="164" s="2" customFormat="1" ht="24.15" customHeight="1">
      <c r="A164" s="38"/>
      <c r="B164" s="39"/>
      <c r="C164" s="226" t="s">
        <v>483</v>
      </c>
      <c r="D164" s="226" t="s">
        <v>307</v>
      </c>
      <c r="E164" s="227" t="s">
        <v>1003</v>
      </c>
      <c r="F164" s="228" t="s">
        <v>1004</v>
      </c>
      <c r="G164" s="229" t="s">
        <v>575</v>
      </c>
      <c r="H164" s="230">
        <v>22</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964</v>
      </c>
    </row>
    <row r="165" s="2" customFormat="1" ht="24.15" customHeight="1">
      <c r="A165" s="38"/>
      <c r="B165" s="39"/>
      <c r="C165" s="226" t="s">
        <v>488</v>
      </c>
      <c r="D165" s="226" t="s">
        <v>307</v>
      </c>
      <c r="E165" s="227" t="s">
        <v>1006</v>
      </c>
      <c r="F165" s="228" t="s">
        <v>1007</v>
      </c>
      <c r="G165" s="229" t="s">
        <v>575</v>
      </c>
      <c r="H165" s="230">
        <v>32</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967</v>
      </c>
    </row>
    <row r="166" s="2" customFormat="1" ht="24.15" customHeight="1">
      <c r="A166" s="38"/>
      <c r="B166" s="39"/>
      <c r="C166" s="226" t="s">
        <v>495</v>
      </c>
      <c r="D166" s="226" t="s">
        <v>307</v>
      </c>
      <c r="E166" s="227" t="s">
        <v>1009</v>
      </c>
      <c r="F166" s="228" t="s">
        <v>1010</v>
      </c>
      <c r="G166" s="229" t="s">
        <v>575</v>
      </c>
      <c r="H166" s="230">
        <v>200</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970</v>
      </c>
    </row>
    <row r="167" s="2" customFormat="1" ht="16.5" customHeight="1">
      <c r="A167" s="38"/>
      <c r="B167" s="39"/>
      <c r="C167" s="226" t="s">
        <v>500</v>
      </c>
      <c r="D167" s="226" t="s">
        <v>307</v>
      </c>
      <c r="E167" s="227" t="s">
        <v>367</v>
      </c>
      <c r="F167" s="228" t="s">
        <v>1014</v>
      </c>
      <c r="G167" s="229" t="s">
        <v>911</v>
      </c>
      <c r="H167" s="230">
        <v>1</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973</v>
      </c>
    </row>
    <row r="168" s="2" customFormat="1" ht="16.5" customHeight="1">
      <c r="A168" s="38"/>
      <c r="B168" s="39"/>
      <c r="C168" s="226" t="s">
        <v>504</v>
      </c>
      <c r="D168" s="226" t="s">
        <v>307</v>
      </c>
      <c r="E168" s="227" t="s">
        <v>8</v>
      </c>
      <c r="F168" s="228" t="s">
        <v>1016</v>
      </c>
      <c r="G168" s="229" t="s">
        <v>911</v>
      </c>
      <c r="H168" s="230">
        <v>1</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976</v>
      </c>
    </row>
    <row r="169" s="2" customFormat="1" ht="16.5" customHeight="1">
      <c r="A169" s="38"/>
      <c r="B169" s="39"/>
      <c r="C169" s="226" t="s">
        <v>508</v>
      </c>
      <c r="D169" s="226" t="s">
        <v>307</v>
      </c>
      <c r="E169" s="227" t="s">
        <v>1805</v>
      </c>
      <c r="F169" s="228" t="s">
        <v>1806</v>
      </c>
      <c r="G169" s="229" t="s">
        <v>911</v>
      </c>
      <c r="H169" s="230">
        <v>1</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979</v>
      </c>
    </row>
    <row r="170" s="2" customFormat="1" ht="16.5" customHeight="1">
      <c r="A170" s="38"/>
      <c r="B170" s="39"/>
      <c r="C170" s="226" t="s">
        <v>514</v>
      </c>
      <c r="D170" s="226" t="s">
        <v>307</v>
      </c>
      <c r="E170" s="227" t="s">
        <v>375</v>
      </c>
      <c r="F170" s="228" t="s">
        <v>1028</v>
      </c>
      <c r="G170" s="229" t="s">
        <v>911</v>
      </c>
      <c r="H170" s="230">
        <v>2</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982</v>
      </c>
    </row>
    <row r="171" s="2" customFormat="1" ht="16.5" customHeight="1">
      <c r="A171" s="38"/>
      <c r="B171" s="39"/>
      <c r="C171" s="226" t="s">
        <v>518</v>
      </c>
      <c r="D171" s="226" t="s">
        <v>307</v>
      </c>
      <c r="E171" s="227" t="s">
        <v>381</v>
      </c>
      <c r="F171" s="228" t="s">
        <v>1034</v>
      </c>
      <c r="G171" s="229" t="s">
        <v>911</v>
      </c>
      <c r="H171" s="230">
        <v>15</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985</v>
      </c>
    </row>
    <row r="172" s="2" customFormat="1" ht="24.15" customHeight="1">
      <c r="A172" s="38"/>
      <c r="B172" s="39"/>
      <c r="C172" s="226" t="s">
        <v>522</v>
      </c>
      <c r="D172" s="226" t="s">
        <v>307</v>
      </c>
      <c r="E172" s="227" t="s">
        <v>398</v>
      </c>
      <c r="F172" s="228" t="s">
        <v>1040</v>
      </c>
      <c r="G172" s="229" t="s">
        <v>911</v>
      </c>
      <c r="H172" s="230">
        <v>2</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988</v>
      </c>
    </row>
    <row r="173" s="2" customFormat="1" ht="21.75" customHeight="1">
      <c r="A173" s="38"/>
      <c r="B173" s="39"/>
      <c r="C173" s="226" t="s">
        <v>531</v>
      </c>
      <c r="D173" s="226" t="s">
        <v>307</v>
      </c>
      <c r="E173" s="227" t="s">
        <v>403</v>
      </c>
      <c r="F173" s="228" t="s">
        <v>1046</v>
      </c>
      <c r="G173" s="229" t="s">
        <v>911</v>
      </c>
      <c r="H173" s="230">
        <v>2</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991</v>
      </c>
    </row>
    <row r="174" s="2" customFormat="1" ht="24.15" customHeight="1">
      <c r="A174" s="38"/>
      <c r="B174" s="39"/>
      <c r="C174" s="226" t="s">
        <v>683</v>
      </c>
      <c r="D174" s="226" t="s">
        <v>307</v>
      </c>
      <c r="E174" s="227" t="s">
        <v>84</v>
      </c>
      <c r="F174" s="228" t="s">
        <v>1048</v>
      </c>
      <c r="G174" s="229" t="s">
        <v>911</v>
      </c>
      <c r="H174" s="230">
        <v>1</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994</v>
      </c>
    </row>
    <row r="175" s="2" customFormat="1" ht="24.15" customHeight="1">
      <c r="A175" s="38"/>
      <c r="B175" s="39"/>
      <c r="C175" s="226" t="s">
        <v>687</v>
      </c>
      <c r="D175" s="226" t="s">
        <v>307</v>
      </c>
      <c r="E175" s="227" t="s">
        <v>1051</v>
      </c>
      <c r="F175" s="228" t="s">
        <v>1052</v>
      </c>
      <c r="G175" s="229" t="s">
        <v>575</v>
      </c>
      <c r="H175" s="230">
        <v>10</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996</v>
      </c>
    </row>
    <row r="176" s="2" customFormat="1" ht="16.5" customHeight="1">
      <c r="A176" s="38"/>
      <c r="B176" s="39"/>
      <c r="C176" s="226" t="s">
        <v>693</v>
      </c>
      <c r="D176" s="226" t="s">
        <v>307</v>
      </c>
      <c r="E176" s="227" t="s">
        <v>433</v>
      </c>
      <c r="F176" s="228" t="s">
        <v>1538</v>
      </c>
      <c r="G176" s="229" t="s">
        <v>911</v>
      </c>
      <c r="H176" s="230">
        <v>114</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999</v>
      </c>
    </row>
    <row r="177" s="2" customFormat="1">
      <c r="A177" s="38"/>
      <c r="B177" s="39"/>
      <c r="C177" s="40"/>
      <c r="D177" s="241" t="s">
        <v>912</v>
      </c>
      <c r="E177" s="40"/>
      <c r="F177" s="291" t="s">
        <v>1539</v>
      </c>
      <c r="G177" s="40"/>
      <c r="H177" s="40"/>
      <c r="I177" s="292"/>
      <c r="J177" s="40"/>
      <c r="K177" s="40"/>
      <c r="L177" s="44"/>
      <c r="M177" s="293"/>
      <c r="N177" s="294"/>
      <c r="O177" s="91"/>
      <c r="P177" s="91"/>
      <c r="Q177" s="91"/>
      <c r="R177" s="91"/>
      <c r="S177" s="91"/>
      <c r="T177" s="92"/>
      <c r="U177" s="38"/>
      <c r="V177" s="38"/>
      <c r="W177" s="38"/>
      <c r="X177" s="38"/>
      <c r="Y177" s="38"/>
      <c r="Z177" s="38"/>
      <c r="AA177" s="38"/>
      <c r="AB177" s="38"/>
      <c r="AC177" s="38"/>
      <c r="AD177" s="38"/>
      <c r="AE177" s="38"/>
      <c r="AT177" s="17" t="s">
        <v>912</v>
      </c>
      <c r="AU177" s="17" t="s">
        <v>84</v>
      </c>
    </row>
    <row r="178" s="2" customFormat="1" ht="24.15" customHeight="1">
      <c r="A178" s="38"/>
      <c r="B178" s="39"/>
      <c r="C178" s="226" t="s">
        <v>697</v>
      </c>
      <c r="D178" s="226" t="s">
        <v>307</v>
      </c>
      <c r="E178" s="227" t="s">
        <v>1054</v>
      </c>
      <c r="F178" s="228" t="s">
        <v>1055</v>
      </c>
      <c r="G178" s="229" t="s">
        <v>547</v>
      </c>
      <c r="H178" s="230">
        <v>110</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1002</v>
      </c>
    </row>
    <row r="179" s="2" customFormat="1" ht="24.15" customHeight="1">
      <c r="A179" s="38"/>
      <c r="B179" s="39"/>
      <c r="C179" s="226" t="s">
        <v>701</v>
      </c>
      <c r="D179" s="226" t="s">
        <v>307</v>
      </c>
      <c r="E179" s="227" t="s">
        <v>1058</v>
      </c>
      <c r="F179" s="228" t="s">
        <v>1059</v>
      </c>
      <c r="G179" s="229" t="s">
        <v>547</v>
      </c>
      <c r="H179" s="230">
        <v>45</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1005</v>
      </c>
    </row>
    <row r="180" s="2" customFormat="1" ht="24.15" customHeight="1">
      <c r="A180" s="38"/>
      <c r="B180" s="39"/>
      <c r="C180" s="226" t="s">
        <v>938</v>
      </c>
      <c r="D180" s="226" t="s">
        <v>307</v>
      </c>
      <c r="E180" s="227" t="s">
        <v>1061</v>
      </c>
      <c r="F180" s="228" t="s">
        <v>1062</v>
      </c>
      <c r="G180" s="229" t="s">
        <v>547</v>
      </c>
      <c r="H180" s="230">
        <v>120</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1008</v>
      </c>
    </row>
    <row r="181" s="2" customFormat="1" ht="24.15" customHeight="1">
      <c r="A181" s="38"/>
      <c r="B181" s="39"/>
      <c r="C181" s="226" t="s">
        <v>1012</v>
      </c>
      <c r="D181" s="226" t="s">
        <v>307</v>
      </c>
      <c r="E181" s="227" t="s">
        <v>1065</v>
      </c>
      <c r="F181" s="228" t="s">
        <v>1066</v>
      </c>
      <c r="G181" s="229" t="s">
        <v>547</v>
      </c>
      <c r="H181" s="230">
        <v>206</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1011</v>
      </c>
    </row>
    <row r="182" s="2" customFormat="1" ht="16.5" customHeight="1">
      <c r="A182" s="38"/>
      <c r="B182" s="39"/>
      <c r="C182" s="226" t="s">
        <v>940</v>
      </c>
      <c r="D182" s="226" t="s">
        <v>307</v>
      </c>
      <c r="E182" s="227" t="s">
        <v>1068</v>
      </c>
      <c r="F182" s="228" t="s">
        <v>1069</v>
      </c>
      <c r="G182" s="229" t="s">
        <v>547</v>
      </c>
      <c r="H182" s="230">
        <v>61</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1015</v>
      </c>
    </row>
    <row r="183" s="2" customFormat="1" ht="24.15" customHeight="1">
      <c r="A183" s="38"/>
      <c r="B183" s="39"/>
      <c r="C183" s="226" t="s">
        <v>1018</v>
      </c>
      <c r="D183" s="226" t="s">
        <v>307</v>
      </c>
      <c r="E183" s="227" t="s">
        <v>410</v>
      </c>
      <c r="F183" s="228" t="s">
        <v>1075</v>
      </c>
      <c r="G183" s="229" t="s">
        <v>547</v>
      </c>
      <c r="H183" s="230">
        <v>230</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1017</v>
      </c>
    </row>
    <row r="184" s="2" customFormat="1" ht="24.15" customHeight="1">
      <c r="A184" s="38"/>
      <c r="B184" s="39"/>
      <c r="C184" s="226" t="s">
        <v>943</v>
      </c>
      <c r="D184" s="226" t="s">
        <v>307</v>
      </c>
      <c r="E184" s="227" t="s">
        <v>1542</v>
      </c>
      <c r="F184" s="228" t="s">
        <v>1543</v>
      </c>
      <c r="G184" s="229" t="s">
        <v>547</v>
      </c>
      <c r="H184" s="230">
        <v>61</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1021</v>
      </c>
    </row>
    <row r="185" s="2" customFormat="1" ht="24.15" customHeight="1">
      <c r="A185" s="38"/>
      <c r="B185" s="39"/>
      <c r="C185" s="226" t="s">
        <v>1027</v>
      </c>
      <c r="D185" s="226" t="s">
        <v>307</v>
      </c>
      <c r="E185" s="227" t="s">
        <v>1544</v>
      </c>
      <c r="F185" s="228" t="s">
        <v>1545</v>
      </c>
      <c r="G185" s="229" t="s">
        <v>547</v>
      </c>
      <c r="H185" s="230">
        <v>48</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1025</v>
      </c>
    </row>
    <row r="186" s="2" customFormat="1" ht="24.15" customHeight="1">
      <c r="A186" s="38"/>
      <c r="B186" s="39"/>
      <c r="C186" s="226" t="s">
        <v>945</v>
      </c>
      <c r="D186" s="226" t="s">
        <v>307</v>
      </c>
      <c r="E186" s="227" t="s">
        <v>1102</v>
      </c>
      <c r="F186" s="228" t="s">
        <v>1103</v>
      </c>
      <c r="G186" s="229" t="s">
        <v>547</v>
      </c>
      <c r="H186" s="230">
        <v>74</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1029</v>
      </c>
    </row>
    <row r="187" s="2" customFormat="1" ht="24.15" customHeight="1">
      <c r="A187" s="38"/>
      <c r="B187" s="39"/>
      <c r="C187" s="226" t="s">
        <v>1033</v>
      </c>
      <c r="D187" s="226" t="s">
        <v>307</v>
      </c>
      <c r="E187" s="227" t="s">
        <v>1109</v>
      </c>
      <c r="F187" s="228" t="s">
        <v>1110</v>
      </c>
      <c r="G187" s="229" t="s">
        <v>547</v>
      </c>
      <c r="H187" s="230">
        <v>83</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1032</v>
      </c>
    </row>
    <row r="188" s="2" customFormat="1" ht="24.15" customHeight="1">
      <c r="A188" s="38"/>
      <c r="B188" s="39"/>
      <c r="C188" s="226" t="s">
        <v>948</v>
      </c>
      <c r="D188" s="226" t="s">
        <v>307</v>
      </c>
      <c r="E188" s="227" t="s">
        <v>1546</v>
      </c>
      <c r="F188" s="228" t="s">
        <v>1547</v>
      </c>
      <c r="G188" s="229" t="s">
        <v>547</v>
      </c>
      <c r="H188" s="230">
        <v>66</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1035</v>
      </c>
    </row>
    <row r="189" s="2" customFormat="1" ht="24.15" customHeight="1">
      <c r="A189" s="38"/>
      <c r="B189" s="39"/>
      <c r="C189" s="226" t="s">
        <v>1039</v>
      </c>
      <c r="D189" s="226" t="s">
        <v>307</v>
      </c>
      <c r="E189" s="227" t="s">
        <v>1113</v>
      </c>
      <c r="F189" s="228" t="s">
        <v>1114</v>
      </c>
      <c r="G189" s="229" t="s">
        <v>547</v>
      </c>
      <c r="H189" s="230">
        <v>1287</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1038</v>
      </c>
    </row>
    <row r="190" s="2" customFormat="1" ht="24.15" customHeight="1">
      <c r="A190" s="38"/>
      <c r="B190" s="39"/>
      <c r="C190" s="226" t="s">
        <v>950</v>
      </c>
      <c r="D190" s="226" t="s">
        <v>307</v>
      </c>
      <c r="E190" s="227" t="s">
        <v>1548</v>
      </c>
      <c r="F190" s="228" t="s">
        <v>1549</v>
      </c>
      <c r="G190" s="229" t="s">
        <v>547</v>
      </c>
      <c r="H190" s="230">
        <v>2133</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1041</v>
      </c>
    </row>
    <row r="191" s="2" customFormat="1" ht="24.15" customHeight="1">
      <c r="A191" s="38"/>
      <c r="B191" s="39"/>
      <c r="C191" s="226" t="s">
        <v>894</v>
      </c>
      <c r="D191" s="226" t="s">
        <v>307</v>
      </c>
      <c r="E191" s="227" t="s">
        <v>414</v>
      </c>
      <c r="F191" s="228" t="s">
        <v>1132</v>
      </c>
      <c r="G191" s="229" t="s">
        <v>547</v>
      </c>
      <c r="H191" s="230">
        <v>6132</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1044</v>
      </c>
    </row>
    <row r="192" s="2" customFormat="1" ht="16.5" customHeight="1">
      <c r="A192" s="38"/>
      <c r="B192" s="39"/>
      <c r="C192" s="226" t="s">
        <v>953</v>
      </c>
      <c r="D192" s="226" t="s">
        <v>307</v>
      </c>
      <c r="E192" s="227" t="s">
        <v>7</v>
      </c>
      <c r="F192" s="228" t="s">
        <v>1149</v>
      </c>
      <c r="G192" s="229" t="s">
        <v>547</v>
      </c>
      <c r="H192" s="230">
        <v>420</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1047</v>
      </c>
    </row>
    <row r="193" s="2" customFormat="1" ht="24.15" customHeight="1">
      <c r="A193" s="38"/>
      <c r="B193" s="39"/>
      <c r="C193" s="226" t="s">
        <v>1050</v>
      </c>
      <c r="D193" s="226" t="s">
        <v>307</v>
      </c>
      <c r="E193" s="227" t="s">
        <v>1152</v>
      </c>
      <c r="F193" s="228" t="s">
        <v>1153</v>
      </c>
      <c r="G193" s="229" t="s">
        <v>575</v>
      </c>
      <c r="H193" s="230">
        <v>732</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1049</v>
      </c>
    </row>
    <row r="194" s="2" customFormat="1" ht="24.15" customHeight="1">
      <c r="A194" s="38"/>
      <c r="B194" s="39"/>
      <c r="C194" s="226" t="s">
        <v>956</v>
      </c>
      <c r="D194" s="226" t="s">
        <v>307</v>
      </c>
      <c r="E194" s="227" t="s">
        <v>1155</v>
      </c>
      <c r="F194" s="228" t="s">
        <v>1156</v>
      </c>
      <c r="G194" s="229" t="s">
        <v>575</v>
      </c>
      <c r="H194" s="230">
        <v>665</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1053</v>
      </c>
    </row>
    <row r="195" s="2" customFormat="1" ht="21.75" customHeight="1">
      <c r="A195" s="38"/>
      <c r="B195" s="39"/>
      <c r="C195" s="226" t="s">
        <v>1057</v>
      </c>
      <c r="D195" s="226" t="s">
        <v>307</v>
      </c>
      <c r="E195" s="227" t="s">
        <v>1159</v>
      </c>
      <c r="F195" s="228" t="s">
        <v>1160</v>
      </c>
      <c r="G195" s="229" t="s">
        <v>575</v>
      </c>
      <c r="H195" s="230">
        <v>20</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1056</v>
      </c>
    </row>
    <row r="196" s="2" customFormat="1" ht="21.75" customHeight="1">
      <c r="A196" s="38"/>
      <c r="B196" s="39"/>
      <c r="C196" s="226" t="s">
        <v>959</v>
      </c>
      <c r="D196" s="226" t="s">
        <v>307</v>
      </c>
      <c r="E196" s="227" t="s">
        <v>1168</v>
      </c>
      <c r="F196" s="228" t="s">
        <v>1169</v>
      </c>
      <c r="G196" s="229" t="s">
        <v>575</v>
      </c>
      <c r="H196" s="230">
        <v>100</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1060</v>
      </c>
    </row>
    <row r="197" s="2" customFormat="1" ht="21.75" customHeight="1">
      <c r="A197" s="38"/>
      <c r="B197" s="39"/>
      <c r="C197" s="226" t="s">
        <v>1064</v>
      </c>
      <c r="D197" s="226" t="s">
        <v>307</v>
      </c>
      <c r="E197" s="227" t="s">
        <v>1172</v>
      </c>
      <c r="F197" s="228" t="s">
        <v>1173</v>
      </c>
      <c r="G197" s="229" t="s">
        <v>575</v>
      </c>
      <c r="H197" s="230">
        <v>870</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1063</v>
      </c>
    </row>
    <row r="198" s="2" customFormat="1" ht="21.75" customHeight="1">
      <c r="A198" s="38"/>
      <c r="B198" s="39"/>
      <c r="C198" s="226" t="s">
        <v>962</v>
      </c>
      <c r="D198" s="226" t="s">
        <v>307</v>
      </c>
      <c r="E198" s="227" t="s">
        <v>1175</v>
      </c>
      <c r="F198" s="228" t="s">
        <v>1176</v>
      </c>
      <c r="G198" s="229" t="s">
        <v>365</v>
      </c>
      <c r="H198" s="230">
        <v>1.2</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1067</v>
      </c>
    </row>
    <row r="199" s="2" customFormat="1" ht="16.5" customHeight="1">
      <c r="A199" s="38"/>
      <c r="B199" s="39"/>
      <c r="C199" s="226" t="s">
        <v>1071</v>
      </c>
      <c r="D199" s="226" t="s">
        <v>307</v>
      </c>
      <c r="E199" s="227" t="s">
        <v>437</v>
      </c>
      <c r="F199" s="228" t="s">
        <v>1179</v>
      </c>
      <c r="G199" s="229" t="s">
        <v>911</v>
      </c>
      <c r="H199" s="230">
        <v>1</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1070</v>
      </c>
    </row>
    <row r="200" s="2" customFormat="1" ht="16.5" customHeight="1">
      <c r="A200" s="38"/>
      <c r="B200" s="39"/>
      <c r="C200" s="226" t="s">
        <v>964</v>
      </c>
      <c r="D200" s="226" t="s">
        <v>307</v>
      </c>
      <c r="E200" s="227" t="s">
        <v>451</v>
      </c>
      <c r="F200" s="228" t="s">
        <v>1185</v>
      </c>
      <c r="G200" s="229" t="s">
        <v>911</v>
      </c>
      <c r="H200" s="230">
        <v>1</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1074</v>
      </c>
    </row>
    <row r="201" s="2" customFormat="1" ht="16.5" customHeight="1">
      <c r="A201" s="38"/>
      <c r="B201" s="39"/>
      <c r="C201" s="226" t="s">
        <v>1077</v>
      </c>
      <c r="D201" s="226" t="s">
        <v>307</v>
      </c>
      <c r="E201" s="227" t="s">
        <v>456</v>
      </c>
      <c r="F201" s="228" t="s">
        <v>1187</v>
      </c>
      <c r="G201" s="229" t="s">
        <v>911</v>
      </c>
      <c r="H201" s="230">
        <v>1</v>
      </c>
      <c r="I201" s="231"/>
      <c r="J201" s="232">
        <f>ROUND(I201*H201,2)</f>
        <v>0</v>
      </c>
      <c r="K201" s="228" t="s">
        <v>1</v>
      </c>
      <c r="L201" s="44"/>
      <c r="M201" s="233" t="s">
        <v>1</v>
      </c>
      <c r="N201" s="234" t="s">
        <v>42</v>
      </c>
      <c r="O201" s="91"/>
      <c r="P201" s="235">
        <f>O201*H201</f>
        <v>0</v>
      </c>
      <c r="Q201" s="235">
        <v>0</v>
      </c>
      <c r="R201" s="235">
        <f>Q201*H201</f>
        <v>0</v>
      </c>
      <c r="S201" s="235">
        <v>0</v>
      </c>
      <c r="T201" s="236">
        <f>S201*H201</f>
        <v>0</v>
      </c>
      <c r="U201" s="38"/>
      <c r="V201" s="38"/>
      <c r="W201" s="38"/>
      <c r="X201" s="38"/>
      <c r="Y201" s="38"/>
      <c r="Z201" s="38"/>
      <c r="AA201" s="38"/>
      <c r="AB201" s="38"/>
      <c r="AC201" s="38"/>
      <c r="AD201" s="38"/>
      <c r="AE201" s="38"/>
      <c r="AR201" s="237" t="s">
        <v>311</v>
      </c>
      <c r="AT201" s="237" t="s">
        <v>307</v>
      </c>
      <c r="AU201" s="237" t="s">
        <v>84</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311</v>
      </c>
      <c r="BM201" s="237" t="s">
        <v>1076</v>
      </c>
    </row>
    <row r="202" s="2" customFormat="1" ht="16.5" customHeight="1">
      <c r="A202" s="38"/>
      <c r="B202" s="39"/>
      <c r="C202" s="226" t="s">
        <v>967</v>
      </c>
      <c r="D202" s="226" t="s">
        <v>307</v>
      </c>
      <c r="E202" s="227" t="s">
        <v>443</v>
      </c>
      <c r="F202" s="228" t="s">
        <v>1190</v>
      </c>
      <c r="G202" s="229" t="s">
        <v>911</v>
      </c>
      <c r="H202" s="230">
        <v>1</v>
      </c>
      <c r="I202" s="231"/>
      <c r="J202" s="232">
        <f>ROUND(I202*H202,2)</f>
        <v>0</v>
      </c>
      <c r="K202" s="228" t="s">
        <v>1</v>
      </c>
      <c r="L202" s="44"/>
      <c r="M202" s="233" t="s">
        <v>1</v>
      </c>
      <c r="N202" s="234" t="s">
        <v>42</v>
      </c>
      <c r="O202" s="91"/>
      <c r="P202" s="235">
        <f>O202*H202</f>
        <v>0</v>
      </c>
      <c r="Q202" s="235">
        <v>0</v>
      </c>
      <c r="R202" s="235">
        <f>Q202*H202</f>
        <v>0</v>
      </c>
      <c r="S202" s="235">
        <v>0</v>
      </c>
      <c r="T202" s="236">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1080</v>
      </c>
    </row>
    <row r="203" s="2" customFormat="1" ht="16.5" customHeight="1">
      <c r="A203" s="38"/>
      <c r="B203" s="39"/>
      <c r="C203" s="226" t="s">
        <v>1084</v>
      </c>
      <c r="D203" s="226" t="s">
        <v>307</v>
      </c>
      <c r="E203" s="227" t="s">
        <v>447</v>
      </c>
      <c r="F203" s="228" t="s">
        <v>1192</v>
      </c>
      <c r="G203" s="229" t="s">
        <v>911</v>
      </c>
      <c r="H203" s="230">
        <v>1</v>
      </c>
      <c r="I203" s="231"/>
      <c r="J203" s="232">
        <f>ROUND(I203*H203,2)</f>
        <v>0</v>
      </c>
      <c r="K203" s="228" t="s">
        <v>1</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311</v>
      </c>
      <c r="AT203" s="237" t="s">
        <v>307</v>
      </c>
      <c r="AU203" s="237" t="s">
        <v>84</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311</v>
      </c>
      <c r="BM203" s="237" t="s">
        <v>1083</v>
      </c>
    </row>
    <row r="204" s="12" customFormat="1" ht="25.92" customHeight="1">
      <c r="A204" s="12"/>
      <c r="B204" s="210"/>
      <c r="C204" s="211"/>
      <c r="D204" s="212" t="s">
        <v>76</v>
      </c>
      <c r="E204" s="213" t="s">
        <v>1265</v>
      </c>
      <c r="F204" s="213" t="s">
        <v>1266</v>
      </c>
      <c r="G204" s="211"/>
      <c r="H204" s="211"/>
      <c r="I204" s="214"/>
      <c r="J204" s="215">
        <f>BK204</f>
        <v>0</v>
      </c>
      <c r="K204" s="211"/>
      <c r="L204" s="216"/>
      <c r="M204" s="217"/>
      <c r="N204" s="218"/>
      <c r="O204" s="218"/>
      <c r="P204" s="219">
        <f>SUM(P205:P208)</f>
        <v>0</v>
      </c>
      <c r="Q204" s="218"/>
      <c r="R204" s="219">
        <f>SUM(R205:R208)</f>
        <v>0</v>
      </c>
      <c r="S204" s="218"/>
      <c r="T204" s="220">
        <f>SUM(T205:T208)</f>
        <v>0</v>
      </c>
      <c r="U204" s="12"/>
      <c r="V204" s="12"/>
      <c r="W204" s="12"/>
      <c r="X204" s="12"/>
      <c r="Y204" s="12"/>
      <c r="Z204" s="12"/>
      <c r="AA204" s="12"/>
      <c r="AB204" s="12"/>
      <c r="AC204" s="12"/>
      <c r="AD204" s="12"/>
      <c r="AE204" s="12"/>
      <c r="AR204" s="221" t="s">
        <v>84</v>
      </c>
      <c r="AT204" s="222" t="s">
        <v>76</v>
      </c>
      <c r="AU204" s="222" t="s">
        <v>77</v>
      </c>
      <c r="AY204" s="221" t="s">
        <v>304</v>
      </c>
      <c r="BK204" s="223">
        <f>SUM(BK205:BK208)</f>
        <v>0</v>
      </c>
    </row>
    <row r="205" s="2" customFormat="1" ht="16.5" customHeight="1">
      <c r="A205" s="38"/>
      <c r="B205" s="39"/>
      <c r="C205" s="226" t="s">
        <v>970</v>
      </c>
      <c r="D205" s="226" t="s">
        <v>307</v>
      </c>
      <c r="E205" s="227" t="s">
        <v>1268</v>
      </c>
      <c r="F205" s="228" t="s">
        <v>1269</v>
      </c>
      <c r="G205" s="229" t="s">
        <v>575</v>
      </c>
      <c r="H205" s="230">
        <v>65</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311</v>
      </c>
      <c r="AT205" s="237" t="s">
        <v>307</v>
      </c>
      <c r="AU205" s="237" t="s">
        <v>84</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311</v>
      </c>
      <c r="BM205" s="237" t="s">
        <v>1087</v>
      </c>
    </row>
    <row r="206" s="2" customFormat="1" ht="16.5" customHeight="1">
      <c r="A206" s="38"/>
      <c r="B206" s="39"/>
      <c r="C206" s="226" t="s">
        <v>1091</v>
      </c>
      <c r="D206" s="226" t="s">
        <v>307</v>
      </c>
      <c r="E206" s="227" t="s">
        <v>1271</v>
      </c>
      <c r="F206" s="228" t="s">
        <v>1272</v>
      </c>
      <c r="G206" s="229" t="s">
        <v>547</v>
      </c>
      <c r="H206" s="230">
        <v>36</v>
      </c>
      <c r="I206" s="231"/>
      <c r="J206" s="232">
        <f>ROUND(I206*H206,2)</f>
        <v>0</v>
      </c>
      <c r="K206" s="228" t="s">
        <v>1</v>
      </c>
      <c r="L206" s="44"/>
      <c r="M206" s="233" t="s">
        <v>1</v>
      </c>
      <c r="N206" s="234" t="s">
        <v>42</v>
      </c>
      <c r="O206" s="91"/>
      <c r="P206" s="235">
        <f>O206*H206</f>
        <v>0</v>
      </c>
      <c r="Q206" s="235">
        <v>0</v>
      </c>
      <c r="R206" s="235">
        <f>Q206*H206</f>
        <v>0</v>
      </c>
      <c r="S206" s="235">
        <v>0</v>
      </c>
      <c r="T206" s="236">
        <f>S206*H206</f>
        <v>0</v>
      </c>
      <c r="U206" s="38"/>
      <c r="V206" s="38"/>
      <c r="W206" s="38"/>
      <c r="X206" s="38"/>
      <c r="Y206" s="38"/>
      <c r="Z206" s="38"/>
      <c r="AA206" s="38"/>
      <c r="AB206" s="38"/>
      <c r="AC206" s="38"/>
      <c r="AD206" s="38"/>
      <c r="AE206" s="38"/>
      <c r="AR206" s="237" t="s">
        <v>311</v>
      </c>
      <c r="AT206" s="237" t="s">
        <v>307</v>
      </c>
      <c r="AU206" s="237" t="s">
        <v>84</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311</v>
      </c>
      <c r="BM206" s="237" t="s">
        <v>1090</v>
      </c>
    </row>
    <row r="207" s="2" customFormat="1" ht="16.5" customHeight="1">
      <c r="A207" s="38"/>
      <c r="B207" s="39"/>
      <c r="C207" s="226" t="s">
        <v>973</v>
      </c>
      <c r="D207" s="226" t="s">
        <v>307</v>
      </c>
      <c r="E207" s="227" t="s">
        <v>461</v>
      </c>
      <c r="F207" s="228" t="s">
        <v>1562</v>
      </c>
      <c r="G207" s="229" t="s">
        <v>911</v>
      </c>
      <c r="H207" s="230">
        <v>1</v>
      </c>
      <c r="I207" s="231"/>
      <c r="J207" s="232">
        <f>ROUND(I207*H207,2)</f>
        <v>0</v>
      </c>
      <c r="K207" s="228" t="s">
        <v>1</v>
      </c>
      <c r="L207" s="44"/>
      <c r="M207" s="233" t="s">
        <v>1</v>
      </c>
      <c r="N207" s="234" t="s">
        <v>42</v>
      </c>
      <c r="O207" s="91"/>
      <c r="P207" s="235">
        <f>O207*H207</f>
        <v>0</v>
      </c>
      <c r="Q207" s="235">
        <v>0</v>
      </c>
      <c r="R207" s="235">
        <f>Q207*H207</f>
        <v>0</v>
      </c>
      <c r="S207" s="235">
        <v>0</v>
      </c>
      <c r="T207" s="236">
        <f>S207*H207</f>
        <v>0</v>
      </c>
      <c r="U207" s="38"/>
      <c r="V207" s="38"/>
      <c r="W207" s="38"/>
      <c r="X207" s="38"/>
      <c r="Y207" s="38"/>
      <c r="Z207" s="38"/>
      <c r="AA207" s="38"/>
      <c r="AB207" s="38"/>
      <c r="AC207" s="38"/>
      <c r="AD207" s="38"/>
      <c r="AE207" s="38"/>
      <c r="AR207" s="237" t="s">
        <v>311</v>
      </c>
      <c r="AT207" s="237" t="s">
        <v>307</v>
      </c>
      <c r="AU207" s="237" t="s">
        <v>84</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311</v>
      </c>
      <c r="BM207" s="237" t="s">
        <v>1094</v>
      </c>
    </row>
    <row r="208" s="2" customFormat="1" ht="16.5" customHeight="1">
      <c r="A208" s="38"/>
      <c r="B208" s="39"/>
      <c r="C208" s="226" t="s">
        <v>1098</v>
      </c>
      <c r="D208" s="226" t="s">
        <v>307</v>
      </c>
      <c r="E208" s="227" t="s">
        <v>466</v>
      </c>
      <c r="F208" s="228" t="s">
        <v>1282</v>
      </c>
      <c r="G208" s="229" t="s">
        <v>911</v>
      </c>
      <c r="H208" s="230">
        <v>280</v>
      </c>
      <c r="I208" s="231"/>
      <c r="J208" s="232">
        <f>ROUND(I208*H208,2)</f>
        <v>0</v>
      </c>
      <c r="K208" s="228" t="s">
        <v>1</v>
      </c>
      <c r="L208" s="44"/>
      <c r="M208" s="286" t="s">
        <v>1</v>
      </c>
      <c r="N208" s="287" t="s">
        <v>42</v>
      </c>
      <c r="O208" s="288"/>
      <c r="P208" s="289">
        <f>O208*H208</f>
        <v>0</v>
      </c>
      <c r="Q208" s="289">
        <v>0</v>
      </c>
      <c r="R208" s="289">
        <f>Q208*H208</f>
        <v>0</v>
      </c>
      <c r="S208" s="289">
        <v>0</v>
      </c>
      <c r="T208" s="290">
        <f>S208*H208</f>
        <v>0</v>
      </c>
      <c r="U208" s="38"/>
      <c r="V208" s="38"/>
      <c r="W208" s="38"/>
      <c r="X208" s="38"/>
      <c r="Y208" s="38"/>
      <c r="Z208" s="38"/>
      <c r="AA208" s="38"/>
      <c r="AB208" s="38"/>
      <c r="AC208" s="38"/>
      <c r="AD208" s="38"/>
      <c r="AE208" s="38"/>
      <c r="AR208" s="237" t="s">
        <v>311</v>
      </c>
      <c r="AT208" s="237" t="s">
        <v>307</v>
      </c>
      <c r="AU208" s="237" t="s">
        <v>84</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311</v>
      </c>
      <c r="BM208" s="237" t="s">
        <v>1097</v>
      </c>
    </row>
    <row r="209" s="2" customFormat="1" ht="6.96" customHeight="1">
      <c r="A209" s="38"/>
      <c r="B209" s="66"/>
      <c r="C209" s="67"/>
      <c r="D209" s="67"/>
      <c r="E209" s="67"/>
      <c r="F209" s="67"/>
      <c r="G209" s="67"/>
      <c r="H209" s="67"/>
      <c r="I209" s="67"/>
      <c r="J209" s="67"/>
      <c r="K209" s="67"/>
      <c r="L209" s="44"/>
      <c r="M209" s="38"/>
      <c r="O209" s="38"/>
      <c r="P209" s="38"/>
      <c r="Q209" s="38"/>
      <c r="R209" s="38"/>
      <c r="S209" s="38"/>
      <c r="T209" s="38"/>
      <c r="U209" s="38"/>
      <c r="V209" s="38"/>
      <c r="W209" s="38"/>
      <c r="X209" s="38"/>
      <c r="Y209" s="38"/>
      <c r="Z209" s="38"/>
      <c r="AA209" s="38"/>
      <c r="AB209" s="38"/>
      <c r="AC209" s="38"/>
      <c r="AD209" s="38"/>
      <c r="AE209" s="38"/>
    </row>
  </sheetData>
  <sheetProtection sheet="1" autoFilter="0" formatColumns="0" formatRows="0" objects="1" scenarios="1" spinCount="100000" saltValue="1oiVnYX7SpITeb7hCkLckkegmuoKzIPFhV8UIil+bZqSplTLHfmZfU97olwnwzMy3pI3uVtDIEBYhau4Xu84yQ==" hashValue="6WpM+Nk/SR6cDLokC4eg+t9+rTgVtJXzfrorX7PMNSb2c4jvEzdwrGMOf0Blb6QWgoGKhrY40SgKJLbFDnvRFA==" algorithmName="SHA-512" password="CC35"/>
  <autoFilter ref="C123:K208"/>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139</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1681</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1807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ROUND((SUM(BE125:BE208)),  2)</f>
        <v>0</v>
      </c>
      <c r="G35" s="38"/>
      <c r="H35" s="38"/>
      <c r="I35" s="164">
        <v>0.20999999999999999</v>
      </c>
      <c r="J35" s="163">
        <f>ROUND(((SUM(BE125:BE208))*I35),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ROUND((SUM(BF125:BF208)),  2)</f>
        <v>0</v>
      </c>
      <c r="G36" s="38"/>
      <c r="H36" s="38"/>
      <c r="I36" s="164">
        <v>0.12</v>
      </c>
      <c r="J36" s="163">
        <f>ROUND(((SUM(BF125:BF208))*I36),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ROUND((SUM(BG125:BG208)),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ROUND((SUM(BH125:BH208)),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ROUND((SUM(BI125:BI208)),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1681</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02.5 - VZT-2NP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1564</v>
      </c>
      <c r="E99" s="191"/>
      <c r="F99" s="191"/>
      <c r="G99" s="191"/>
      <c r="H99" s="191"/>
      <c r="I99" s="191"/>
      <c r="J99" s="192">
        <f>J126</f>
        <v>0</v>
      </c>
      <c r="K99" s="189"/>
      <c r="L99" s="193"/>
      <c r="S99" s="9"/>
      <c r="T99" s="9"/>
      <c r="U99" s="9"/>
      <c r="V99" s="9"/>
      <c r="W99" s="9"/>
      <c r="X99" s="9"/>
      <c r="Y99" s="9"/>
      <c r="Z99" s="9"/>
      <c r="AA99" s="9"/>
      <c r="AB99" s="9"/>
      <c r="AC99" s="9"/>
      <c r="AD99" s="9"/>
      <c r="AE99" s="9"/>
    </row>
    <row r="100" s="9" customFormat="1" ht="24.96" customHeight="1">
      <c r="A100" s="9"/>
      <c r="B100" s="188"/>
      <c r="C100" s="189"/>
      <c r="D100" s="190" t="s">
        <v>1287</v>
      </c>
      <c r="E100" s="191"/>
      <c r="F100" s="191"/>
      <c r="G100" s="191"/>
      <c r="H100" s="191"/>
      <c r="I100" s="191"/>
      <c r="J100" s="192">
        <f>J160</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1808</v>
      </c>
      <c r="E101" s="191"/>
      <c r="F101" s="191"/>
      <c r="G101" s="191"/>
      <c r="H101" s="191"/>
      <c r="I101" s="191"/>
      <c r="J101" s="192">
        <f>J176</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1565</v>
      </c>
      <c r="E102" s="191"/>
      <c r="F102" s="191"/>
      <c r="G102" s="191"/>
      <c r="H102" s="191"/>
      <c r="I102" s="191"/>
      <c r="J102" s="192">
        <f>J184</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1809</v>
      </c>
      <c r="E103" s="191"/>
      <c r="F103" s="191"/>
      <c r="G103" s="191"/>
      <c r="H103" s="191"/>
      <c r="I103" s="191"/>
      <c r="J103" s="192">
        <f>J207</f>
        <v>0</v>
      </c>
      <c r="K103" s="189"/>
      <c r="L103" s="193"/>
      <c r="S103" s="9"/>
      <c r="T103" s="9"/>
      <c r="U103" s="9"/>
      <c r="V103" s="9"/>
      <c r="W103" s="9"/>
      <c r="X103" s="9"/>
      <c r="Y103" s="9"/>
      <c r="Z103" s="9"/>
      <c r="AA103" s="9"/>
      <c r="AB103" s="9"/>
      <c r="AC103" s="9"/>
      <c r="AD103" s="9"/>
      <c r="AE103" s="9"/>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1681</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02.5 - VZT-2NP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25.65" customHeight="1">
      <c r="A121" s="38"/>
      <c r="B121" s="39"/>
      <c r="C121" s="32" t="s">
        <v>24</v>
      </c>
      <c r="D121" s="40"/>
      <c r="E121" s="40"/>
      <c r="F121" s="27" t="str">
        <f>E17</f>
        <v>Krajský úřad Královéhradeckého kraje</v>
      </c>
      <c r="G121" s="40"/>
      <c r="H121" s="40"/>
      <c r="I121" s="32" t="s">
        <v>30</v>
      </c>
      <c r="J121" s="36" t="str">
        <f>E23</f>
        <v>Energy Benefit Centre a.s.</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P126+P160+P176+P184+P207</f>
        <v>0</v>
      </c>
      <c r="Q125" s="104"/>
      <c r="R125" s="207">
        <f>R126+R160+R176+R184+R207</f>
        <v>0</v>
      </c>
      <c r="S125" s="104"/>
      <c r="T125" s="208">
        <f>T126+T160+T176+T184+T207</f>
        <v>0</v>
      </c>
      <c r="U125" s="38"/>
      <c r="V125" s="38"/>
      <c r="W125" s="38"/>
      <c r="X125" s="38"/>
      <c r="Y125" s="38"/>
      <c r="Z125" s="38"/>
      <c r="AA125" s="38"/>
      <c r="AB125" s="38"/>
      <c r="AC125" s="38"/>
      <c r="AD125" s="38"/>
      <c r="AE125" s="38"/>
      <c r="AT125" s="17" t="s">
        <v>76</v>
      </c>
      <c r="AU125" s="17" t="s">
        <v>275</v>
      </c>
      <c r="BK125" s="209">
        <f>BK126+BK160+BK176+BK184+BK207</f>
        <v>0</v>
      </c>
    </row>
    <row r="126" s="12" customFormat="1" ht="25.92" customHeight="1">
      <c r="A126" s="12"/>
      <c r="B126" s="210"/>
      <c r="C126" s="211"/>
      <c r="D126" s="212" t="s">
        <v>76</v>
      </c>
      <c r="E126" s="213" t="s">
        <v>84</v>
      </c>
      <c r="F126" s="213" t="s">
        <v>1567</v>
      </c>
      <c r="G126" s="211"/>
      <c r="H126" s="211"/>
      <c r="I126" s="214"/>
      <c r="J126" s="215">
        <f>BK126</f>
        <v>0</v>
      </c>
      <c r="K126" s="211"/>
      <c r="L126" s="216"/>
      <c r="M126" s="217"/>
      <c r="N126" s="218"/>
      <c r="O126" s="218"/>
      <c r="P126" s="219">
        <f>SUM(P127:P159)</f>
        <v>0</v>
      </c>
      <c r="Q126" s="218"/>
      <c r="R126" s="219">
        <f>SUM(R127:R159)</f>
        <v>0</v>
      </c>
      <c r="S126" s="218"/>
      <c r="T126" s="220">
        <f>SUM(T127:T159)</f>
        <v>0</v>
      </c>
      <c r="U126" s="12"/>
      <c r="V126" s="12"/>
      <c r="W126" s="12"/>
      <c r="X126" s="12"/>
      <c r="Y126" s="12"/>
      <c r="Z126" s="12"/>
      <c r="AA126" s="12"/>
      <c r="AB126" s="12"/>
      <c r="AC126" s="12"/>
      <c r="AD126" s="12"/>
      <c r="AE126" s="12"/>
      <c r="AR126" s="221" t="s">
        <v>84</v>
      </c>
      <c r="AT126" s="222" t="s">
        <v>76</v>
      </c>
      <c r="AU126" s="222" t="s">
        <v>77</v>
      </c>
      <c r="AY126" s="221" t="s">
        <v>304</v>
      </c>
      <c r="BK126" s="223">
        <f>SUM(BK127:BK159)</f>
        <v>0</v>
      </c>
    </row>
    <row r="127" s="2" customFormat="1" ht="21.75" customHeight="1">
      <c r="A127" s="38"/>
      <c r="B127" s="39"/>
      <c r="C127" s="226" t="s">
        <v>84</v>
      </c>
      <c r="D127" s="226" t="s">
        <v>307</v>
      </c>
      <c r="E127" s="227" t="s">
        <v>1568</v>
      </c>
      <c r="F127" s="228" t="s">
        <v>1569</v>
      </c>
      <c r="G127" s="229" t="s">
        <v>911</v>
      </c>
      <c r="H127" s="230">
        <v>11</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86</v>
      </c>
    </row>
    <row r="128" s="2" customFormat="1" ht="37.8" customHeight="1">
      <c r="A128" s="38"/>
      <c r="B128" s="39"/>
      <c r="C128" s="226" t="s">
        <v>86</v>
      </c>
      <c r="D128" s="226" t="s">
        <v>307</v>
      </c>
      <c r="E128" s="227" t="s">
        <v>1570</v>
      </c>
      <c r="F128" s="228" t="s">
        <v>1571</v>
      </c>
      <c r="G128" s="229" t="s">
        <v>911</v>
      </c>
      <c r="H128" s="230">
        <v>7</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311</v>
      </c>
    </row>
    <row r="129" s="2" customFormat="1" ht="24.15" customHeight="1">
      <c r="A129" s="38"/>
      <c r="B129" s="39"/>
      <c r="C129" s="226" t="s">
        <v>305</v>
      </c>
      <c r="D129" s="226" t="s">
        <v>307</v>
      </c>
      <c r="E129" s="227" t="s">
        <v>1572</v>
      </c>
      <c r="F129" s="228" t="s">
        <v>1573</v>
      </c>
      <c r="G129" s="229" t="s">
        <v>911</v>
      </c>
      <c r="H129" s="230">
        <v>1</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24.15" customHeight="1">
      <c r="A130" s="38"/>
      <c r="B130" s="39"/>
      <c r="C130" s="226" t="s">
        <v>311</v>
      </c>
      <c r="D130" s="226" t="s">
        <v>307</v>
      </c>
      <c r="E130" s="227" t="s">
        <v>1574</v>
      </c>
      <c r="F130" s="228" t="s">
        <v>1575</v>
      </c>
      <c r="G130" s="229" t="s">
        <v>911</v>
      </c>
      <c r="H130" s="230">
        <v>3</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49.05" customHeight="1">
      <c r="A131" s="38"/>
      <c r="B131" s="39"/>
      <c r="C131" s="226" t="s">
        <v>330</v>
      </c>
      <c r="D131" s="226" t="s">
        <v>307</v>
      </c>
      <c r="E131" s="227" t="s">
        <v>1576</v>
      </c>
      <c r="F131" s="228" t="s">
        <v>1577</v>
      </c>
      <c r="G131" s="229" t="s">
        <v>1293</v>
      </c>
      <c r="H131" s="230">
        <v>1</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2" customFormat="1" ht="24.15" customHeight="1">
      <c r="A132" s="38"/>
      <c r="B132" s="39"/>
      <c r="C132" s="226" t="s">
        <v>313</v>
      </c>
      <c r="D132" s="226" t="s">
        <v>307</v>
      </c>
      <c r="E132" s="227" t="s">
        <v>1810</v>
      </c>
      <c r="F132" s="228" t="s">
        <v>1811</v>
      </c>
      <c r="G132" s="229" t="s">
        <v>911</v>
      </c>
      <c r="H132" s="230">
        <v>6</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8</v>
      </c>
    </row>
    <row r="133" s="2" customFormat="1" ht="24.15" customHeight="1">
      <c r="A133" s="38"/>
      <c r="B133" s="39"/>
      <c r="C133" s="226" t="s">
        <v>343</v>
      </c>
      <c r="D133" s="226" t="s">
        <v>307</v>
      </c>
      <c r="E133" s="227" t="s">
        <v>1812</v>
      </c>
      <c r="F133" s="228" t="s">
        <v>1813</v>
      </c>
      <c r="G133" s="229" t="s">
        <v>911</v>
      </c>
      <c r="H133" s="230">
        <v>6</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381</v>
      </c>
    </row>
    <row r="134" s="2" customFormat="1" ht="24.15" customHeight="1">
      <c r="A134" s="38"/>
      <c r="B134" s="39"/>
      <c r="C134" s="226" t="s">
        <v>348</v>
      </c>
      <c r="D134" s="226" t="s">
        <v>307</v>
      </c>
      <c r="E134" s="227" t="s">
        <v>1814</v>
      </c>
      <c r="F134" s="228" t="s">
        <v>1815</v>
      </c>
      <c r="G134" s="229" t="s">
        <v>911</v>
      </c>
      <c r="H134" s="230">
        <v>1</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392</v>
      </c>
    </row>
    <row r="135" s="2" customFormat="1" ht="24.15" customHeight="1">
      <c r="A135" s="38"/>
      <c r="B135" s="39"/>
      <c r="C135" s="226" t="s">
        <v>325</v>
      </c>
      <c r="D135" s="226" t="s">
        <v>307</v>
      </c>
      <c r="E135" s="227" t="s">
        <v>1816</v>
      </c>
      <c r="F135" s="228" t="s">
        <v>1817</v>
      </c>
      <c r="G135" s="229" t="s">
        <v>911</v>
      </c>
      <c r="H135" s="230">
        <v>3</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403</v>
      </c>
    </row>
    <row r="136" s="2" customFormat="1" ht="66.75" customHeight="1">
      <c r="A136" s="38"/>
      <c r="B136" s="39"/>
      <c r="C136" s="226" t="s">
        <v>362</v>
      </c>
      <c r="D136" s="226" t="s">
        <v>307</v>
      </c>
      <c r="E136" s="227" t="s">
        <v>1818</v>
      </c>
      <c r="F136" s="228" t="s">
        <v>1819</v>
      </c>
      <c r="G136" s="229" t="s">
        <v>911</v>
      </c>
      <c r="H136" s="230">
        <v>6</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414</v>
      </c>
    </row>
    <row r="137" s="2" customFormat="1" ht="66.75" customHeight="1">
      <c r="A137" s="38"/>
      <c r="B137" s="39"/>
      <c r="C137" s="226" t="s">
        <v>367</v>
      </c>
      <c r="D137" s="226" t="s">
        <v>307</v>
      </c>
      <c r="E137" s="227" t="s">
        <v>1820</v>
      </c>
      <c r="F137" s="228" t="s">
        <v>1821</v>
      </c>
      <c r="G137" s="229" t="s">
        <v>911</v>
      </c>
      <c r="H137" s="230">
        <v>6</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422</v>
      </c>
    </row>
    <row r="138" s="2" customFormat="1" ht="66.75" customHeight="1">
      <c r="A138" s="38"/>
      <c r="B138" s="39"/>
      <c r="C138" s="226" t="s">
        <v>8</v>
      </c>
      <c r="D138" s="226" t="s">
        <v>307</v>
      </c>
      <c r="E138" s="227" t="s">
        <v>1598</v>
      </c>
      <c r="F138" s="228" t="s">
        <v>1599</v>
      </c>
      <c r="G138" s="229" t="s">
        <v>911</v>
      </c>
      <c r="H138" s="230">
        <v>1</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433</v>
      </c>
    </row>
    <row r="139" s="2" customFormat="1" ht="24.15" customHeight="1">
      <c r="A139" s="38"/>
      <c r="B139" s="39"/>
      <c r="C139" s="226" t="s">
        <v>375</v>
      </c>
      <c r="D139" s="226" t="s">
        <v>307</v>
      </c>
      <c r="E139" s="227" t="s">
        <v>1822</v>
      </c>
      <c r="F139" s="228" t="s">
        <v>1823</v>
      </c>
      <c r="G139" s="229" t="s">
        <v>911</v>
      </c>
      <c r="H139" s="230">
        <v>1</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443</v>
      </c>
    </row>
    <row r="140" s="2" customFormat="1" ht="24.15" customHeight="1">
      <c r="A140" s="38"/>
      <c r="B140" s="39"/>
      <c r="C140" s="226" t="s">
        <v>381</v>
      </c>
      <c r="D140" s="226" t="s">
        <v>307</v>
      </c>
      <c r="E140" s="227" t="s">
        <v>1824</v>
      </c>
      <c r="F140" s="228" t="s">
        <v>1825</v>
      </c>
      <c r="G140" s="229" t="s">
        <v>911</v>
      </c>
      <c r="H140" s="230">
        <v>4</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451</v>
      </c>
    </row>
    <row r="141" s="2" customFormat="1" ht="37.8" customHeight="1">
      <c r="A141" s="38"/>
      <c r="B141" s="39"/>
      <c r="C141" s="226" t="s">
        <v>389</v>
      </c>
      <c r="D141" s="226" t="s">
        <v>307</v>
      </c>
      <c r="E141" s="227" t="s">
        <v>1826</v>
      </c>
      <c r="F141" s="228" t="s">
        <v>1827</v>
      </c>
      <c r="G141" s="229" t="s">
        <v>911</v>
      </c>
      <c r="H141" s="230">
        <v>1</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461</v>
      </c>
    </row>
    <row r="142" s="2" customFormat="1" ht="37.8" customHeight="1">
      <c r="A142" s="38"/>
      <c r="B142" s="39"/>
      <c r="C142" s="226" t="s">
        <v>392</v>
      </c>
      <c r="D142" s="226" t="s">
        <v>307</v>
      </c>
      <c r="E142" s="227" t="s">
        <v>1828</v>
      </c>
      <c r="F142" s="228" t="s">
        <v>1829</v>
      </c>
      <c r="G142" s="229" t="s">
        <v>911</v>
      </c>
      <c r="H142" s="230">
        <v>2</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426</v>
      </c>
    </row>
    <row r="143" s="2" customFormat="1" ht="37.8" customHeight="1">
      <c r="A143" s="38"/>
      <c r="B143" s="39"/>
      <c r="C143" s="226" t="s">
        <v>398</v>
      </c>
      <c r="D143" s="226" t="s">
        <v>307</v>
      </c>
      <c r="E143" s="227" t="s">
        <v>1830</v>
      </c>
      <c r="F143" s="228" t="s">
        <v>1831</v>
      </c>
      <c r="G143" s="229" t="s">
        <v>911</v>
      </c>
      <c r="H143" s="230">
        <v>1</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479</v>
      </c>
    </row>
    <row r="144" s="2" customFormat="1" ht="37.8" customHeight="1">
      <c r="A144" s="38"/>
      <c r="B144" s="39"/>
      <c r="C144" s="226" t="s">
        <v>403</v>
      </c>
      <c r="D144" s="226" t="s">
        <v>307</v>
      </c>
      <c r="E144" s="227" t="s">
        <v>1832</v>
      </c>
      <c r="F144" s="228" t="s">
        <v>1833</v>
      </c>
      <c r="G144" s="229" t="s">
        <v>911</v>
      </c>
      <c r="H144" s="230">
        <v>2</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488</v>
      </c>
    </row>
    <row r="145" s="2" customFormat="1" ht="37.8" customHeight="1">
      <c r="A145" s="38"/>
      <c r="B145" s="39"/>
      <c r="C145" s="226" t="s">
        <v>410</v>
      </c>
      <c r="D145" s="226" t="s">
        <v>307</v>
      </c>
      <c r="E145" s="227" t="s">
        <v>1834</v>
      </c>
      <c r="F145" s="228" t="s">
        <v>1835</v>
      </c>
      <c r="G145" s="229" t="s">
        <v>911</v>
      </c>
      <c r="H145" s="230">
        <v>1</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500</v>
      </c>
    </row>
    <row r="146" s="2" customFormat="1" ht="37.8" customHeight="1">
      <c r="A146" s="38"/>
      <c r="B146" s="39"/>
      <c r="C146" s="226" t="s">
        <v>414</v>
      </c>
      <c r="D146" s="226" t="s">
        <v>307</v>
      </c>
      <c r="E146" s="227" t="s">
        <v>1836</v>
      </c>
      <c r="F146" s="228" t="s">
        <v>1837</v>
      </c>
      <c r="G146" s="229" t="s">
        <v>911</v>
      </c>
      <c r="H146" s="230">
        <v>1</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508</v>
      </c>
    </row>
    <row r="147" s="2" customFormat="1" ht="37.8" customHeight="1">
      <c r="A147" s="38"/>
      <c r="B147" s="39"/>
      <c r="C147" s="226" t="s">
        <v>7</v>
      </c>
      <c r="D147" s="226" t="s">
        <v>307</v>
      </c>
      <c r="E147" s="227" t="s">
        <v>1838</v>
      </c>
      <c r="F147" s="228" t="s">
        <v>1839</v>
      </c>
      <c r="G147" s="229" t="s">
        <v>911</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518</v>
      </c>
    </row>
    <row r="148" s="2" customFormat="1" ht="37.8" customHeight="1">
      <c r="A148" s="38"/>
      <c r="B148" s="39"/>
      <c r="C148" s="226" t="s">
        <v>422</v>
      </c>
      <c r="D148" s="226" t="s">
        <v>307</v>
      </c>
      <c r="E148" s="227" t="s">
        <v>1840</v>
      </c>
      <c r="F148" s="228" t="s">
        <v>1841</v>
      </c>
      <c r="G148" s="229" t="s">
        <v>911</v>
      </c>
      <c r="H148" s="230">
        <v>2</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531</v>
      </c>
    </row>
    <row r="149" s="2" customFormat="1" ht="37.8" customHeight="1">
      <c r="A149" s="38"/>
      <c r="B149" s="39"/>
      <c r="C149" s="226" t="s">
        <v>429</v>
      </c>
      <c r="D149" s="226" t="s">
        <v>307</v>
      </c>
      <c r="E149" s="227" t="s">
        <v>1842</v>
      </c>
      <c r="F149" s="228" t="s">
        <v>1843</v>
      </c>
      <c r="G149" s="229" t="s">
        <v>911</v>
      </c>
      <c r="H149" s="230">
        <v>22</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687</v>
      </c>
    </row>
    <row r="150" s="2" customFormat="1" ht="37.8" customHeight="1">
      <c r="A150" s="38"/>
      <c r="B150" s="39"/>
      <c r="C150" s="226" t="s">
        <v>433</v>
      </c>
      <c r="D150" s="226" t="s">
        <v>307</v>
      </c>
      <c r="E150" s="227" t="s">
        <v>1844</v>
      </c>
      <c r="F150" s="228" t="s">
        <v>1845</v>
      </c>
      <c r="G150" s="229" t="s">
        <v>911</v>
      </c>
      <c r="H150" s="230">
        <v>2</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697</v>
      </c>
    </row>
    <row r="151" s="2" customFormat="1" ht="37.8" customHeight="1">
      <c r="A151" s="38"/>
      <c r="B151" s="39"/>
      <c r="C151" s="226" t="s">
        <v>437</v>
      </c>
      <c r="D151" s="226" t="s">
        <v>307</v>
      </c>
      <c r="E151" s="227" t="s">
        <v>1846</v>
      </c>
      <c r="F151" s="228" t="s">
        <v>1847</v>
      </c>
      <c r="G151" s="229" t="s">
        <v>911</v>
      </c>
      <c r="H151" s="230">
        <v>3</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938</v>
      </c>
    </row>
    <row r="152" s="2" customFormat="1" ht="37.8" customHeight="1">
      <c r="A152" s="38"/>
      <c r="B152" s="39"/>
      <c r="C152" s="226" t="s">
        <v>443</v>
      </c>
      <c r="D152" s="226" t="s">
        <v>307</v>
      </c>
      <c r="E152" s="227" t="s">
        <v>1610</v>
      </c>
      <c r="F152" s="228" t="s">
        <v>1327</v>
      </c>
      <c r="G152" s="229" t="s">
        <v>911</v>
      </c>
      <c r="H152" s="230">
        <v>4</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940</v>
      </c>
    </row>
    <row r="153" s="2" customFormat="1" ht="37.8" customHeight="1">
      <c r="A153" s="38"/>
      <c r="B153" s="39"/>
      <c r="C153" s="226" t="s">
        <v>447</v>
      </c>
      <c r="D153" s="226" t="s">
        <v>307</v>
      </c>
      <c r="E153" s="227" t="s">
        <v>1613</v>
      </c>
      <c r="F153" s="228" t="s">
        <v>1614</v>
      </c>
      <c r="G153" s="229" t="s">
        <v>1310</v>
      </c>
      <c r="H153" s="230">
        <v>8</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943</v>
      </c>
    </row>
    <row r="154" s="2" customFormat="1" ht="24.15" customHeight="1">
      <c r="A154" s="38"/>
      <c r="B154" s="39"/>
      <c r="C154" s="226" t="s">
        <v>451</v>
      </c>
      <c r="D154" s="226" t="s">
        <v>307</v>
      </c>
      <c r="E154" s="227" t="s">
        <v>1848</v>
      </c>
      <c r="F154" s="228" t="s">
        <v>1849</v>
      </c>
      <c r="G154" s="229" t="s">
        <v>1310</v>
      </c>
      <c r="H154" s="230">
        <v>40</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945</v>
      </c>
    </row>
    <row r="155" s="2" customFormat="1" ht="78" customHeight="1">
      <c r="A155" s="38"/>
      <c r="B155" s="39"/>
      <c r="C155" s="226" t="s">
        <v>456</v>
      </c>
      <c r="D155" s="226" t="s">
        <v>307</v>
      </c>
      <c r="E155" s="227" t="s">
        <v>1850</v>
      </c>
      <c r="F155" s="228" t="s">
        <v>1639</v>
      </c>
      <c r="G155" s="229" t="s">
        <v>1310</v>
      </c>
      <c r="H155" s="230">
        <v>65</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948</v>
      </c>
    </row>
    <row r="156" s="2" customFormat="1" ht="78" customHeight="1">
      <c r="A156" s="38"/>
      <c r="B156" s="39"/>
      <c r="C156" s="226" t="s">
        <v>461</v>
      </c>
      <c r="D156" s="226" t="s">
        <v>307</v>
      </c>
      <c r="E156" s="227" t="s">
        <v>1851</v>
      </c>
      <c r="F156" s="228" t="s">
        <v>1641</v>
      </c>
      <c r="G156" s="229" t="s">
        <v>1310</v>
      </c>
      <c r="H156" s="230">
        <v>18</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950</v>
      </c>
    </row>
    <row r="157" s="2" customFormat="1" ht="78" customHeight="1">
      <c r="A157" s="38"/>
      <c r="B157" s="39"/>
      <c r="C157" s="226" t="s">
        <v>466</v>
      </c>
      <c r="D157" s="226" t="s">
        <v>307</v>
      </c>
      <c r="E157" s="227" t="s">
        <v>1617</v>
      </c>
      <c r="F157" s="228" t="s">
        <v>1335</v>
      </c>
      <c r="G157" s="229" t="s">
        <v>1310</v>
      </c>
      <c r="H157" s="230">
        <v>25</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953</v>
      </c>
    </row>
    <row r="158" s="2" customFormat="1" ht="55.5" customHeight="1">
      <c r="A158" s="38"/>
      <c r="B158" s="39"/>
      <c r="C158" s="226" t="s">
        <v>426</v>
      </c>
      <c r="D158" s="226" t="s">
        <v>307</v>
      </c>
      <c r="E158" s="227" t="s">
        <v>1618</v>
      </c>
      <c r="F158" s="228" t="s">
        <v>1305</v>
      </c>
      <c r="G158" s="229" t="s">
        <v>317</v>
      </c>
      <c r="H158" s="230">
        <v>85</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956</v>
      </c>
    </row>
    <row r="159" s="2" customFormat="1" ht="66.75" customHeight="1">
      <c r="A159" s="38"/>
      <c r="B159" s="39"/>
      <c r="C159" s="226" t="s">
        <v>475</v>
      </c>
      <c r="D159" s="226" t="s">
        <v>307</v>
      </c>
      <c r="E159" s="227" t="s">
        <v>1619</v>
      </c>
      <c r="F159" s="228" t="s">
        <v>1620</v>
      </c>
      <c r="G159" s="229" t="s">
        <v>317</v>
      </c>
      <c r="H159" s="230">
        <v>70</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959</v>
      </c>
    </row>
    <row r="160" s="12" customFormat="1" ht="25.92" customHeight="1">
      <c r="A160" s="12"/>
      <c r="B160" s="210"/>
      <c r="C160" s="211"/>
      <c r="D160" s="212" t="s">
        <v>76</v>
      </c>
      <c r="E160" s="213" t="s">
        <v>305</v>
      </c>
      <c r="F160" s="213" t="s">
        <v>1313</v>
      </c>
      <c r="G160" s="211"/>
      <c r="H160" s="211"/>
      <c r="I160" s="214"/>
      <c r="J160" s="215">
        <f>BK160</f>
        <v>0</v>
      </c>
      <c r="K160" s="211"/>
      <c r="L160" s="216"/>
      <c r="M160" s="217"/>
      <c r="N160" s="218"/>
      <c r="O160" s="218"/>
      <c r="P160" s="219">
        <f>SUM(P161:P175)</f>
        <v>0</v>
      </c>
      <c r="Q160" s="218"/>
      <c r="R160" s="219">
        <f>SUM(R161:R175)</f>
        <v>0</v>
      </c>
      <c r="S160" s="218"/>
      <c r="T160" s="220">
        <f>SUM(T161:T175)</f>
        <v>0</v>
      </c>
      <c r="U160" s="12"/>
      <c r="V160" s="12"/>
      <c r="W160" s="12"/>
      <c r="X160" s="12"/>
      <c r="Y160" s="12"/>
      <c r="Z160" s="12"/>
      <c r="AA160" s="12"/>
      <c r="AB160" s="12"/>
      <c r="AC160" s="12"/>
      <c r="AD160" s="12"/>
      <c r="AE160" s="12"/>
      <c r="AR160" s="221" t="s">
        <v>84</v>
      </c>
      <c r="AT160" s="222" t="s">
        <v>76</v>
      </c>
      <c r="AU160" s="222" t="s">
        <v>77</v>
      </c>
      <c r="AY160" s="221" t="s">
        <v>304</v>
      </c>
      <c r="BK160" s="223">
        <f>SUM(BK161:BK175)</f>
        <v>0</v>
      </c>
    </row>
    <row r="161" s="2" customFormat="1" ht="37.8" customHeight="1">
      <c r="A161" s="38"/>
      <c r="B161" s="39"/>
      <c r="C161" s="226" t="s">
        <v>479</v>
      </c>
      <c r="D161" s="226" t="s">
        <v>307</v>
      </c>
      <c r="E161" s="227" t="s">
        <v>1852</v>
      </c>
      <c r="F161" s="228" t="s">
        <v>1853</v>
      </c>
      <c r="G161" s="229" t="s">
        <v>1293</v>
      </c>
      <c r="H161" s="230">
        <v>1</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962</v>
      </c>
    </row>
    <row r="162" s="2" customFormat="1" ht="37.8" customHeight="1">
      <c r="A162" s="38"/>
      <c r="B162" s="39"/>
      <c r="C162" s="226" t="s">
        <v>483</v>
      </c>
      <c r="D162" s="226" t="s">
        <v>307</v>
      </c>
      <c r="E162" s="227" t="s">
        <v>1854</v>
      </c>
      <c r="F162" s="228" t="s">
        <v>1855</v>
      </c>
      <c r="G162" s="229" t="s">
        <v>1293</v>
      </c>
      <c r="H162" s="230">
        <v>1</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964</v>
      </c>
    </row>
    <row r="163" s="2" customFormat="1" ht="16.5" customHeight="1">
      <c r="A163" s="38"/>
      <c r="B163" s="39"/>
      <c r="C163" s="226" t="s">
        <v>488</v>
      </c>
      <c r="D163" s="226" t="s">
        <v>307</v>
      </c>
      <c r="E163" s="227" t="s">
        <v>1626</v>
      </c>
      <c r="F163" s="228" t="s">
        <v>1627</v>
      </c>
      <c r="G163" s="229" t="s">
        <v>911</v>
      </c>
      <c r="H163" s="230">
        <v>2</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967</v>
      </c>
    </row>
    <row r="164" s="2" customFormat="1" ht="37.8" customHeight="1">
      <c r="A164" s="38"/>
      <c r="B164" s="39"/>
      <c r="C164" s="226" t="s">
        <v>495</v>
      </c>
      <c r="D164" s="226" t="s">
        <v>307</v>
      </c>
      <c r="E164" s="227" t="s">
        <v>1632</v>
      </c>
      <c r="F164" s="228" t="s">
        <v>1633</v>
      </c>
      <c r="G164" s="229" t="s">
        <v>1293</v>
      </c>
      <c r="H164" s="230">
        <v>1</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970</v>
      </c>
    </row>
    <row r="165" s="2" customFormat="1" ht="37.8" customHeight="1">
      <c r="A165" s="38"/>
      <c r="B165" s="39"/>
      <c r="C165" s="226" t="s">
        <v>500</v>
      </c>
      <c r="D165" s="226" t="s">
        <v>307</v>
      </c>
      <c r="E165" s="227" t="s">
        <v>1324</v>
      </c>
      <c r="F165" s="228" t="s">
        <v>1325</v>
      </c>
      <c r="G165" s="229" t="s">
        <v>1293</v>
      </c>
      <c r="H165" s="230">
        <v>1</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973</v>
      </c>
    </row>
    <row r="166" s="2" customFormat="1" ht="37.8" customHeight="1">
      <c r="A166" s="38"/>
      <c r="B166" s="39"/>
      <c r="C166" s="226" t="s">
        <v>504</v>
      </c>
      <c r="D166" s="226" t="s">
        <v>307</v>
      </c>
      <c r="E166" s="227" t="s">
        <v>1326</v>
      </c>
      <c r="F166" s="228" t="s">
        <v>1327</v>
      </c>
      <c r="G166" s="229" t="s">
        <v>911</v>
      </c>
      <c r="H166" s="230">
        <v>9</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976</v>
      </c>
    </row>
    <row r="167" s="2" customFormat="1" ht="37.8" customHeight="1">
      <c r="A167" s="38"/>
      <c r="B167" s="39"/>
      <c r="C167" s="226" t="s">
        <v>508</v>
      </c>
      <c r="D167" s="226" t="s">
        <v>307</v>
      </c>
      <c r="E167" s="227" t="s">
        <v>1328</v>
      </c>
      <c r="F167" s="228" t="s">
        <v>1329</v>
      </c>
      <c r="G167" s="229" t="s">
        <v>911</v>
      </c>
      <c r="H167" s="230">
        <v>3</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979</v>
      </c>
    </row>
    <row r="168" s="2" customFormat="1" ht="24.15" customHeight="1">
      <c r="A168" s="38"/>
      <c r="B168" s="39"/>
      <c r="C168" s="226" t="s">
        <v>514</v>
      </c>
      <c r="D168" s="226" t="s">
        <v>307</v>
      </c>
      <c r="E168" s="227" t="s">
        <v>1330</v>
      </c>
      <c r="F168" s="228" t="s">
        <v>1331</v>
      </c>
      <c r="G168" s="229" t="s">
        <v>911</v>
      </c>
      <c r="H168" s="230">
        <v>8</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982</v>
      </c>
    </row>
    <row r="169" s="2" customFormat="1" ht="37.8" customHeight="1">
      <c r="A169" s="38"/>
      <c r="B169" s="39"/>
      <c r="C169" s="226" t="s">
        <v>518</v>
      </c>
      <c r="D169" s="226" t="s">
        <v>307</v>
      </c>
      <c r="E169" s="227" t="s">
        <v>1856</v>
      </c>
      <c r="F169" s="228" t="s">
        <v>1614</v>
      </c>
      <c r="G169" s="229" t="s">
        <v>1310</v>
      </c>
      <c r="H169" s="230">
        <v>1.5</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985</v>
      </c>
    </row>
    <row r="170" s="2" customFormat="1" ht="37.8" customHeight="1">
      <c r="A170" s="38"/>
      <c r="B170" s="39"/>
      <c r="C170" s="226" t="s">
        <v>522</v>
      </c>
      <c r="D170" s="226" t="s">
        <v>307</v>
      </c>
      <c r="E170" s="227" t="s">
        <v>1857</v>
      </c>
      <c r="F170" s="228" t="s">
        <v>1858</v>
      </c>
      <c r="G170" s="229" t="s">
        <v>1310</v>
      </c>
      <c r="H170" s="230">
        <v>3</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988</v>
      </c>
    </row>
    <row r="171" s="2" customFormat="1" ht="78" customHeight="1">
      <c r="A171" s="38"/>
      <c r="B171" s="39"/>
      <c r="C171" s="226" t="s">
        <v>531</v>
      </c>
      <c r="D171" s="226" t="s">
        <v>307</v>
      </c>
      <c r="E171" s="227" t="s">
        <v>1638</v>
      </c>
      <c r="F171" s="228" t="s">
        <v>1639</v>
      </c>
      <c r="G171" s="229" t="s">
        <v>1310</v>
      </c>
      <c r="H171" s="230">
        <v>3</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991</v>
      </c>
    </row>
    <row r="172" s="2" customFormat="1" ht="78" customHeight="1">
      <c r="A172" s="38"/>
      <c r="B172" s="39"/>
      <c r="C172" s="226" t="s">
        <v>683</v>
      </c>
      <c r="D172" s="226" t="s">
        <v>307</v>
      </c>
      <c r="E172" s="227" t="s">
        <v>1640</v>
      </c>
      <c r="F172" s="228" t="s">
        <v>1641</v>
      </c>
      <c r="G172" s="229" t="s">
        <v>1310</v>
      </c>
      <c r="H172" s="230">
        <v>2</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994</v>
      </c>
    </row>
    <row r="173" s="2" customFormat="1" ht="78" customHeight="1">
      <c r="A173" s="38"/>
      <c r="B173" s="39"/>
      <c r="C173" s="226" t="s">
        <v>687</v>
      </c>
      <c r="D173" s="226" t="s">
        <v>307</v>
      </c>
      <c r="E173" s="227" t="s">
        <v>1334</v>
      </c>
      <c r="F173" s="228" t="s">
        <v>1335</v>
      </c>
      <c r="G173" s="229" t="s">
        <v>1310</v>
      </c>
      <c r="H173" s="230">
        <v>18</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996</v>
      </c>
    </row>
    <row r="174" s="2" customFormat="1" ht="55.5" customHeight="1">
      <c r="A174" s="38"/>
      <c r="B174" s="39"/>
      <c r="C174" s="226" t="s">
        <v>693</v>
      </c>
      <c r="D174" s="226" t="s">
        <v>307</v>
      </c>
      <c r="E174" s="227" t="s">
        <v>1336</v>
      </c>
      <c r="F174" s="228" t="s">
        <v>1305</v>
      </c>
      <c r="G174" s="229" t="s">
        <v>317</v>
      </c>
      <c r="H174" s="230">
        <v>2</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999</v>
      </c>
    </row>
    <row r="175" s="2" customFormat="1" ht="49.05" customHeight="1">
      <c r="A175" s="38"/>
      <c r="B175" s="39"/>
      <c r="C175" s="226" t="s">
        <v>697</v>
      </c>
      <c r="D175" s="226" t="s">
        <v>307</v>
      </c>
      <c r="E175" s="227" t="s">
        <v>1337</v>
      </c>
      <c r="F175" s="228" t="s">
        <v>1312</v>
      </c>
      <c r="G175" s="229" t="s">
        <v>1310</v>
      </c>
      <c r="H175" s="230">
        <v>1</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1002</v>
      </c>
    </row>
    <row r="176" s="12" customFormat="1" ht="25.92" customHeight="1">
      <c r="A176" s="12"/>
      <c r="B176" s="210"/>
      <c r="C176" s="211"/>
      <c r="D176" s="212" t="s">
        <v>76</v>
      </c>
      <c r="E176" s="213" t="s">
        <v>311</v>
      </c>
      <c r="F176" s="213" t="s">
        <v>1859</v>
      </c>
      <c r="G176" s="211"/>
      <c r="H176" s="211"/>
      <c r="I176" s="214"/>
      <c r="J176" s="215">
        <f>BK176</f>
        <v>0</v>
      </c>
      <c r="K176" s="211"/>
      <c r="L176" s="216"/>
      <c r="M176" s="217"/>
      <c r="N176" s="218"/>
      <c r="O176" s="218"/>
      <c r="P176" s="219">
        <f>SUM(P177:P183)</f>
        <v>0</v>
      </c>
      <c r="Q176" s="218"/>
      <c r="R176" s="219">
        <f>SUM(R177:R183)</f>
        <v>0</v>
      </c>
      <c r="S176" s="218"/>
      <c r="T176" s="220">
        <f>SUM(T177:T183)</f>
        <v>0</v>
      </c>
      <c r="U176" s="12"/>
      <c r="V176" s="12"/>
      <c r="W176" s="12"/>
      <c r="X176" s="12"/>
      <c r="Y176" s="12"/>
      <c r="Z176" s="12"/>
      <c r="AA176" s="12"/>
      <c r="AB176" s="12"/>
      <c r="AC176" s="12"/>
      <c r="AD176" s="12"/>
      <c r="AE176" s="12"/>
      <c r="AR176" s="221" t="s">
        <v>84</v>
      </c>
      <c r="AT176" s="222" t="s">
        <v>76</v>
      </c>
      <c r="AU176" s="222" t="s">
        <v>77</v>
      </c>
      <c r="AY176" s="221" t="s">
        <v>304</v>
      </c>
      <c r="BK176" s="223">
        <f>SUM(BK177:BK183)</f>
        <v>0</v>
      </c>
    </row>
    <row r="177" s="2" customFormat="1" ht="37.8" customHeight="1">
      <c r="A177" s="38"/>
      <c r="B177" s="39"/>
      <c r="C177" s="226" t="s">
        <v>701</v>
      </c>
      <c r="D177" s="226" t="s">
        <v>307</v>
      </c>
      <c r="E177" s="227" t="s">
        <v>1860</v>
      </c>
      <c r="F177" s="228" t="s">
        <v>1861</v>
      </c>
      <c r="G177" s="229" t="s">
        <v>1293</v>
      </c>
      <c r="H177" s="230">
        <v>1</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1005</v>
      </c>
    </row>
    <row r="178" s="2" customFormat="1" ht="16.5" customHeight="1">
      <c r="A178" s="38"/>
      <c r="B178" s="39"/>
      <c r="C178" s="226" t="s">
        <v>938</v>
      </c>
      <c r="D178" s="226" t="s">
        <v>307</v>
      </c>
      <c r="E178" s="227" t="s">
        <v>1862</v>
      </c>
      <c r="F178" s="228" t="s">
        <v>1321</v>
      </c>
      <c r="G178" s="229" t="s">
        <v>911</v>
      </c>
      <c r="H178" s="230">
        <v>1</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1008</v>
      </c>
    </row>
    <row r="179" s="2" customFormat="1" ht="37.8" customHeight="1">
      <c r="A179" s="38"/>
      <c r="B179" s="39"/>
      <c r="C179" s="226" t="s">
        <v>1012</v>
      </c>
      <c r="D179" s="226" t="s">
        <v>307</v>
      </c>
      <c r="E179" s="227" t="s">
        <v>1863</v>
      </c>
      <c r="F179" s="228" t="s">
        <v>1325</v>
      </c>
      <c r="G179" s="229" t="s">
        <v>1293</v>
      </c>
      <c r="H179" s="230">
        <v>1</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1011</v>
      </c>
    </row>
    <row r="180" s="2" customFormat="1" ht="37.8" customHeight="1">
      <c r="A180" s="38"/>
      <c r="B180" s="39"/>
      <c r="C180" s="226" t="s">
        <v>940</v>
      </c>
      <c r="D180" s="226" t="s">
        <v>307</v>
      </c>
      <c r="E180" s="227" t="s">
        <v>1864</v>
      </c>
      <c r="F180" s="228" t="s">
        <v>1327</v>
      </c>
      <c r="G180" s="229" t="s">
        <v>911</v>
      </c>
      <c r="H180" s="230">
        <v>2</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1015</v>
      </c>
    </row>
    <row r="181" s="2" customFormat="1" ht="24.15" customHeight="1">
      <c r="A181" s="38"/>
      <c r="B181" s="39"/>
      <c r="C181" s="226" t="s">
        <v>1018</v>
      </c>
      <c r="D181" s="226" t="s">
        <v>307</v>
      </c>
      <c r="E181" s="227" t="s">
        <v>1865</v>
      </c>
      <c r="F181" s="228" t="s">
        <v>1331</v>
      </c>
      <c r="G181" s="229" t="s">
        <v>911</v>
      </c>
      <c r="H181" s="230">
        <v>2</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1017</v>
      </c>
    </row>
    <row r="182" s="2" customFormat="1" ht="78" customHeight="1">
      <c r="A182" s="38"/>
      <c r="B182" s="39"/>
      <c r="C182" s="226" t="s">
        <v>943</v>
      </c>
      <c r="D182" s="226" t="s">
        <v>307</v>
      </c>
      <c r="E182" s="227" t="s">
        <v>1866</v>
      </c>
      <c r="F182" s="228" t="s">
        <v>1335</v>
      </c>
      <c r="G182" s="229" t="s">
        <v>1310</v>
      </c>
      <c r="H182" s="230">
        <v>3</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1021</v>
      </c>
    </row>
    <row r="183" s="2" customFormat="1" ht="55.5" customHeight="1">
      <c r="A183" s="38"/>
      <c r="B183" s="39"/>
      <c r="C183" s="226" t="s">
        <v>1027</v>
      </c>
      <c r="D183" s="226" t="s">
        <v>307</v>
      </c>
      <c r="E183" s="227" t="s">
        <v>1867</v>
      </c>
      <c r="F183" s="228" t="s">
        <v>1305</v>
      </c>
      <c r="G183" s="229" t="s">
        <v>317</v>
      </c>
      <c r="H183" s="230">
        <v>0.5</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1025</v>
      </c>
    </row>
    <row r="184" s="12" customFormat="1" ht="25.92" customHeight="1">
      <c r="A184" s="12"/>
      <c r="B184" s="210"/>
      <c r="C184" s="211"/>
      <c r="D184" s="212" t="s">
        <v>76</v>
      </c>
      <c r="E184" s="213" t="s">
        <v>313</v>
      </c>
      <c r="F184" s="213" t="s">
        <v>1646</v>
      </c>
      <c r="G184" s="211"/>
      <c r="H184" s="211"/>
      <c r="I184" s="214"/>
      <c r="J184" s="215">
        <f>BK184</f>
        <v>0</v>
      </c>
      <c r="K184" s="211"/>
      <c r="L184" s="216"/>
      <c r="M184" s="217"/>
      <c r="N184" s="218"/>
      <c r="O184" s="218"/>
      <c r="P184" s="219">
        <f>SUM(P185:P206)</f>
        <v>0</v>
      </c>
      <c r="Q184" s="218"/>
      <c r="R184" s="219">
        <f>SUM(R185:R206)</f>
        <v>0</v>
      </c>
      <c r="S184" s="218"/>
      <c r="T184" s="220">
        <f>SUM(T185:T206)</f>
        <v>0</v>
      </c>
      <c r="U184" s="12"/>
      <c r="V184" s="12"/>
      <c r="W184" s="12"/>
      <c r="X184" s="12"/>
      <c r="Y184" s="12"/>
      <c r="Z184" s="12"/>
      <c r="AA184" s="12"/>
      <c r="AB184" s="12"/>
      <c r="AC184" s="12"/>
      <c r="AD184" s="12"/>
      <c r="AE184" s="12"/>
      <c r="AR184" s="221" t="s">
        <v>84</v>
      </c>
      <c r="AT184" s="222" t="s">
        <v>76</v>
      </c>
      <c r="AU184" s="222" t="s">
        <v>77</v>
      </c>
      <c r="AY184" s="221" t="s">
        <v>304</v>
      </c>
      <c r="BK184" s="223">
        <f>SUM(BK185:BK206)</f>
        <v>0</v>
      </c>
    </row>
    <row r="185" s="2" customFormat="1" ht="55.5" customHeight="1">
      <c r="A185" s="38"/>
      <c r="B185" s="39"/>
      <c r="C185" s="226" t="s">
        <v>945</v>
      </c>
      <c r="D185" s="226" t="s">
        <v>307</v>
      </c>
      <c r="E185" s="227" t="s">
        <v>1868</v>
      </c>
      <c r="F185" s="228" t="s">
        <v>1648</v>
      </c>
      <c r="G185" s="229" t="s">
        <v>1293</v>
      </c>
      <c r="H185" s="230">
        <v>1</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1029</v>
      </c>
    </row>
    <row r="186" s="2" customFormat="1" ht="37.8" customHeight="1">
      <c r="A186" s="38"/>
      <c r="B186" s="39"/>
      <c r="C186" s="226" t="s">
        <v>1033</v>
      </c>
      <c r="D186" s="226" t="s">
        <v>307</v>
      </c>
      <c r="E186" s="227" t="s">
        <v>1869</v>
      </c>
      <c r="F186" s="228" t="s">
        <v>1654</v>
      </c>
      <c r="G186" s="229" t="s">
        <v>1293</v>
      </c>
      <c r="H186" s="230">
        <v>1</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1032</v>
      </c>
    </row>
    <row r="187" s="2" customFormat="1" ht="37.8" customHeight="1">
      <c r="A187" s="38"/>
      <c r="B187" s="39"/>
      <c r="C187" s="226" t="s">
        <v>948</v>
      </c>
      <c r="D187" s="226" t="s">
        <v>307</v>
      </c>
      <c r="E187" s="227" t="s">
        <v>1870</v>
      </c>
      <c r="F187" s="228" t="s">
        <v>1871</v>
      </c>
      <c r="G187" s="229" t="s">
        <v>1293</v>
      </c>
      <c r="H187" s="230">
        <v>1</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1035</v>
      </c>
    </row>
    <row r="188" s="2" customFormat="1" ht="37.8" customHeight="1">
      <c r="A188" s="38"/>
      <c r="B188" s="39"/>
      <c r="C188" s="226" t="s">
        <v>1039</v>
      </c>
      <c r="D188" s="226" t="s">
        <v>307</v>
      </c>
      <c r="E188" s="227" t="s">
        <v>1872</v>
      </c>
      <c r="F188" s="228" t="s">
        <v>1873</v>
      </c>
      <c r="G188" s="229" t="s">
        <v>1293</v>
      </c>
      <c r="H188" s="230">
        <v>1</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1038</v>
      </c>
    </row>
    <row r="189" s="2" customFormat="1" ht="37.8" customHeight="1">
      <c r="A189" s="38"/>
      <c r="B189" s="39"/>
      <c r="C189" s="226" t="s">
        <v>950</v>
      </c>
      <c r="D189" s="226" t="s">
        <v>307</v>
      </c>
      <c r="E189" s="227" t="s">
        <v>1874</v>
      </c>
      <c r="F189" s="228" t="s">
        <v>1873</v>
      </c>
      <c r="G189" s="229" t="s">
        <v>1293</v>
      </c>
      <c r="H189" s="230">
        <v>1</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1041</v>
      </c>
    </row>
    <row r="190" s="2" customFormat="1" ht="37.8" customHeight="1">
      <c r="A190" s="38"/>
      <c r="B190" s="39"/>
      <c r="C190" s="226" t="s">
        <v>894</v>
      </c>
      <c r="D190" s="226" t="s">
        <v>307</v>
      </c>
      <c r="E190" s="227" t="s">
        <v>1875</v>
      </c>
      <c r="F190" s="228" t="s">
        <v>1873</v>
      </c>
      <c r="G190" s="229" t="s">
        <v>1293</v>
      </c>
      <c r="H190" s="230">
        <v>1</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1044</v>
      </c>
    </row>
    <row r="191" s="2" customFormat="1" ht="37.8" customHeight="1">
      <c r="A191" s="38"/>
      <c r="B191" s="39"/>
      <c r="C191" s="226" t="s">
        <v>953</v>
      </c>
      <c r="D191" s="226" t="s">
        <v>307</v>
      </c>
      <c r="E191" s="227" t="s">
        <v>1876</v>
      </c>
      <c r="F191" s="228" t="s">
        <v>1877</v>
      </c>
      <c r="G191" s="229" t="s">
        <v>1293</v>
      </c>
      <c r="H191" s="230">
        <v>1</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1047</v>
      </c>
    </row>
    <row r="192" s="2" customFormat="1" ht="37.8" customHeight="1">
      <c r="A192" s="38"/>
      <c r="B192" s="39"/>
      <c r="C192" s="226" t="s">
        <v>1050</v>
      </c>
      <c r="D192" s="226" t="s">
        <v>307</v>
      </c>
      <c r="E192" s="227" t="s">
        <v>1878</v>
      </c>
      <c r="F192" s="228" t="s">
        <v>1873</v>
      </c>
      <c r="G192" s="229" t="s">
        <v>1293</v>
      </c>
      <c r="H192" s="230">
        <v>1</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1049</v>
      </c>
    </row>
    <row r="193" s="2" customFormat="1" ht="37.8" customHeight="1">
      <c r="A193" s="38"/>
      <c r="B193" s="39"/>
      <c r="C193" s="226" t="s">
        <v>956</v>
      </c>
      <c r="D193" s="226" t="s">
        <v>307</v>
      </c>
      <c r="E193" s="227" t="s">
        <v>1879</v>
      </c>
      <c r="F193" s="228" t="s">
        <v>1877</v>
      </c>
      <c r="G193" s="229" t="s">
        <v>1293</v>
      </c>
      <c r="H193" s="230">
        <v>1</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1053</v>
      </c>
    </row>
    <row r="194" s="2" customFormat="1" ht="37.8" customHeight="1">
      <c r="A194" s="38"/>
      <c r="B194" s="39"/>
      <c r="C194" s="226" t="s">
        <v>1057</v>
      </c>
      <c r="D194" s="226" t="s">
        <v>307</v>
      </c>
      <c r="E194" s="227" t="s">
        <v>1880</v>
      </c>
      <c r="F194" s="228" t="s">
        <v>1877</v>
      </c>
      <c r="G194" s="229" t="s">
        <v>1293</v>
      </c>
      <c r="H194" s="230">
        <v>1</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1056</v>
      </c>
    </row>
    <row r="195" s="2" customFormat="1" ht="37.8" customHeight="1">
      <c r="A195" s="38"/>
      <c r="B195" s="39"/>
      <c r="C195" s="226" t="s">
        <v>959</v>
      </c>
      <c r="D195" s="226" t="s">
        <v>307</v>
      </c>
      <c r="E195" s="227" t="s">
        <v>1881</v>
      </c>
      <c r="F195" s="228" t="s">
        <v>1654</v>
      </c>
      <c r="G195" s="229" t="s">
        <v>1293</v>
      </c>
      <c r="H195" s="230">
        <v>1</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1060</v>
      </c>
    </row>
    <row r="196" s="2" customFormat="1" ht="37.8" customHeight="1">
      <c r="A196" s="38"/>
      <c r="B196" s="39"/>
      <c r="C196" s="226" t="s">
        <v>1064</v>
      </c>
      <c r="D196" s="226" t="s">
        <v>307</v>
      </c>
      <c r="E196" s="227" t="s">
        <v>1882</v>
      </c>
      <c r="F196" s="228" t="s">
        <v>1654</v>
      </c>
      <c r="G196" s="229" t="s">
        <v>1293</v>
      </c>
      <c r="H196" s="230">
        <v>1</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1063</v>
      </c>
    </row>
    <row r="197" s="2" customFormat="1" ht="37.8" customHeight="1">
      <c r="A197" s="38"/>
      <c r="B197" s="39"/>
      <c r="C197" s="226" t="s">
        <v>962</v>
      </c>
      <c r="D197" s="226" t="s">
        <v>307</v>
      </c>
      <c r="E197" s="227" t="s">
        <v>1883</v>
      </c>
      <c r="F197" s="228" t="s">
        <v>1654</v>
      </c>
      <c r="G197" s="229" t="s">
        <v>1293</v>
      </c>
      <c r="H197" s="230">
        <v>1</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1067</v>
      </c>
    </row>
    <row r="198" s="2" customFormat="1" ht="37.8" customHeight="1">
      <c r="A198" s="38"/>
      <c r="B198" s="39"/>
      <c r="C198" s="226" t="s">
        <v>1071</v>
      </c>
      <c r="D198" s="226" t="s">
        <v>307</v>
      </c>
      <c r="E198" s="227" t="s">
        <v>1659</v>
      </c>
      <c r="F198" s="228" t="s">
        <v>1660</v>
      </c>
      <c r="G198" s="229" t="s">
        <v>1293</v>
      </c>
      <c r="H198" s="230">
        <v>1</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1070</v>
      </c>
    </row>
    <row r="199" s="2" customFormat="1" ht="49.05" customHeight="1">
      <c r="A199" s="38"/>
      <c r="B199" s="39"/>
      <c r="C199" s="226" t="s">
        <v>964</v>
      </c>
      <c r="D199" s="226" t="s">
        <v>307</v>
      </c>
      <c r="E199" s="227" t="s">
        <v>1661</v>
      </c>
      <c r="F199" s="228" t="s">
        <v>1662</v>
      </c>
      <c r="G199" s="229" t="s">
        <v>1310</v>
      </c>
      <c r="H199" s="230">
        <v>18</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1074</v>
      </c>
    </row>
    <row r="200" s="2" customFormat="1" ht="55.5" customHeight="1">
      <c r="A200" s="38"/>
      <c r="B200" s="39"/>
      <c r="C200" s="226" t="s">
        <v>1077</v>
      </c>
      <c r="D200" s="226" t="s">
        <v>307</v>
      </c>
      <c r="E200" s="227" t="s">
        <v>1663</v>
      </c>
      <c r="F200" s="228" t="s">
        <v>1664</v>
      </c>
      <c r="G200" s="229" t="s">
        <v>1310</v>
      </c>
      <c r="H200" s="230">
        <v>17</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1076</v>
      </c>
    </row>
    <row r="201" s="2" customFormat="1" ht="55.5" customHeight="1">
      <c r="A201" s="38"/>
      <c r="B201" s="39"/>
      <c r="C201" s="226" t="s">
        <v>967</v>
      </c>
      <c r="D201" s="226" t="s">
        <v>307</v>
      </c>
      <c r="E201" s="227" t="s">
        <v>1665</v>
      </c>
      <c r="F201" s="228" t="s">
        <v>1666</v>
      </c>
      <c r="G201" s="229" t="s">
        <v>1310</v>
      </c>
      <c r="H201" s="230">
        <v>6</v>
      </c>
      <c r="I201" s="231"/>
      <c r="J201" s="232">
        <f>ROUND(I201*H201,2)</f>
        <v>0</v>
      </c>
      <c r="K201" s="228" t="s">
        <v>1</v>
      </c>
      <c r="L201" s="44"/>
      <c r="M201" s="233" t="s">
        <v>1</v>
      </c>
      <c r="N201" s="234" t="s">
        <v>42</v>
      </c>
      <c r="O201" s="91"/>
      <c r="P201" s="235">
        <f>O201*H201</f>
        <v>0</v>
      </c>
      <c r="Q201" s="235">
        <v>0</v>
      </c>
      <c r="R201" s="235">
        <f>Q201*H201</f>
        <v>0</v>
      </c>
      <c r="S201" s="235">
        <v>0</v>
      </c>
      <c r="T201" s="236">
        <f>S201*H201</f>
        <v>0</v>
      </c>
      <c r="U201" s="38"/>
      <c r="V201" s="38"/>
      <c r="W201" s="38"/>
      <c r="X201" s="38"/>
      <c r="Y201" s="38"/>
      <c r="Z201" s="38"/>
      <c r="AA201" s="38"/>
      <c r="AB201" s="38"/>
      <c r="AC201" s="38"/>
      <c r="AD201" s="38"/>
      <c r="AE201" s="38"/>
      <c r="AR201" s="237" t="s">
        <v>311</v>
      </c>
      <c r="AT201" s="237" t="s">
        <v>307</v>
      </c>
      <c r="AU201" s="237" t="s">
        <v>84</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311</v>
      </c>
      <c r="BM201" s="237" t="s">
        <v>1080</v>
      </c>
    </row>
    <row r="202" s="2" customFormat="1" ht="55.5" customHeight="1">
      <c r="A202" s="38"/>
      <c r="B202" s="39"/>
      <c r="C202" s="226" t="s">
        <v>1084</v>
      </c>
      <c r="D202" s="226" t="s">
        <v>307</v>
      </c>
      <c r="E202" s="227" t="s">
        <v>1667</v>
      </c>
      <c r="F202" s="228" t="s">
        <v>1668</v>
      </c>
      <c r="G202" s="229" t="s">
        <v>1310</v>
      </c>
      <c r="H202" s="230">
        <v>14</v>
      </c>
      <c r="I202" s="231"/>
      <c r="J202" s="232">
        <f>ROUND(I202*H202,2)</f>
        <v>0</v>
      </c>
      <c r="K202" s="228" t="s">
        <v>1</v>
      </c>
      <c r="L202" s="44"/>
      <c r="M202" s="233" t="s">
        <v>1</v>
      </c>
      <c r="N202" s="234" t="s">
        <v>42</v>
      </c>
      <c r="O202" s="91"/>
      <c r="P202" s="235">
        <f>O202*H202</f>
        <v>0</v>
      </c>
      <c r="Q202" s="235">
        <v>0</v>
      </c>
      <c r="R202" s="235">
        <f>Q202*H202</f>
        <v>0</v>
      </c>
      <c r="S202" s="235">
        <v>0</v>
      </c>
      <c r="T202" s="236">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1083</v>
      </c>
    </row>
    <row r="203" s="2" customFormat="1" ht="55.5" customHeight="1">
      <c r="A203" s="38"/>
      <c r="B203" s="39"/>
      <c r="C203" s="226" t="s">
        <v>970</v>
      </c>
      <c r="D203" s="226" t="s">
        <v>307</v>
      </c>
      <c r="E203" s="227" t="s">
        <v>1669</v>
      </c>
      <c r="F203" s="228" t="s">
        <v>1670</v>
      </c>
      <c r="G203" s="229" t="s">
        <v>1310</v>
      </c>
      <c r="H203" s="230">
        <v>35</v>
      </c>
      <c r="I203" s="231"/>
      <c r="J203" s="232">
        <f>ROUND(I203*H203,2)</f>
        <v>0</v>
      </c>
      <c r="K203" s="228" t="s">
        <v>1</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311</v>
      </c>
      <c r="AT203" s="237" t="s">
        <v>307</v>
      </c>
      <c r="AU203" s="237" t="s">
        <v>84</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311</v>
      </c>
      <c r="BM203" s="237" t="s">
        <v>1087</v>
      </c>
    </row>
    <row r="204" s="2" customFormat="1" ht="16.5" customHeight="1">
      <c r="A204" s="38"/>
      <c r="B204" s="39"/>
      <c r="C204" s="226" t="s">
        <v>1091</v>
      </c>
      <c r="D204" s="226" t="s">
        <v>307</v>
      </c>
      <c r="E204" s="227" t="s">
        <v>1671</v>
      </c>
      <c r="F204" s="228" t="s">
        <v>1672</v>
      </c>
      <c r="G204" s="229" t="s">
        <v>911</v>
      </c>
      <c r="H204" s="230">
        <v>10</v>
      </c>
      <c r="I204" s="231"/>
      <c r="J204" s="232">
        <f>ROUND(I204*H204,2)</f>
        <v>0</v>
      </c>
      <c r="K204" s="228" t="s">
        <v>1</v>
      </c>
      <c r="L204" s="44"/>
      <c r="M204" s="233" t="s">
        <v>1</v>
      </c>
      <c r="N204" s="234" t="s">
        <v>42</v>
      </c>
      <c r="O204" s="91"/>
      <c r="P204" s="235">
        <f>O204*H204</f>
        <v>0</v>
      </c>
      <c r="Q204" s="235">
        <v>0</v>
      </c>
      <c r="R204" s="235">
        <f>Q204*H204</f>
        <v>0</v>
      </c>
      <c r="S204" s="235">
        <v>0</v>
      </c>
      <c r="T204" s="236">
        <f>S204*H204</f>
        <v>0</v>
      </c>
      <c r="U204" s="38"/>
      <c r="V204" s="38"/>
      <c r="W204" s="38"/>
      <c r="X204" s="38"/>
      <c r="Y204" s="38"/>
      <c r="Z204" s="38"/>
      <c r="AA204" s="38"/>
      <c r="AB204" s="38"/>
      <c r="AC204" s="38"/>
      <c r="AD204" s="38"/>
      <c r="AE204" s="38"/>
      <c r="AR204" s="237" t="s">
        <v>311</v>
      </c>
      <c r="AT204" s="237" t="s">
        <v>307</v>
      </c>
      <c r="AU204" s="237" t="s">
        <v>84</v>
      </c>
      <c r="AY204" s="17" t="s">
        <v>304</v>
      </c>
      <c r="BE204" s="238">
        <f>IF(N204="základní",J204,0)</f>
        <v>0</v>
      </c>
      <c r="BF204" s="238">
        <f>IF(N204="snížená",J204,0)</f>
        <v>0</v>
      </c>
      <c r="BG204" s="238">
        <f>IF(N204="zákl. přenesená",J204,0)</f>
        <v>0</v>
      </c>
      <c r="BH204" s="238">
        <f>IF(N204="sníž. přenesená",J204,0)</f>
        <v>0</v>
      </c>
      <c r="BI204" s="238">
        <f>IF(N204="nulová",J204,0)</f>
        <v>0</v>
      </c>
      <c r="BJ204" s="17" t="s">
        <v>84</v>
      </c>
      <c r="BK204" s="238">
        <f>ROUND(I204*H204,2)</f>
        <v>0</v>
      </c>
      <c r="BL204" s="17" t="s">
        <v>311</v>
      </c>
      <c r="BM204" s="237" t="s">
        <v>1090</v>
      </c>
    </row>
    <row r="205" s="2" customFormat="1" ht="66.75" customHeight="1">
      <c r="A205" s="38"/>
      <c r="B205" s="39"/>
      <c r="C205" s="226" t="s">
        <v>973</v>
      </c>
      <c r="D205" s="226" t="s">
        <v>307</v>
      </c>
      <c r="E205" s="227" t="s">
        <v>1677</v>
      </c>
      <c r="F205" s="228" t="s">
        <v>1348</v>
      </c>
      <c r="G205" s="229" t="s">
        <v>911</v>
      </c>
      <c r="H205" s="230">
        <v>3</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311</v>
      </c>
      <c r="AT205" s="237" t="s">
        <v>307</v>
      </c>
      <c r="AU205" s="237" t="s">
        <v>84</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311</v>
      </c>
      <c r="BM205" s="237" t="s">
        <v>1094</v>
      </c>
    </row>
    <row r="206" s="2" customFormat="1" ht="55.5" customHeight="1">
      <c r="A206" s="38"/>
      <c r="B206" s="39"/>
      <c r="C206" s="226" t="s">
        <v>1098</v>
      </c>
      <c r="D206" s="226" t="s">
        <v>307</v>
      </c>
      <c r="E206" s="227" t="s">
        <v>1678</v>
      </c>
      <c r="F206" s="228" t="s">
        <v>1679</v>
      </c>
      <c r="G206" s="229" t="s">
        <v>1293</v>
      </c>
      <c r="H206" s="230">
        <v>1</v>
      </c>
      <c r="I206" s="231"/>
      <c r="J206" s="232">
        <f>ROUND(I206*H206,2)</f>
        <v>0</v>
      </c>
      <c r="K206" s="228" t="s">
        <v>1</v>
      </c>
      <c r="L206" s="44"/>
      <c r="M206" s="233" t="s">
        <v>1</v>
      </c>
      <c r="N206" s="234" t="s">
        <v>42</v>
      </c>
      <c r="O206" s="91"/>
      <c r="P206" s="235">
        <f>O206*H206</f>
        <v>0</v>
      </c>
      <c r="Q206" s="235">
        <v>0</v>
      </c>
      <c r="R206" s="235">
        <f>Q206*H206</f>
        <v>0</v>
      </c>
      <c r="S206" s="235">
        <v>0</v>
      </c>
      <c r="T206" s="236">
        <f>S206*H206</f>
        <v>0</v>
      </c>
      <c r="U206" s="38"/>
      <c r="V206" s="38"/>
      <c r="W206" s="38"/>
      <c r="X206" s="38"/>
      <c r="Y206" s="38"/>
      <c r="Z206" s="38"/>
      <c r="AA206" s="38"/>
      <c r="AB206" s="38"/>
      <c r="AC206" s="38"/>
      <c r="AD206" s="38"/>
      <c r="AE206" s="38"/>
      <c r="AR206" s="237" t="s">
        <v>311</v>
      </c>
      <c r="AT206" s="237" t="s">
        <v>307</v>
      </c>
      <c r="AU206" s="237" t="s">
        <v>84</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311</v>
      </c>
      <c r="BM206" s="237" t="s">
        <v>1097</v>
      </c>
    </row>
    <row r="207" s="12" customFormat="1" ht="25.92" customHeight="1">
      <c r="A207" s="12"/>
      <c r="B207" s="210"/>
      <c r="C207" s="211"/>
      <c r="D207" s="212" t="s">
        <v>76</v>
      </c>
      <c r="E207" s="213" t="s">
        <v>1884</v>
      </c>
      <c r="F207" s="213" t="s">
        <v>692</v>
      </c>
      <c r="G207" s="211"/>
      <c r="H207" s="211"/>
      <c r="I207" s="214"/>
      <c r="J207" s="215">
        <f>BK207</f>
        <v>0</v>
      </c>
      <c r="K207" s="211"/>
      <c r="L207" s="216"/>
      <c r="M207" s="217"/>
      <c r="N207" s="218"/>
      <c r="O207" s="218"/>
      <c r="P207" s="219">
        <f>P208</f>
        <v>0</v>
      </c>
      <c r="Q207" s="218"/>
      <c r="R207" s="219">
        <f>R208</f>
        <v>0</v>
      </c>
      <c r="S207" s="218"/>
      <c r="T207" s="220">
        <f>T208</f>
        <v>0</v>
      </c>
      <c r="U207" s="12"/>
      <c r="V207" s="12"/>
      <c r="W207" s="12"/>
      <c r="X207" s="12"/>
      <c r="Y207" s="12"/>
      <c r="Z207" s="12"/>
      <c r="AA207" s="12"/>
      <c r="AB207" s="12"/>
      <c r="AC207" s="12"/>
      <c r="AD207" s="12"/>
      <c r="AE207" s="12"/>
      <c r="AR207" s="221" t="s">
        <v>84</v>
      </c>
      <c r="AT207" s="222" t="s">
        <v>76</v>
      </c>
      <c r="AU207" s="222" t="s">
        <v>77</v>
      </c>
      <c r="AY207" s="221" t="s">
        <v>304</v>
      </c>
      <c r="BK207" s="223">
        <f>BK208</f>
        <v>0</v>
      </c>
    </row>
    <row r="208" s="2" customFormat="1" ht="16.5" customHeight="1">
      <c r="A208" s="38"/>
      <c r="B208" s="39"/>
      <c r="C208" s="226" t="s">
        <v>976</v>
      </c>
      <c r="D208" s="226" t="s">
        <v>307</v>
      </c>
      <c r="E208" s="227" t="s">
        <v>1885</v>
      </c>
      <c r="F208" s="228" t="s">
        <v>1353</v>
      </c>
      <c r="G208" s="229" t="s">
        <v>1293</v>
      </c>
      <c r="H208" s="230">
        <v>1</v>
      </c>
      <c r="I208" s="231"/>
      <c r="J208" s="232">
        <f>ROUND(I208*H208,2)</f>
        <v>0</v>
      </c>
      <c r="K208" s="228" t="s">
        <v>1</v>
      </c>
      <c r="L208" s="44"/>
      <c r="M208" s="286" t="s">
        <v>1</v>
      </c>
      <c r="N208" s="287" t="s">
        <v>42</v>
      </c>
      <c r="O208" s="288"/>
      <c r="P208" s="289">
        <f>O208*H208</f>
        <v>0</v>
      </c>
      <c r="Q208" s="289">
        <v>0</v>
      </c>
      <c r="R208" s="289">
        <f>Q208*H208</f>
        <v>0</v>
      </c>
      <c r="S208" s="289">
        <v>0</v>
      </c>
      <c r="T208" s="290">
        <f>S208*H208</f>
        <v>0</v>
      </c>
      <c r="U208" s="38"/>
      <c r="V208" s="38"/>
      <c r="W208" s="38"/>
      <c r="X208" s="38"/>
      <c r="Y208" s="38"/>
      <c r="Z208" s="38"/>
      <c r="AA208" s="38"/>
      <c r="AB208" s="38"/>
      <c r="AC208" s="38"/>
      <c r="AD208" s="38"/>
      <c r="AE208" s="38"/>
      <c r="AR208" s="237" t="s">
        <v>311</v>
      </c>
      <c r="AT208" s="237" t="s">
        <v>307</v>
      </c>
      <c r="AU208" s="237" t="s">
        <v>84</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311</v>
      </c>
      <c r="BM208" s="237" t="s">
        <v>1104</v>
      </c>
    </row>
    <row r="209" s="2" customFormat="1" ht="6.96" customHeight="1">
      <c r="A209" s="38"/>
      <c r="B209" s="66"/>
      <c r="C209" s="67"/>
      <c r="D209" s="67"/>
      <c r="E209" s="67"/>
      <c r="F209" s="67"/>
      <c r="G209" s="67"/>
      <c r="H209" s="67"/>
      <c r="I209" s="67"/>
      <c r="J209" s="67"/>
      <c r="K209" s="67"/>
      <c r="L209" s="44"/>
      <c r="M209" s="38"/>
      <c r="O209" s="38"/>
      <c r="P209" s="38"/>
      <c r="Q209" s="38"/>
      <c r="R209" s="38"/>
      <c r="S209" s="38"/>
      <c r="T209" s="38"/>
      <c r="U209" s="38"/>
      <c r="V209" s="38"/>
      <c r="W209" s="38"/>
      <c r="X209" s="38"/>
      <c r="Y209" s="38"/>
      <c r="Z209" s="38"/>
      <c r="AA209" s="38"/>
      <c r="AB209" s="38"/>
      <c r="AC209" s="38"/>
      <c r="AD209" s="38"/>
      <c r="AE209" s="38"/>
    </row>
  </sheetData>
  <sheetProtection sheet="1" autoFilter="0" formatColumns="0" formatRows="0" objects="1" scenarios="1" spinCount="100000" saltValue="a+f/xMCKpwcvG08Kvyxl9cN4OQakGpuKuOOa1woTXd9Uc+LxI59lC6IJebWxnmV51hXxxCAHDRiOGMumDfywoA==" hashValue="+tEWMWV/rVw83iTxqasrD4AAyTqrvaB5JvQr8Sa+ChOGgmN4HXxLJDqm6jtgykTnem9v0bArHAU85TzqS70sSA==" algorithmName="SHA-512" password="CC35"/>
  <autoFilter ref="C124:K208"/>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145</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1886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1887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ROUND(J132,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ROUND((SUM(BE132:BE229)),  2)</f>
        <v>0</v>
      </c>
      <c r="G35" s="38"/>
      <c r="H35" s="38"/>
      <c r="I35" s="164">
        <v>0.20999999999999999</v>
      </c>
      <c r="J35" s="163">
        <f>ROUND(((SUM(BE132:BE229))*I35),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ROUND((SUM(BF132:BF229)),  2)</f>
        <v>0</v>
      </c>
      <c r="G36" s="38"/>
      <c r="H36" s="38"/>
      <c r="I36" s="164">
        <v>0.12</v>
      </c>
      <c r="J36" s="163">
        <f>ROUND(((SUM(BF132:BF229))*I36),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ROUND((SUM(BG132:BG229)),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ROUND((SUM(BH132:BH229)),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ROUND((SUM(BI132:BI229)),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1886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03.1 - Stavební část 3.NP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J132</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276</v>
      </c>
      <c r="E99" s="191"/>
      <c r="F99" s="191"/>
      <c r="G99" s="191"/>
      <c r="H99" s="191"/>
      <c r="I99" s="191"/>
      <c r="J99" s="192">
        <f>J133</f>
        <v>0</v>
      </c>
      <c r="K99" s="189"/>
      <c r="L99" s="193"/>
      <c r="S99" s="9"/>
      <c r="T99" s="9"/>
      <c r="U99" s="9"/>
      <c r="V99" s="9"/>
      <c r="W99" s="9"/>
      <c r="X99" s="9"/>
      <c r="Y99" s="9"/>
      <c r="Z99" s="9"/>
      <c r="AA99" s="9"/>
      <c r="AB99" s="9"/>
      <c r="AC99" s="9"/>
      <c r="AD99" s="9"/>
      <c r="AE99" s="9"/>
    </row>
    <row r="100" s="10" customFormat="1" ht="19.92" customHeight="1">
      <c r="A100" s="10"/>
      <c r="B100" s="194"/>
      <c r="C100" s="133"/>
      <c r="D100" s="195" t="s">
        <v>278</v>
      </c>
      <c r="E100" s="196"/>
      <c r="F100" s="196"/>
      <c r="G100" s="196"/>
      <c r="H100" s="196"/>
      <c r="I100" s="196"/>
      <c r="J100" s="197">
        <f>J134</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279</v>
      </c>
      <c r="E101" s="196"/>
      <c r="F101" s="196"/>
      <c r="G101" s="196"/>
      <c r="H101" s="196"/>
      <c r="I101" s="196"/>
      <c r="J101" s="197">
        <f>J136</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280</v>
      </c>
      <c r="E102" s="196"/>
      <c r="F102" s="196"/>
      <c r="G102" s="196"/>
      <c r="H102" s="196"/>
      <c r="I102" s="196"/>
      <c r="J102" s="197">
        <f>J155</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281</v>
      </c>
      <c r="E103" s="196"/>
      <c r="F103" s="196"/>
      <c r="G103" s="196"/>
      <c r="H103" s="196"/>
      <c r="I103" s="196"/>
      <c r="J103" s="197">
        <f>J161</f>
        <v>0</v>
      </c>
      <c r="K103" s="133"/>
      <c r="L103" s="198"/>
      <c r="S103" s="10"/>
      <c r="T103" s="10"/>
      <c r="U103" s="10"/>
      <c r="V103" s="10"/>
      <c r="W103" s="10"/>
      <c r="X103" s="10"/>
      <c r="Y103" s="10"/>
      <c r="Z103" s="10"/>
      <c r="AA103" s="10"/>
      <c r="AB103" s="10"/>
      <c r="AC103" s="10"/>
      <c r="AD103" s="10"/>
      <c r="AE103" s="10"/>
    </row>
    <row r="104" s="9" customFormat="1" ht="24.96" customHeight="1">
      <c r="A104" s="9"/>
      <c r="B104" s="188"/>
      <c r="C104" s="189"/>
      <c r="D104" s="190" t="s">
        <v>282</v>
      </c>
      <c r="E104" s="191"/>
      <c r="F104" s="191"/>
      <c r="G104" s="191"/>
      <c r="H104" s="191"/>
      <c r="I104" s="191"/>
      <c r="J104" s="192">
        <f>J163</f>
        <v>0</v>
      </c>
      <c r="K104" s="189"/>
      <c r="L104" s="193"/>
      <c r="S104" s="9"/>
      <c r="T104" s="9"/>
      <c r="U104" s="9"/>
      <c r="V104" s="9"/>
      <c r="W104" s="9"/>
      <c r="X104" s="9"/>
      <c r="Y104" s="9"/>
      <c r="Z104" s="9"/>
      <c r="AA104" s="9"/>
      <c r="AB104" s="9"/>
      <c r="AC104" s="9"/>
      <c r="AD104" s="9"/>
      <c r="AE104" s="9"/>
    </row>
    <row r="105" s="10" customFormat="1" ht="19.92" customHeight="1">
      <c r="A105" s="10"/>
      <c r="B105" s="194"/>
      <c r="C105" s="133"/>
      <c r="D105" s="195" t="s">
        <v>283</v>
      </c>
      <c r="E105" s="196"/>
      <c r="F105" s="196"/>
      <c r="G105" s="196"/>
      <c r="H105" s="196"/>
      <c r="I105" s="196"/>
      <c r="J105" s="197">
        <f>J164</f>
        <v>0</v>
      </c>
      <c r="K105" s="133"/>
      <c r="L105" s="198"/>
      <c r="S105" s="10"/>
      <c r="T105" s="10"/>
      <c r="U105" s="10"/>
      <c r="V105" s="10"/>
      <c r="W105" s="10"/>
      <c r="X105" s="10"/>
      <c r="Y105" s="10"/>
      <c r="Z105" s="10"/>
      <c r="AA105" s="10"/>
      <c r="AB105" s="10"/>
      <c r="AC105" s="10"/>
      <c r="AD105" s="10"/>
      <c r="AE105" s="10"/>
    </row>
    <row r="106" s="10" customFormat="1" ht="19.92" customHeight="1">
      <c r="A106" s="10"/>
      <c r="B106" s="194"/>
      <c r="C106" s="133"/>
      <c r="D106" s="195" t="s">
        <v>284</v>
      </c>
      <c r="E106" s="196"/>
      <c r="F106" s="196"/>
      <c r="G106" s="196"/>
      <c r="H106" s="196"/>
      <c r="I106" s="196"/>
      <c r="J106" s="197">
        <f>J182</f>
        <v>0</v>
      </c>
      <c r="K106" s="133"/>
      <c r="L106" s="198"/>
      <c r="S106" s="10"/>
      <c r="T106" s="10"/>
      <c r="U106" s="10"/>
      <c r="V106" s="10"/>
      <c r="W106" s="10"/>
      <c r="X106" s="10"/>
      <c r="Y106" s="10"/>
      <c r="Z106" s="10"/>
      <c r="AA106" s="10"/>
      <c r="AB106" s="10"/>
      <c r="AC106" s="10"/>
      <c r="AD106" s="10"/>
      <c r="AE106" s="10"/>
    </row>
    <row r="107" s="10" customFormat="1" ht="19.92" customHeight="1">
      <c r="A107" s="10"/>
      <c r="B107" s="194"/>
      <c r="C107" s="133"/>
      <c r="D107" s="195" t="s">
        <v>285</v>
      </c>
      <c r="E107" s="196"/>
      <c r="F107" s="196"/>
      <c r="G107" s="196"/>
      <c r="H107" s="196"/>
      <c r="I107" s="196"/>
      <c r="J107" s="197">
        <f>J192</f>
        <v>0</v>
      </c>
      <c r="K107" s="133"/>
      <c r="L107" s="198"/>
      <c r="S107" s="10"/>
      <c r="T107" s="10"/>
      <c r="U107" s="10"/>
      <c r="V107" s="10"/>
      <c r="W107" s="10"/>
      <c r="X107" s="10"/>
      <c r="Y107" s="10"/>
      <c r="Z107" s="10"/>
      <c r="AA107" s="10"/>
      <c r="AB107" s="10"/>
      <c r="AC107" s="10"/>
      <c r="AD107" s="10"/>
      <c r="AE107" s="10"/>
    </row>
    <row r="108" s="10" customFormat="1" ht="19.92" customHeight="1">
      <c r="A108" s="10"/>
      <c r="B108" s="194"/>
      <c r="C108" s="133"/>
      <c r="D108" s="195" t="s">
        <v>286</v>
      </c>
      <c r="E108" s="196"/>
      <c r="F108" s="196"/>
      <c r="G108" s="196"/>
      <c r="H108" s="196"/>
      <c r="I108" s="196"/>
      <c r="J108" s="197">
        <f>J204</f>
        <v>0</v>
      </c>
      <c r="K108" s="133"/>
      <c r="L108" s="198"/>
      <c r="S108" s="10"/>
      <c r="T108" s="10"/>
      <c r="U108" s="10"/>
      <c r="V108" s="10"/>
      <c r="W108" s="10"/>
      <c r="X108" s="10"/>
      <c r="Y108" s="10"/>
      <c r="Z108" s="10"/>
      <c r="AA108" s="10"/>
      <c r="AB108" s="10"/>
      <c r="AC108" s="10"/>
      <c r="AD108" s="10"/>
      <c r="AE108" s="10"/>
    </row>
    <row r="109" s="10" customFormat="1" ht="19.92" customHeight="1">
      <c r="A109" s="10"/>
      <c r="B109" s="194"/>
      <c r="C109" s="133"/>
      <c r="D109" s="195" t="s">
        <v>287</v>
      </c>
      <c r="E109" s="196"/>
      <c r="F109" s="196"/>
      <c r="G109" s="196"/>
      <c r="H109" s="196"/>
      <c r="I109" s="196"/>
      <c r="J109" s="197">
        <f>J222</f>
        <v>0</v>
      </c>
      <c r="K109" s="133"/>
      <c r="L109" s="198"/>
      <c r="S109" s="10"/>
      <c r="T109" s="10"/>
      <c r="U109" s="10"/>
      <c r="V109" s="10"/>
      <c r="W109" s="10"/>
      <c r="X109" s="10"/>
      <c r="Y109" s="10"/>
      <c r="Z109" s="10"/>
      <c r="AA109" s="10"/>
      <c r="AB109" s="10"/>
      <c r="AC109" s="10"/>
      <c r="AD109" s="10"/>
      <c r="AE109" s="10"/>
    </row>
    <row r="110" s="9" customFormat="1" ht="24.96" customHeight="1">
      <c r="A110" s="9"/>
      <c r="B110" s="188"/>
      <c r="C110" s="189"/>
      <c r="D110" s="190" t="s">
        <v>288</v>
      </c>
      <c r="E110" s="191"/>
      <c r="F110" s="191"/>
      <c r="G110" s="191"/>
      <c r="H110" s="191"/>
      <c r="I110" s="191"/>
      <c r="J110" s="192">
        <f>J227</f>
        <v>0</v>
      </c>
      <c r="K110" s="189"/>
      <c r="L110" s="193"/>
      <c r="S110" s="9"/>
      <c r="T110" s="9"/>
      <c r="U110" s="9"/>
      <c r="V110" s="9"/>
      <c r="W110" s="9"/>
      <c r="X110" s="9"/>
      <c r="Y110" s="9"/>
      <c r="Z110" s="9"/>
      <c r="AA110" s="9"/>
      <c r="AB110" s="9"/>
      <c r="AC110" s="9"/>
      <c r="AD110" s="9"/>
      <c r="AE110" s="9"/>
    </row>
    <row r="111" s="2" customFormat="1" ht="21.84"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66"/>
      <c r="C112" s="67"/>
      <c r="D112" s="67"/>
      <c r="E112" s="67"/>
      <c r="F112" s="67"/>
      <c r="G112" s="67"/>
      <c r="H112" s="67"/>
      <c r="I112" s="67"/>
      <c r="J112" s="67"/>
      <c r="K112" s="67"/>
      <c r="L112" s="63"/>
      <c r="S112" s="38"/>
      <c r="T112" s="38"/>
      <c r="U112" s="38"/>
      <c r="V112" s="38"/>
      <c r="W112" s="38"/>
      <c r="X112" s="38"/>
      <c r="Y112" s="38"/>
      <c r="Z112" s="38"/>
      <c r="AA112" s="38"/>
      <c r="AB112" s="38"/>
      <c r="AC112" s="38"/>
      <c r="AD112" s="38"/>
      <c r="AE112" s="38"/>
    </row>
    <row r="116" s="2" customFormat="1" ht="6.96" customHeight="1">
      <c r="A116" s="38"/>
      <c r="B116" s="68"/>
      <c r="C116" s="69"/>
      <c r="D116" s="69"/>
      <c r="E116" s="69"/>
      <c r="F116" s="69"/>
      <c r="G116" s="69"/>
      <c r="H116" s="69"/>
      <c r="I116" s="69"/>
      <c r="J116" s="69"/>
      <c r="K116" s="69"/>
      <c r="L116" s="63"/>
      <c r="S116" s="38"/>
      <c r="T116" s="38"/>
      <c r="U116" s="38"/>
      <c r="V116" s="38"/>
      <c r="W116" s="38"/>
      <c r="X116" s="38"/>
      <c r="Y116" s="38"/>
      <c r="Z116" s="38"/>
      <c r="AA116" s="38"/>
      <c r="AB116" s="38"/>
      <c r="AC116" s="38"/>
      <c r="AD116" s="38"/>
      <c r="AE116" s="38"/>
    </row>
    <row r="117" s="2" customFormat="1" ht="24.96" customHeight="1">
      <c r="A117" s="38"/>
      <c r="B117" s="39"/>
      <c r="C117" s="23" t="s">
        <v>289</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16</v>
      </c>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6.5" customHeight="1">
      <c r="A120" s="38"/>
      <c r="B120" s="39"/>
      <c r="C120" s="40"/>
      <c r="D120" s="40"/>
      <c r="E120" s="183" t="str">
        <f>E7</f>
        <v>Stavební úpravy v budově č.p. 1371, ul. Na Okrouhlíku, HK</v>
      </c>
      <c r="F120" s="32"/>
      <c r="G120" s="32"/>
      <c r="H120" s="32"/>
      <c r="I120" s="40"/>
      <c r="J120" s="40"/>
      <c r="K120" s="40"/>
      <c r="L120" s="63"/>
      <c r="S120" s="38"/>
      <c r="T120" s="38"/>
      <c r="U120" s="38"/>
      <c r="V120" s="38"/>
      <c r="W120" s="38"/>
      <c r="X120" s="38"/>
      <c r="Y120" s="38"/>
      <c r="Z120" s="38"/>
      <c r="AA120" s="38"/>
      <c r="AB120" s="38"/>
      <c r="AC120" s="38"/>
      <c r="AD120" s="38"/>
      <c r="AE120" s="38"/>
    </row>
    <row r="121" s="1" customFormat="1" ht="12" customHeight="1">
      <c r="B121" s="21"/>
      <c r="C121" s="32" t="s">
        <v>267</v>
      </c>
      <c r="D121" s="22"/>
      <c r="E121" s="22"/>
      <c r="F121" s="22"/>
      <c r="G121" s="22"/>
      <c r="H121" s="22"/>
      <c r="I121" s="22"/>
      <c r="J121" s="22"/>
      <c r="K121" s="22"/>
      <c r="L121" s="20"/>
    </row>
    <row r="122" s="2" customFormat="1" ht="16.5" customHeight="1">
      <c r="A122" s="38"/>
      <c r="B122" s="39"/>
      <c r="C122" s="40"/>
      <c r="D122" s="40"/>
      <c r="E122" s="183" t="s">
        <v>1886</v>
      </c>
      <c r="F122" s="40"/>
      <c r="G122" s="40"/>
      <c r="H122" s="40"/>
      <c r="I122" s="40"/>
      <c r="J122" s="40"/>
      <c r="K122" s="40"/>
      <c r="L122" s="63"/>
      <c r="S122" s="38"/>
      <c r="T122" s="38"/>
      <c r="U122" s="38"/>
      <c r="V122" s="38"/>
      <c r="W122" s="38"/>
      <c r="X122" s="38"/>
      <c r="Y122" s="38"/>
      <c r="Z122" s="38"/>
      <c r="AA122" s="38"/>
      <c r="AB122" s="38"/>
      <c r="AC122" s="38"/>
      <c r="AD122" s="38"/>
      <c r="AE122" s="38"/>
    </row>
    <row r="123" s="2" customFormat="1" ht="12" customHeight="1">
      <c r="A123" s="38"/>
      <c r="B123" s="39"/>
      <c r="C123" s="32" t="s">
        <v>269</v>
      </c>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2" customFormat="1" ht="16.5" customHeight="1">
      <c r="A124" s="38"/>
      <c r="B124" s="39"/>
      <c r="C124" s="40"/>
      <c r="D124" s="40"/>
      <c r="E124" s="76" t="str">
        <f>E11</f>
        <v>03.1 - Stavební část 3.NP</v>
      </c>
      <c r="F124" s="40"/>
      <c r="G124" s="40"/>
      <c r="H124" s="40"/>
      <c r="I124" s="40"/>
      <c r="J124" s="40"/>
      <c r="K124" s="40"/>
      <c r="L124" s="63"/>
      <c r="S124" s="38"/>
      <c r="T124" s="38"/>
      <c r="U124" s="38"/>
      <c r="V124" s="38"/>
      <c r="W124" s="38"/>
      <c r="X124" s="38"/>
      <c r="Y124" s="38"/>
      <c r="Z124" s="38"/>
      <c r="AA124" s="38"/>
      <c r="AB124" s="38"/>
      <c r="AC124" s="38"/>
      <c r="AD124" s="38"/>
      <c r="AE124" s="38"/>
    </row>
    <row r="125" s="2" customFormat="1" ht="6.96"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2" customFormat="1" ht="12" customHeight="1">
      <c r="A126" s="38"/>
      <c r="B126" s="39"/>
      <c r="C126" s="32" t="s">
        <v>20</v>
      </c>
      <c r="D126" s="40"/>
      <c r="E126" s="40"/>
      <c r="F126" s="27" t="str">
        <f>F14</f>
        <v>Na Okrouhlíku 1371, HK</v>
      </c>
      <c r="G126" s="40"/>
      <c r="H126" s="40"/>
      <c r="I126" s="32" t="s">
        <v>22</v>
      </c>
      <c r="J126" s="79" t="str">
        <f>IF(J14="","",J14)</f>
        <v>24. 6. 2024</v>
      </c>
      <c r="K126" s="40"/>
      <c r="L126" s="63"/>
      <c r="S126" s="38"/>
      <c r="T126" s="38"/>
      <c r="U126" s="38"/>
      <c r="V126" s="38"/>
      <c r="W126" s="38"/>
      <c r="X126" s="38"/>
      <c r="Y126" s="38"/>
      <c r="Z126" s="38"/>
      <c r="AA126" s="38"/>
      <c r="AB126" s="38"/>
      <c r="AC126" s="38"/>
      <c r="AD126" s="38"/>
      <c r="AE126" s="38"/>
    </row>
    <row r="127" s="2" customFormat="1" ht="6.96" customHeight="1">
      <c r="A127" s="38"/>
      <c r="B127" s="39"/>
      <c r="C127" s="40"/>
      <c r="D127" s="40"/>
      <c r="E127" s="40"/>
      <c r="F127" s="40"/>
      <c r="G127" s="40"/>
      <c r="H127" s="40"/>
      <c r="I127" s="40"/>
      <c r="J127" s="40"/>
      <c r="K127" s="40"/>
      <c r="L127" s="63"/>
      <c r="S127" s="38"/>
      <c r="T127" s="38"/>
      <c r="U127" s="38"/>
      <c r="V127" s="38"/>
      <c r="W127" s="38"/>
      <c r="X127" s="38"/>
      <c r="Y127" s="38"/>
      <c r="Z127" s="38"/>
      <c r="AA127" s="38"/>
      <c r="AB127" s="38"/>
      <c r="AC127" s="38"/>
      <c r="AD127" s="38"/>
      <c r="AE127" s="38"/>
    </row>
    <row r="128" s="2" customFormat="1" ht="25.65" customHeight="1">
      <c r="A128" s="38"/>
      <c r="B128" s="39"/>
      <c r="C128" s="32" t="s">
        <v>24</v>
      </c>
      <c r="D128" s="40"/>
      <c r="E128" s="40"/>
      <c r="F128" s="27" t="str">
        <f>E17</f>
        <v>Krajský úřad Královéhradeckého kraje</v>
      </c>
      <c r="G128" s="40"/>
      <c r="H128" s="40"/>
      <c r="I128" s="32" t="s">
        <v>30</v>
      </c>
      <c r="J128" s="36" t="str">
        <f>E23</f>
        <v>Energy Benefit Centre a.s.</v>
      </c>
      <c r="K128" s="40"/>
      <c r="L128" s="63"/>
      <c r="S128" s="38"/>
      <c r="T128" s="38"/>
      <c r="U128" s="38"/>
      <c r="V128" s="38"/>
      <c r="W128" s="38"/>
      <c r="X128" s="38"/>
      <c r="Y128" s="38"/>
      <c r="Z128" s="38"/>
      <c r="AA128" s="38"/>
      <c r="AB128" s="38"/>
      <c r="AC128" s="38"/>
      <c r="AD128" s="38"/>
      <c r="AE128" s="38"/>
    </row>
    <row r="129" s="2" customFormat="1" ht="15.15" customHeight="1">
      <c r="A129" s="38"/>
      <c r="B129" s="39"/>
      <c r="C129" s="32" t="s">
        <v>28</v>
      </c>
      <c r="D129" s="40"/>
      <c r="E129" s="40"/>
      <c r="F129" s="27" t="str">
        <f>IF(E20="","",E20)</f>
        <v>Vyplň údaj</v>
      </c>
      <c r="G129" s="40"/>
      <c r="H129" s="40"/>
      <c r="I129" s="32" t="s">
        <v>33</v>
      </c>
      <c r="J129" s="36" t="str">
        <f>E26</f>
        <v xml:space="preserve"> </v>
      </c>
      <c r="K129" s="40"/>
      <c r="L129" s="63"/>
      <c r="S129" s="38"/>
      <c r="T129" s="38"/>
      <c r="U129" s="38"/>
      <c r="V129" s="38"/>
      <c r="W129" s="38"/>
      <c r="X129" s="38"/>
      <c r="Y129" s="38"/>
      <c r="Z129" s="38"/>
      <c r="AA129" s="38"/>
      <c r="AB129" s="38"/>
      <c r="AC129" s="38"/>
      <c r="AD129" s="38"/>
      <c r="AE129" s="38"/>
    </row>
    <row r="130" s="2" customFormat="1" ht="10.32" customHeight="1">
      <c r="A130" s="38"/>
      <c r="B130" s="39"/>
      <c r="C130" s="40"/>
      <c r="D130" s="40"/>
      <c r="E130" s="40"/>
      <c r="F130" s="40"/>
      <c r="G130" s="40"/>
      <c r="H130" s="40"/>
      <c r="I130" s="40"/>
      <c r="J130" s="40"/>
      <c r="K130" s="40"/>
      <c r="L130" s="63"/>
      <c r="S130" s="38"/>
      <c r="T130" s="38"/>
      <c r="U130" s="38"/>
      <c r="V130" s="38"/>
      <c r="W130" s="38"/>
      <c r="X130" s="38"/>
      <c r="Y130" s="38"/>
      <c r="Z130" s="38"/>
      <c r="AA130" s="38"/>
      <c r="AB130" s="38"/>
      <c r="AC130" s="38"/>
      <c r="AD130" s="38"/>
      <c r="AE130" s="38"/>
    </row>
    <row r="131" s="11" customFormat="1" ht="29.28" customHeight="1">
      <c r="A131" s="199"/>
      <c r="B131" s="200"/>
      <c r="C131" s="201" t="s">
        <v>290</v>
      </c>
      <c r="D131" s="202" t="s">
        <v>62</v>
      </c>
      <c r="E131" s="202" t="s">
        <v>58</v>
      </c>
      <c r="F131" s="202" t="s">
        <v>59</v>
      </c>
      <c r="G131" s="202" t="s">
        <v>291</v>
      </c>
      <c r="H131" s="202" t="s">
        <v>292</v>
      </c>
      <c r="I131" s="202" t="s">
        <v>293</v>
      </c>
      <c r="J131" s="202" t="s">
        <v>273</v>
      </c>
      <c r="K131" s="203" t="s">
        <v>294</v>
      </c>
      <c r="L131" s="204"/>
      <c r="M131" s="100" t="s">
        <v>1</v>
      </c>
      <c r="N131" s="101" t="s">
        <v>41</v>
      </c>
      <c r="O131" s="101" t="s">
        <v>295</v>
      </c>
      <c r="P131" s="101" t="s">
        <v>296</v>
      </c>
      <c r="Q131" s="101" t="s">
        <v>297</v>
      </c>
      <c r="R131" s="101" t="s">
        <v>298</v>
      </c>
      <c r="S131" s="101" t="s">
        <v>299</v>
      </c>
      <c r="T131" s="102" t="s">
        <v>300</v>
      </c>
      <c r="U131" s="199"/>
      <c r="V131" s="199"/>
      <c r="W131" s="199"/>
      <c r="X131" s="199"/>
      <c r="Y131" s="199"/>
      <c r="Z131" s="199"/>
      <c r="AA131" s="199"/>
      <c r="AB131" s="199"/>
      <c r="AC131" s="199"/>
      <c r="AD131" s="199"/>
      <c r="AE131" s="199"/>
    </row>
    <row r="132" s="2" customFormat="1" ht="22.8" customHeight="1">
      <c r="A132" s="38"/>
      <c r="B132" s="39"/>
      <c r="C132" s="107" t="s">
        <v>301</v>
      </c>
      <c r="D132" s="40"/>
      <c r="E132" s="40"/>
      <c r="F132" s="40"/>
      <c r="G132" s="40"/>
      <c r="H132" s="40"/>
      <c r="I132" s="40"/>
      <c r="J132" s="205">
        <f>BK132</f>
        <v>0</v>
      </c>
      <c r="K132" s="40"/>
      <c r="L132" s="44"/>
      <c r="M132" s="103"/>
      <c r="N132" s="206"/>
      <c r="O132" s="104"/>
      <c r="P132" s="207">
        <f>P133+P163+P227</f>
        <v>0</v>
      </c>
      <c r="Q132" s="104"/>
      <c r="R132" s="207">
        <f>R133+R163+R227</f>
        <v>5.0102817999999996</v>
      </c>
      <c r="S132" s="104"/>
      <c r="T132" s="208">
        <f>T133+T163+T227</f>
        <v>11.55317</v>
      </c>
      <c r="U132" s="38"/>
      <c r="V132" s="38"/>
      <c r="W132" s="38"/>
      <c r="X132" s="38"/>
      <c r="Y132" s="38"/>
      <c r="Z132" s="38"/>
      <c r="AA132" s="38"/>
      <c r="AB132" s="38"/>
      <c r="AC132" s="38"/>
      <c r="AD132" s="38"/>
      <c r="AE132" s="38"/>
      <c r="AT132" s="17" t="s">
        <v>76</v>
      </c>
      <c r="AU132" s="17" t="s">
        <v>275</v>
      </c>
      <c r="BK132" s="209">
        <f>BK133+BK163+BK227</f>
        <v>0</v>
      </c>
    </row>
    <row r="133" s="12" customFormat="1" ht="25.92" customHeight="1">
      <c r="A133" s="12"/>
      <c r="B133" s="210"/>
      <c r="C133" s="211"/>
      <c r="D133" s="212" t="s">
        <v>76</v>
      </c>
      <c r="E133" s="213" t="s">
        <v>302</v>
      </c>
      <c r="F133" s="213" t="s">
        <v>303</v>
      </c>
      <c r="G133" s="211"/>
      <c r="H133" s="211"/>
      <c r="I133" s="214"/>
      <c r="J133" s="215">
        <f>BK133</f>
        <v>0</v>
      </c>
      <c r="K133" s="211"/>
      <c r="L133" s="216"/>
      <c r="M133" s="217"/>
      <c r="N133" s="218"/>
      <c r="O133" s="218"/>
      <c r="P133" s="219">
        <f>P134+P136+P155+P161</f>
        <v>0</v>
      </c>
      <c r="Q133" s="218"/>
      <c r="R133" s="219">
        <f>R134+R136+R155+R161</f>
        <v>0.2956568</v>
      </c>
      <c r="S133" s="218"/>
      <c r="T133" s="220">
        <f>T134+T136+T155+T161</f>
        <v>9.9260000000000002</v>
      </c>
      <c r="U133" s="12"/>
      <c r="V133" s="12"/>
      <c r="W133" s="12"/>
      <c r="X133" s="12"/>
      <c r="Y133" s="12"/>
      <c r="Z133" s="12"/>
      <c r="AA133" s="12"/>
      <c r="AB133" s="12"/>
      <c r="AC133" s="12"/>
      <c r="AD133" s="12"/>
      <c r="AE133" s="12"/>
      <c r="AR133" s="221" t="s">
        <v>84</v>
      </c>
      <c r="AT133" s="222" t="s">
        <v>76</v>
      </c>
      <c r="AU133" s="222" t="s">
        <v>77</v>
      </c>
      <c r="AY133" s="221" t="s">
        <v>304</v>
      </c>
      <c r="BK133" s="223">
        <f>BK134+BK136+BK155+BK161</f>
        <v>0</v>
      </c>
    </row>
    <row r="134" s="12" customFormat="1" ht="22.8" customHeight="1">
      <c r="A134" s="12"/>
      <c r="B134" s="210"/>
      <c r="C134" s="211"/>
      <c r="D134" s="212" t="s">
        <v>76</v>
      </c>
      <c r="E134" s="224" t="s">
        <v>313</v>
      </c>
      <c r="F134" s="224" t="s">
        <v>314</v>
      </c>
      <c r="G134" s="211"/>
      <c r="H134" s="211"/>
      <c r="I134" s="214"/>
      <c r="J134" s="225">
        <f>BK134</f>
        <v>0</v>
      </c>
      <c r="K134" s="211"/>
      <c r="L134" s="216"/>
      <c r="M134" s="217"/>
      <c r="N134" s="218"/>
      <c r="O134" s="218"/>
      <c r="P134" s="219">
        <f>P135</f>
        <v>0</v>
      </c>
      <c r="Q134" s="218"/>
      <c r="R134" s="219">
        <f>R135</f>
        <v>0.252</v>
      </c>
      <c r="S134" s="218"/>
      <c r="T134" s="220">
        <f>T135</f>
        <v>0</v>
      </c>
      <c r="U134" s="12"/>
      <c r="V134" s="12"/>
      <c r="W134" s="12"/>
      <c r="X134" s="12"/>
      <c r="Y134" s="12"/>
      <c r="Z134" s="12"/>
      <c r="AA134" s="12"/>
      <c r="AB134" s="12"/>
      <c r="AC134" s="12"/>
      <c r="AD134" s="12"/>
      <c r="AE134" s="12"/>
      <c r="AR134" s="221" t="s">
        <v>84</v>
      </c>
      <c r="AT134" s="222" t="s">
        <v>76</v>
      </c>
      <c r="AU134" s="222" t="s">
        <v>84</v>
      </c>
      <c r="AY134" s="221" t="s">
        <v>304</v>
      </c>
      <c r="BK134" s="223">
        <f>BK135</f>
        <v>0</v>
      </c>
    </row>
    <row r="135" s="2" customFormat="1" ht="24.15" customHeight="1">
      <c r="A135" s="38"/>
      <c r="B135" s="39"/>
      <c r="C135" s="226" t="s">
        <v>84</v>
      </c>
      <c r="D135" s="226" t="s">
        <v>307</v>
      </c>
      <c r="E135" s="227" t="s">
        <v>315</v>
      </c>
      <c r="F135" s="228" t="s">
        <v>316</v>
      </c>
      <c r="G135" s="229" t="s">
        <v>317</v>
      </c>
      <c r="H135" s="230">
        <v>6</v>
      </c>
      <c r="I135" s="231"/>
      <c r="J135" s="232">
        <f>ROUND(I135*H135,2)</f>
        <v>0</v>
      </c>
      <c r="K135" s="228" t="s">
        <v>318</v>
      </c>
      <c r="L135" s="44"/>
      <c r="M135" s="233" t="s">
        <v>1</v>
      </c>
      <c r="N135" s="234" t="s">
        <v>42</v>
      </c>
      <c r="O135" s="91"/>
      <c r="P135" s="235">
        <f>O135*H135</f>
        <v>0</v>
      </c>
      <c r="Q135" s="235">
        <v>0.042000000000000003</v>
      </c>
      <c r="R135" s="235">
        <f>Q135*H135</f>
        <v>0.252</v>
      </c>
      <c r="S135" s="235">
        <v>0</v>
      </c>
      <c r="T135" s="236">
        <f>S135*H135</f>
        <v>0</v>
      </c>
      <c r="U135" s="38"/>
      <c r="V135" s="38"/>
      <c r="W135" s="38"/>
      <c r="X135" s="38"/>
      <c r="Y135" s="38"/>
      <c r="Z135" s="38"/>
      <c r="AA135" s="38"/>
      <c r="AB135" s="38"/>
      <c r="AC135" s="38"/>
      <c r="AD135" s="38"/>
      <c r="AE135" s="38"/>
      <c r="AR135" s="237" t="s">
        <v>311</v>
      </c>
      <c r="AT135" s="237" t="s">
        <v>307</v>
      </c>
      <c r="AU135" s="237" t="s">
        <v>86</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1888</v>
      </c>
    </row>
    <row r="136" s="12" customFormat="1" ht="22.8" customHeight="1">
      <c r="A136" s="12"/>
      <c r="B136" s="210"/>
      <c r="C136" s="211"/>
      <c r="D136" s="212" t="s">
        <v>76</v>
      </c>
      <c r="E136" s="224" t="s">
        <v>325</v>
      </c>
      <c r="F136" s="224" t="s">
        <v>326</v>
      </c>
      <c r="G136" s="211"/>
      <c r="H136" s="211"/>
      <c r="I136" s="214"/>
      <c r="J136" s="225">
        <f>BK136</f>
        <v>0</v>
      </c>
      <c r="K136" s="211"/>
      <c r="L136" s="216"/>
      <c r="M136" s="217"/>
      <c r="N136" s="218"/>
      <c r="O136" s="218"/>
      <c r="P136" s="219">
        <f>SUM(P137:P154)</f>
        <v>0</v>
      </c>
      <c r="Q136" s="218"/>
      <c r="R136" s="219">
        <f>SUM(R137:R154)</f>
        <v>0.043656799999999996</v>
      </c>
      <c r="S136" s="218"/>
      <c r="T136" s="220">
        <f>SUM(T137:T154)</f>
        <v>9.9260000000000002</v>
      </c>
      <c r="U136" s="12"/>
      <c r="V136" s="12"/>
      <c r="W136" s="12"/>
      <c r="X136" s="12"/>
      <c r="Y136" s="12"/>
      <c r="Z136" s="12"/>
      <c r="AA136" s="12"/>
      <c r="AB136" s="12"/>
      <c r="AC136" s="12"/>
      <c r="AD136" s="12"/>
      <c r="AE136" s="12"/>
      <c r="AR136" s="221" t="s">
        <v>84</v>
      </c>
      <c r="AT136" s="222" t="s">
        <v>76</v>
      </c>
      <c r="AU136" s="222" t="s">
        <v>84</v>
      </c>
      <c r="AY136" s="221" t="s">
        <v>304</v>
      </c>
      <c r="BK136" s="223">
        <f>SUM(BK137:BK154)</f>
        <v>0</v>
      </c>
    </row>
    <row r="137" s="2" customFormat="1" ht="33" customHeight="1">
      <c r="A137" s="38"/>
      <c r="B137" s="39"/>
      <c r="C137" s="226" t="s">
        <v>86</v>
      </c>
      <c r="D137" s="226" t="s">
        <v>307</v>
      </c>
      <c r="E137" s="227" t="s">
        <v>327</v>
      </c>
      <c r="F137" s="228" t="s">
        <v>328</v>
      </c>
      <c r="G137" s="229" t="s">
        <v>317</v>
      </c>
      <c r="H137" s="230">
        <v>177</v>
      </c>
      <c r="I137" s="231"/>
      <c r="J137" s="232">
        <f>ROUND(I137*H137,2)</f>
        <v>0</v>
      </c>
      <c r="K137" s="228" t="s">
        <v>318</v>
      </c>
      <c r="L137" s="44"/>
      <c r="M137" s="233" t="s">
        <v>1</v>
      </c>
      <c r="N137" s="234" t="s">
        <v>42</v>
      </c>
      <c r="O137" s="91"/>
      <c r="P137" s="235">
        <f>O137*H137</f>
        <v>0</v>
      </c>
      <c r="Q137" s="235">
        <v>0.00012999999999999999</v>
      </c>
      <c r="R137" s="235">
        <f>Q137*H137</f>
        <v>0.023009999999999999</v>
      </c>
      <c r="S137" s="235">
        <v>0</v>
      </c>
      <c r="T137" s="236">
        <f>S137*H137</f>
        <v>0</v>
      </c>
      <c r="U137" s="38"/>
      <c r="V137" s="38"/>
      <c r="W137" s="38"/>
      <c r="X137" s="38"/>
      <c r="Y137" s="38"/>
      <c r="Z137" s="38"/>
      <c r="AA137" s="38"/>
      <c r="AB137" s="38"/>
      <c r="AC137" s="38"/>
      <c r="AD137" s="38"/>
      <c r="AE137" s="38"/>
      <c r="AR137" s="237" t="s">
        <v>311</v>
      </c>
      <c r="AT137" s="237" t="s">
        <v>307</v>
      </c>
      <c r="AU137" s="237" t="s">
        <v>86</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1889</v>
      </c>
    </row>
    <row r="138" s="2" customFormat="1" ht="24.15" customHeight="1">
      <c r="A138" s="38"/>
      <c r="B138" s="39"/>
      <c r="C138" s="226" t="s">
        <v>305</v>
      </c>
      <c r="D138" s="226" t="s">
        <v>307</v>
      </c>
      <c r="E138" s="227" t="s">
        <v>331</v>
      </c>
      <c r="F138" s="228" t="s">
        <v>332</v>
      </c>
      <c r="G138" s="229" t="s">
        <v>317</v>
      </c>
      <c r="H138" s="230">
        <v>516.16999999999996</v>
      </c>
      <c r="I138" s="231"/>
      <c r="J138" s="232">
        <f>ROUND(I138*H138,2)</f>
        <v>0</v>
      </c>
      <c r="K138" s="228" t="s">
        <v>318</v>
      </c>
      <c r="L138" s="44"/>
      <c r="M138" s="233" t="s">
        <v>1</v>
      </c>
      <c r="N138" s="234" t="s">
        <v>42</v>
      </c>
      <c r="O138" s="91"/>
      <c r="P138" s="235">
        <f>O138*H138</f>
        <v>0</v>
      </c>
      <c r="Q138" s="235">
        <v>4.0000000000000003E-05</v>
      </c>
      <c r="R138" s="235">
        <f>Q138*H138</f>
        <v>0.0206468</v>
      </c>
      <c r="S138" s="235">
        <v>0</v>
      </c>
      <c r="T138" s="236">
        <f>S138*H138</f>
        <v>0</v>
      </c>
      <c r="U138" s="38"/>
      <c r="V138" s="38"/>
      <c r="W138" s="38"/>
      <c r="X138" s="38"/>
      <c r="Y138" s="38"/>
      <c r="Z138" s="38"/>
      <c r="AA138" s="38"/>
      <c r="AB138" s="38"/>
      <c r="AC138" s="38"/>
      <c r="AD138" s="38"/>
      <c r="AE138" s="38"/>
      <c r="AR138" s="237" t="s">
        <v>311</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1890</v>
      </c>
    </row>
    <row r="139" s="13" customFormat="1">
      <c r="A139" s="13"/>
      <c r="B139" s="239"/>
      <c r="C139" s="240"/>
      <c r="D139" s="241" t="s">
        <v>323</v>
      </c>
      <c r="E139" s="242" t="s">
        <v>1</v>
      </c>
      <c r="F139" s="243" t="s">
        <v>337</v>
      </c>
      <c r="G139" s="240"/>
      <c r="H139" s="244">
        <v>516.16999999999996</v>
      </c>
      <c r="I139" s="245"/>
      <c r="J139" s="240"/>
      <c r="K139" s="240"/>
      <c r="L139" s="246"/>
      <c r="M139" s="247"/>
      <c r="N139" s="248"/>
      <c r="O139" s="248"/>
      <c r="P139" s="248"/>
      <c r="Q139" s="248"/>
      <c r="R139" s="248"/>
      <c r="S139" s="248"/>
      <c r="T139" s="249"/>
      <c r="U139" s="13"/>
      <c r="V139" s="13"/>
      <c r="W139" s="13"/>
      <c r="X139" s="13"/>
      <c r="Y139" s="13"/>
      <c r="Z139" s="13"/>
      <c r="AA139" s="13"/>
      <c r="AB139" s="13"/>
      <c r="AC139" s="13"/>
      <c r="AD139" s="13"/>
      <c r="AE139" s="13"/>
      <c r="AT139" s="250" t="s">
        <v>323</v>
      </c>
      <c r="AU139" s="250" t="s">
        <v>86</v>
      </c>
      <c r="AV139" s="13" t="s">
        <v>86</v>
      </c>
      <c r="AW139" s="13" t="s">
        <v>32</v>
      </c>
      <c r="AX139" s="13" t="s">
        <v>77</v>
      </c>
      <c r="AY139" s="250" t="s">
        <v>304</v>
      </c>
    </row>
    <row r="140" s="15" customFormat="1">
      <c r="A140" s="15"/>
      <c r="B140" s="261"/>
      <c r="C140" s="262"/>
      <c r="D140" s="241" t="s">
        <v>323</v>
      </c>
      <c r="E140" s="263" t="s">
        <v>1</v>
      </c>
      <c r="F140" s="264" t="s">
        <v>338</v>
      </c>
      <c r="G140" s="262"/>
      <c r="H140" s="265">
        <v>516.16999999999996</v>
      </c>
      <c r="I140" s="266"/>
      <c r="J140" s="262"/>
      <c r="K140" s="262"/>
      <c r="L140" s="267"/>
      <c r="M140" s="268"/>
      <c r="N140" s="269"/>
      <c r="O140" s="269"/>
      <c r="P140" s="269"/>
      <c r="Q140" s="269"/>
      <c r="R140" s="269"/>
      <c r="S140" s="269"/>
      <c r="T140" s="270"/>
      <c r="U140" s="15"/>
      <c r="V140" s="15"/>
      <c r="W140" s="15"/>
      <c r="X140" s="15"/>
      <c r="Y140" s="15"/>
      <c r="Z140" s="15"/>
      <c r="AA140" s="15"/>
      <c r="AB140" s="15"/>
      <c r="AC140" s="15"/>
      <c r="AD140" s="15"/>
      <c r="AE140" s="15"/>
      <c r="AT140" s="271" t="s">
        <v>323</v>
      </c>
      <c r="AU140" s="271" t="s">
        <v>86</v>
      </c>
      <c r="AV140" s="15" t="s">
        <v>311</v>
      </c>
      <c r="AW140" s="15" t="s">
        <v>32</v>
      </c>
      <c r="AX140" s="15" t="s">
        <v>84</v>
      </c>
      <c r="AY140" s="271" t="s">
        <v>304</v>
      </c>
    </row>
    <row r="141" s="2" customFormat="1" ht="24.15" customHeight="1">
      <c r="A141" s="38"/>
      <c r="B141" s="39"/>
      <c r="C141" s="226" t="s">
        <v>311</v>
      </c>
      <c r="D141" s="226" t="s">
        <v>307</v>
      </c>
      <c r="E141" s="227" t="s">
        <v>1686</v>
      </c>
      <c r="F141" s="228" t="s">
        <v>1687</v>
      </c>
      <c r="G141" s="229" t="s">
        <v>317</v>
      </c>
      <c r="H141" s="230">
        <v>10</v>
      </c>
      <c r="I141" s="231"/>
      <c r="J141" s="232">
        <f>ROUND(I141*H141,2)</f>
        <v>0</v>
      </c>
      <c r="K141" s="228" t="s">
        <v>318</v>
      </c>
      <c r="L141" s="44"/>
      <c r="M141" s="233" t="s">
        <v>1</v>
      </c>
      <c r="N141" s="234" t="s">
        <v>42</v>
      </c>
      <c r="O141" s="91"/>
      <c r="P141" s="235">
        <f>O141*H141</f>
        <v>0</v>
      </c>
      <c r="Q141" s="235">
        <v>0</v>
      </c>
      <c r="R141" s="235">
        <f>Q141*H141</f>
        <v>0</v>
      </c>
      <c r="S141" s="235">
        <v>0.14000000000000001</v>
      </c>
      <c r="T141" s="236">
        <f>S141*H141</f>
        <v>1.4000000000000001</v>
      </c>
      <c r="U141" s="38"/>
      <c r="V141" s="38"/>
      <c r="W141" s="38"/>
      <c r="X141" s="38"/>
      <c r="Y141" s="38"/>
      <c r="Z141" s="38"/>
      <c r="AA141" s="38"/>
      <c r="AB141" s="38"/>
      <c r="AC141" s="38"/>
      <c r="AD141" s="38"/>
      <c r="AE141" s="38"/>
      <c r="AR141" s="237" t="s">
        <v>311</v>
      </c>
      <c r="AT141" s="237" t="s">
        <v>307</v>
      </c>
      <c r="AU141" s="237" t="s">
        <v>86</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1688</v>
      </c>
    </row>
    <row r="142" s="13" customFormat="1">
      <c r="A142" s="13"/>
      <c r="B142" s="239"/>
      <c r="C142" s="240"/>
      <c r="D142" s="241" t="s">
        <v>323</v>
      </c>
      <c r="E142" s="242" t="s">
        <v>1</v>
      </c>
      <c r="F142" s="243" t="s">
        <v>1891</v>
      </c>
      <c r="G142" s="240"/>
      <c r="H142" s="244">
        <v>10</v>
      </c>
      <c r="I142" s="245"/>
      <c r="J142" s="240"/>
      <c r="K142" s="240"/>
      <c r="L142" s="246"/>
      <c r="M142" s="247"/>
      <c r="N142" s="248"/>
      <c r="O142" s="248"/>
      <c r="P142" s="248"/>
      <c r="Q142" s="248"/>
      <c r="R142" s="248"/>
      <c r="S142" s="248"/>
      <c r="T142" s="249"/>
      <c r="U142" s="13"/>
      <c r="V142" s="13"/>
      <c r="W142" s="13"/>
      <c r="X142" s="13"/>
      <c r="Y142" s="13"/>
      <c r="Z142" s="13"/>
      <c r="AA142" s="13"/>
      <c r="AB142" s="13"/>
      <c r="AC142" s="13"/>
      <c r="AD142" s="13"/>
      <c r="AE142" s="13"/>
      <c r="AT142" s="250" t="s">
        <v>323</v>
      </c>
      <c r="AU142" s="250" t="s">
        <v>86</v>
      </c>
      <c r="AV142" s="13" t="s">
        <v>86</v>
      </c>
      <c r="AW142" s="13" t="s">
        <v>32</v>
      </c>
      <c r="AX142" s="13" t="s">
        <v>84</v>
      </c>
      <c r="AY142" s="250" t="s">
        <v>304</v>
      </c>
    </row>
    <row r="143" s="2" customFormat="1" ht="21.75" customHeight="1">
      <c r="A143" s="38"/>
      <c r="B143" s="39"/>
      <c r="C143" s="226" t="s">
        <v>330</v>
      </c>
      <c r="D143" s="226" t="s">
        <v>307</v>
      </c>
      <c r="E143" s="227" t="s">
        <v>344</v>
      </c>
      <c r="F143" s="228" t="s">
        <v>345</v>
      </c>
      <c r="G143" s="229" t="s">
        <v>317</v>
      </c>
      <c r="H143" s="230">
        <v>10</v>
      </c>
      <c r="I143" s="231"/>
      <c r="J143" s="232">
        <f>ROUND(I143*H143,2)</f>
        <v>0</v>
      </c>
      <c r="K143" s="228" t="s">
        <v>318</v>
      </c>
      <c r="L143" s="44"/>
      <c r="M143" s="233" t="s">
        <v>1</v>
      </c>
      <c r="N143" s="234" t="s">
        <v>42</v>
      </c>
      <c r="O143" s="91"/>
      <c r="P143" s="235">
        <f>O143*H143</f>
        <v>0</v>
      </c>
      <c r="Q143" s="235">
        <v>0</v>
      </c>
      <c r="R143" s="235">
        <f>Q143*H143</f>
        <v>0</v>
      </c>
      <c r="S143" s="235">
        <v>0.057000000000000002</v>
      </c>
      <c r="T143" s="236">
        <f>S143*H143</f>
        <v>0.57000000000000006</v>
      </c>
      <c r="U143" s="38"/>
      <c r="V143" s="38"/>
      <c r="W143" s="38"/>
      <c r="X143" s="38"/>
      <c r="Y143" s="38"/>
      <c r="Z143" s="38"/>
      <c r="AA143" s="38"/>
      <c r="AB143" s="38"/>
      <c r="AC143" s="38"/>
      <c r="AD143" s="38"/>
      <c r="AE143" s="38"/>
      <c r="AR143" s="237" t="s">
        <v>311</v>
      </c>
      <c r="AT143" s="237" t="s">
        <v>307</v>
      </c>
      <c r="AU143" s="237" t="s">
        <v>86</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346</v>
      </c>
    </row>
    <row r="144" s="13" customFormat="1">
      <c r="A144" s="13"/>
      <c r="B144" s="239"/>
      <c r="C144" s="240"/>
      <c r="D144" s="241" t="s">
        <v>323</v>
      </c>
      <c r="E144" s="242" t="s">
        <v>1</v>
      </c>
      <c r="F144" s="243" t="s">
        <v>1892</v>
      </c>
      <c r="G144" s="240"/>
      <c r="H144" s="244">
        <v>10</v>
      </c>
      <c r="I144" s="245"/>
      <c r="J144" s="240"/>
      <c r="K144" s="240"/>
      <c r="L144" s="246"/>
      <c r="M144" s="247"/>
      <c r="N144" s="248"/>
      <c r="O144" s="248"/>
      <c r="P144" s="248"/>
      <c r="Q144" s="248"/>
      <c r="R144" s="248"/>
      <c r="S144" s="248"/>
      <c r="T144" s="249"/>
      <c r="U144" s="13"/>
      <c r="V144" s="13"/>
      <c r="W144" s="13"/>
      <c r="X144" s="13"/>
      <c r="Y144" s="13"/>
      <c r="Z144" s="13"/>
      <c r="AA144" s="13"/>
      <c r="AB144" s="13"/>
      <c r="AC144" s="13"/>
      <c r="AD144" s="13"/>
      <c r="AE144" s="13"/>
      <c r="AT144" s="250" t="s">
        <v>323</v>
      </c>
      <c r="AU144" s="250" t="s">
        <v>86</v>
      </c>
      <c r="AV144" s="13" t="s">
        <v>86</v>
      </c>
      <c r="AW144" s="13" t="s">
        <v>32</v>
      </c>
      <c r="AX144" s="13" t="s">
        <v>84</v>
      </c>
      <c r="AY144" s="250" t="s">
        <v>304</v>
      </c>
    </row>
    <row r="145" s="2" customFormat="1" ht="24.15" customHeight="1">
      <c r="A145" s="38"/>
      <c r="B145" s="39"/>
      <c r="C145" s="226" t="s">
        <v>313</v>
      </c>
      <c r="D145" s="226" t="s">
        <v>307</v>
      </c>
      <c r="E145" s="227" t="s">
        <v>1893</v>
      </c>
      <c r="F145" s="228" t="s">
        <v>1894</v>
      </c>
      <c r="G145" s="229" t="s">
        <v>575</v>
      </c>
      <c r="H145" s="230">
        <v>1</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86</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352</v>
      </c>
    </row>
    <row r="146" s="13" customFormat="1">
      <c r="A146" s="13"/>
      <c r="B146" s="239"/>
      <c r="C146" s="240"/>
      <c r="D146" s="241" t="s">
        <v>323</v>
      </c>
      <c r="E146" s="242" t="s">
        <v>1</v>
      </c>
      <c r="F146" s="243" t="s">
        <v>1895</v>
      </c>
      <c r="G146" s="240"/>
      <c r="H146" s="244">
        <v>1</v>
      </c>
      <c r="I146" s="245"/>
      <c r="J146" s="240"/>
      <c r="K146" s="240"/>
      <c r="L146" s="246"/>
      <c r="M146" s="247"/>
      <c r="N146" s="248"/>
      <c r="O146" s="248"/>
      <c r="P146" s="248"/>
      <c r="Q146" s="248"/>
      <c r="R146" s="248"/>
      <c r="S146" s="248"/>
      <c r="T146" s="249"/>
      <c r="U146" s="13"/>
      <c r="V146" s="13"/>
      <c r="W146" s="13"/>
      <c r="X146" s="13"/>
      <c r="Y146" s="13"/>
      <c r="Z146" s="13"/>
      <c r="AA146" s="13"/>
      <c r="AB146" s="13"/>
      <c r="AC146" s="13"/>
      <c r="AD146" s="13"/>
      <c r="AE146" s="13"/>
      <c r="AT146" s="250" t="s">
        <v>323</v>
      </c>
      <c r="AU146" s="250" t="s">
        <v>86</v>
      </c>
      <c r="AV146" s="13" t="s">
        <v>86</v>
      </c>
      <c r="AW146" s="13" t="s">
        <v>32</v>
      </c>
      <c r="AX146" s="13" t="s">
        <v>77</v>
      </c>
      <c r="AY146" s="250" t="s">
        <v>304</v>
      </c>
    </row>
    <row r="147" s="15" customFormat="1">
      <c r="A147" s="15"/>
      <c r="B147" s="261"/>
      <c r="C147" s="262"/>
      <c r="D147" s="241" t="s">
        <v>323</v>
      </c>
      <c r="E147" s="263" t="s">
        <v>1</v>
      </c>
      <c r="F147" s="264" t="s">
        <v>338</v>
      </c>
      <c r="G147" s="262"/>
      <c r="H147" s="265">
        <v>1</v>
      </c>
      <c r="I147" s="266"/>
      <c r="J147" s="262"/>
      <c r="K147" s="262"/>
      <c r="L147" s="267"/>
      <c r="M147" s="268"/>
      <c r="N147" s="269"/>
      <c r="O147" s="269"/>
      <c r="P147" s="269"/>
      <c r="Q147" s="269"/>
      <c r="R147" s="269"/>
      <c r="S147" s="269"/>
      <c r="T147" s="270"/>
      <c r="U147" s="15"/>
      <c r="V147" s="15"/>
      <c r="W147" s="15"/>
      <c r="X147" s="15"/>
      <c r="Y147" s="15"/>
      <c r="Z147" s="15"/>
      <c r="AA147" s="15"/>
      <c r="AB147" s="15"/>
      <c r="AC147" s="15"/>
      <c r="AD147" s="15"/>
      <c r="AE147" s="15"/>
      <c r="AT147" s="271" t="s">
        <v>323</v>
      </c>
      <c r="AU147" s="271" t="s">
        <v>86</v>
      </c>
      <c r="AV147" s="15" t="s">
        <v>311</v>
      </c>
      <c r="AW147" s="15" t="s">
        <v>32</v>
      </c>
      <c r="AX147" s="15" t="s">
        <v>84</v>
      </c>
      <c r="AY147" s="271" t="s">
        <v>304</v>
      </c>
    </row>
    <row r="148" s="2" customFormat="1" ht="24.15" customHeight="1">
      <c r="A148" s="38"/>
      <c r="B148" s="39"/>
      <c r="C148" s="226" t="s">
        <v>343</v>
      </c>
      <c r="D148" s="226" t="s">
        <v>307</v>
      </c>
      <c r="E148" s="227" t="s">
        <v>354</v>
      </c>
      <c r="F148" s="228" t="s">
        <v>355</v>
      </c>
      <c r="G148" s="229" t="s">
        <v>317</v>
      </c>
      <c r="H148" s="230">
        <v>117</v>
      </c>
      <c r="I148" s="231"/>
      <c r="J148" s="232">
        <f>ROUND(I148*H148,2)</f>
        <v>0</v>
      </c>
      <c r="K148" s="228" t="s">
        <v>318</v>
      </c>
      <c r="L148" s="44"/>
      <c r="M148" s="233" t="s">
        <v>1</v>
      </c>
      <c r="N148" s="234" t="s">
        <v>42</v>
      </c>
      <c r="O148" s="91"/>
      <c r="P148" s="235">
        <f>O148*H148</f>
        <v>0</v>
      </c>
      <c r="Q148" s="235">
        <v>0</v>
      </c>
      <c r="R148" s="235">
        <f>Q148*H148</f>
        <v>0</v>
      </c>
      <c r="S148" s="235">
        <v>0.068000000000000005</v>
      </c>
      <c r="T148" s="236">
        <f>S148*H148</f>
        <v>7.9560000000000004</v>
      </c>
      <c r="U148" s="38"/>
      <c r="V148" s="38"/>
      <c r="W148" s="38"/>
      <c r="X148" s="38"/>
      <c r="Y148" s="38"/>
      <c r="Z148" s="38"/>
      <c r="AA148" s="38"/>
      <c r="AB148" s="38"/>
      <c r="AC148" s="38"/>
      <c r="AD148" s="38"/>
      <c r="AE148" s="38"/>
      <c r="AR148" s="237" t="s">
        <v>311</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356</v>
      </c>
    </row>
    <row r="149" s="13" customFormat="1">
      <c r="A149" s="13"/>
      <c r="B149" s="239"/>
      <c r="C149" s="240"/>
      <c r="D149" s="241" t="s">
        <v>323</v>
      </c>
      <c r="E149" s="242" t="s">
        <v>1</v>
      </c>
      <c r="F149" s="243" t="s">
        <v>1896</v>
      </c>
      <c r="G149" s="240"/>
      <c r="H149" s="244">
        <v>70</v>
      </c>
      <c r="I149" s="245"/>
      <c r="J149" s="240"/>
      <c r="K149" s="240"/>
      <c r="L149" s="246"/>
      <c r="M149" s="247"/>
      <c r="N149" s="248"/>
      <c r="O149" s="248"/>
      <c r="P149" s="248"/>
      <c r="Q149" s="248"/>
      <c r="R149" s="248"/>
      <c r="S149" s="248"/>
      <c r="T149" s="249"/>
      <c r="U149" s="13"/>
      <c r="V149" s="13"/>
      <c r="W149" s="13"/>
      <c r="X149" s="13"/>
      <c r="Y149" s="13"/>
      <c r="Z149" s="13"/>
      <c r="AA149" s="13"/>
      <c r="AB149" s="13"/>
      <c r="AC149" s="13"/>
      <c r="AD149" s="13"/>
      <c r="AE149" s="13"/>
      <c r="AT149" s="250" t="s">
        <v>323</v>
      </c>
      <c r="AU149" s="250" t="s">
        <v>86</v>
      </c>
      <c r="AV149" s="13" t="s">
        <v>86</v>
      </c>
      <c r="AW149" s="13" t="s">
        <v>32</v>
      </c>
      <c r="AX149" s="13" t="s">
        <v>77</v>
      </c>
      <c r="AY149" s="250" t="s">
        <v>304</v>
      </c>
    </row>
    <row r="150" s="13" customFormat="1">
      <c r="A150" s="13"/>
      <c r="B150" s="239"/>
      <c r="C150" s="240"/>
      <c r="D150" s="241" t="s">
        <v>323</v>
      </c>
      <c r="E150" s="242" t="s">
        <v>1</v>
      </c>
      <c r="F150" s="243" t="s">
        <v>1897</v>
      </c>
      <c r="G150" s="240"/>
      <c r="H150" s="244">
        <v>8</v>
      </c>
      <c r="I150" s="245"/>
      <c r="J150" s="240"/>
      <c r="K150" s="240"/>
      <c r="L150" s="246"/>
      <c r="M150" s="247"/>
      <c r="N150" s="248"/>
      <c r="O150" s="248"/>
      <c r="P150" s="248"/>
      <c r="Q150" s="248"/>
      <c r="R150" s="248"/>
      <c r="S150" s="248"/>
      <c r="T150" s="249"/>
      <c r="U150" s="13"/>
      <c r="V150" s="13"/>
      <c r="W150" s="13"/>
      <c r="X150" s="13"/>
      <c r="Y150" s="13"/>
      <c r="Z150" s="13"/>
      <c r="AA150" s="13"/>
      <c r="AB150" s="13"/>
      <c r="AC150" s="13"/>
      <c r="AD150" s="13"/>
      <c r="AE150" s="13"/>
      <c r="AT150" s="250" t="s">
        <v>323</v>
      </c>
      <c r="AU150" s="250" t="s">
        <v>86</v>
      </c>
      <c r="AV150" s="13" t="s">
        <v>86</v>
      </c>
      <c r="AW150" s="13" t="s">
        <v>32</v>
      </c>
      <c r="AX150" s="13" t="s">
        <v>77</v>
      </c>
      <c r="AY150" s="250" t="s">
        <v>304</v>
      </c>
    </row>
    <row r="151" s="13" customFormat="1">
      <c r="A151" s="13"/>
      <c r="B151" s="239"/>
      <c r="C151" s="240"/>
      <c r="D151" s="241" t="s">
        <v>323</v>
      </c>
      <c r="E151" s="242" t="s">
        <v>1</v>
      </c>
      <c r="F151" s="243" t="s">
        <v>1898</v>
      </c>
      <c r="G151" s="240"/>
      <c r="H151" s="244">
        <v>11</v>
      </c>
      <c r="I151" s="245"/>
      <c r="J151" s="240"/>
      <c r="K151" s="240"/>
      <c r="L151" s="246"/>
      <c r="M151" s="247"/>
      <c r="N151" s="248"/>
      <c r="O151" s="248"/>
      <c r="P151" s="248"/>
      <c r="Q151" s="248"/>
      <c r="R151" s="248"/>
      <c r="S151" s="248"/>
      <c r="T151" s="249"/>
      <c r="U151" s="13"/>
      <c r="V151" s="13"/>
      <c r="W151" s="13"/>
      <c r="X151" s="13"/>
      <c r="Y151" s="13"/>
      <c r="Z151" s="13"/>
      <c r="AA151" s="13"/>
      <c r="AB151" s="13"/>
      <c r="AC151" s="13"/>
      <c r="AD151" s="13"/>
      <c r="AE151" s="13"/>
      <c r="AT151" s="250" t="s">
        <v>323</v>
      </c>
      <c r="AU151" s="250" t="s">
        <v>86</v>
      </c>
      <c r="AV151" s="13" t="s">
        <v>86</v>
      </c>
      <c r="AW151" s="13" t="s">
        <v>32</v>
      </c>
      <c r="AX151" s="13" t="s">
        <v>77</v>
      </c>
      <c r="AY151" s="250" t="s">
        <v>304</v>
      </c>
    </row>
    <row r="152" s="13" customFormat="1">
      <c r="A152" s="13"/>
      <c r="B152" s="239"/>
      <c r="C152" s="240"/>
      <c r="D152" s="241" t="s">
        <v>323</v>
      </c>
      <c r="E152" s="242" t="s">
        <v>1</v>
      </c>
      <c r="F152" s="243" t="s">
        <v>1899</v>
      </c>
      <c r="G152" s="240"/>
      <c r="H152" s="244">
        <v>8</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77</v>
      </c>
      <c r="AY152" s="250" t="s">
        <v>304</v>
      </c>
    </row>
    <row r="153" s="13" customFormat="1">
      <c r="A153" s="13"/>
      <c r="B153" s="239"/>
      <c r="C153" s="240"/>
      <c r="D153" s="241" t="s">
        <v>323</v>
      </c>
      <c r="E153" s="242" t="s">
        <v>1</v>
      </c>
      <c r="F153" s="243" t="s">
        <v>1900</v>
      </c>
      <c r="G153" s="240"/>
      <c r="H153" s="244">
        <v>20</v>
      </c>
      <c r="I153" s="245"/>
      <c r="J153" s="240"/>
      <c r="K153" s="240"/>
      <c r="L153" s="246"/>
      <c r="M153" s="247"/>
      <c r="N153" s="248"/>
      <c r="O153" s="248"/>
      <c r="P153" s="248"/>
      <c r="Q153" s="248"/>
      <c r="R153" s="248"/>
      <c r="S153" s="248"/>
      <c r="T153" s="249"/>
      <c r="U153" s="13"/>
      <c r="V153" s="13"/>
      <c r="W153" s="13"/>
      <c r="X153" s="13"/>
      <c r="Y153" s="13"/>
      <c r="Z153" s="13"/>
      <c r="AA153" s="13"/>
      <c r="AB153" s="13"/>
      <c r="AC153" s="13"/>
      <c r="AD153" s="13"/>
      <c r="AE153" s="13"/>
      <c r="AT153" s="250" t="s">
        <v>323</v>
      </c>
      <c r="AU153" s="250" t="s">
        <v>86</v>
      </c>
      <c r="AV153" s="13" t="s">
        <v>86</v>
      </c>
      <c r="AW153" s="13" t="s">
        <v>32</v>
      </c>
      <c r="AX153" s="13" t="s">
        <v>77</v>
      </c>
      <c r="AY153" s="250" t="s">
        <v>304</v>
      </c>
    </row>
    <row r="154" s="15" customFormat="1">
      <c r="A154" s="15"/>
      <c r="B154" s="261"/>
      <c r="C154" s="262"/>
      <c r="D154" s="241" t="s">
        <v>323</v>
      </c>
      <c r="E154" s="263" t="s">
        <v>1</v>
      </c>
      <c r="F154" s="264" t="s">
        <v>338</v>
      </c>
      <c r="G154" s="262"/>
      <c r="H154" s="265">
        <v>117</v>
      </c>
      <c r="I154" s="266"/>
      <c r="J154" s="262"/>
      <c r="K154" s="262"/>
      <c r="L154" s="267"/>
      <c r="M154" s="268"/>
      <c r="N154" s="269"/>
      <c r="O154" s="269"/>
      <c r="P154" s="269"/>
      <c r="Q154" s="269"/>
      <c r="R154" s="269"/>
      <c r="S154" s="269"/>
      <c r="T154" s="270"/>
      <c r="U154" s="15"/>
      <c r="V154" s="15"/>
      <c r="W154" s="15"/>
      <c r="X154" s="15"/>
      <c r="Y154" s="15"/>
      <c r="Z154" s="15"/>
      <c r="AA154" s="15"/>
      <c r="AB154" s="15"/>
      <c r="AC154" s="15"/>
      <c r="AD154" s="15"/>
      <c r="AE154" s="15"/>
      <c r="AT154" s="271" t="s">
        <v>323</v>
      </c>
      <c r="AU154" s="271" t="s">
        <v>86</v>
      </c>
      <c r="AV154" s="15" t="s">
        <v>311</v>
      </c>
      <c r="AW154" s="15" t="s">
        <v>32</v>
      </c>
      <c r="AX154" s="15" t="s">
        <v>84</v>
      </c>
      <c r="AY154" s="271" t="s">
        <v>304</v>
      </c>
    </row>
    <row r="155" s="12" customFormat="1" ht="22.8" customHeight="1">
      <c r="A155" s="12"/>
      <c r="B155" s="210"/>
      <c r="C155" s="211"/>
      <c r="D155" s="212" t="s">
        <v>76</v>
      </c>
      <c r="E155" s="224" t="s">
        <v>360</v>
      </c>
      <c r="F155" s="224" t="s">
        <v>361</v>
      </c>
      <c r="G155" s="211"/>
      <c r="H155" s="211"/>
      <c r="I155" s="214"/>
      <c r="J155" s="225">
        <f>BK155</f>
        <v>0</v>
      </c>
      <c r="K155" s="211"/>
      <c r="L155" s="216"/>
      <c r="M155" s="217"/>
      <c r="N155" s="218"/>
      <c r="O155" s="218"/>
      <c r="P155" s="219">
        <f>SUM(P156:P160)</f>
        <v>0</v>
      </c>
      <c r="Q155" s="218"/>
      <c r="R155" s="219">
        <f>SUM(R156:R160)</f>
        <v>0</v>
      </c>
      <c r="S155" s="218"/>
      <c r="T155" s="220">
        <f>SUM(T156:T160)</f>
        <v>0</v>
      </c>
      <c r="U155" s="12"/>
      <c r="V155" s="12"/>
      <c r="W155" s="12"/>
      <c r="X155" s="12"/>
      <c r="Y155" s="12"/>
      <c r="Z155" s="12"/>
      <c r="AA155" s="12"/>
      <c r="AB155" s="12"/>
      <c r="AC155" s="12"/>
      <c r="AD155" s="12"/>
      <c r="AE155" s="12"/>
      <c r="AR155" s="221" t="s">
        <v>84</v>
      </c>
      <c r="AT155" s="222" t="s">
        <v>76</v>
      </c>
      <c r="AU155" s="222" t="s">
        <v>84</v>
      </c>
      <c r="AY155" s="221" t="s">
        <v>304</v>
      </c>
      <c r="BK155" s="223">
        <f>SUM(BK156:BK160)</f>
        <v>0</v>
      </c>
    </row>
    <row r="156" s="2" customFormat="1" ht="33" customHeight="1">
      <c r="A156" s="38"/>
      <c r="B156" s="39"/>
      <c r="C156" s="226" t="s">
        <v>348</v>
      </c>
      <c r="D156" s="226" t="s">
        <v>307</v>
      </c>
      <c r="E156" s="227" t="s">
        <v>363</v>
      </c>
      <c r="F156" s="228" t="s">
        <v>364</v>
      </c>
      <c r="G156" s="229" t="s">
        <v>365</v>
      </c>
      <c r="H156" s="230">
        <v>11.553000000000001</v>
      </c>
      <c r="I156" s="231"/>
      <c r="J156" s="232">
        <f>ROUND(I156*H156,2)</f>
        <v>0</v>
      </c>
      <c r="K156" s="228" t="s">
        <v>318</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86</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366</v>
      </c>
    </row>
    <row r="157" s="2" customFormat="1" ht="24.15" customHeight="1">
      <c r="A157" s="38"/>
      <c r="B157" s="39"/>
      <c r="C157" s="226" t="s">
        <v>325</v>
      </c>
      <c r="D157" s="226" t="s">
        <v>307</v>
      </c>
      <c r="E157" s="227" t="s">
        <v>368</v>
      </c>
      <c r="F157" s="228" t="s">
        <v>369</v>
      </c>
      <c r="G157" s="229" t="s">
        <v>365</v>
      </c>
      <c r="H157" s="230">
        <v>11.553000000000001</v>
      </c>
      <c r="I157" s="231"/>
      <c r="J157" s="232">
        <f>ROUND(I157*H157,2)</f>
        <v>0</v>
      </c>
      <c r="K157" s="228" t="s">
        <v>318</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86</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370</v>
      </c>
    </row>
    <row r="158" s="2" customFormat="1" ht="24.15" customHeight="1">
      <c r="A158" s="38"/>
      <c r="B158" s="39"/>
      <c r="C158" s="226" t="s">
        <v>362</v>
      </c>
      <c r="D158" s="226" t="s">
        <v>307</v>
      </c>
      <c r="E158" s="227" t="s">
        <v>371</v>
      </c>
      <c r="F158" s="228" t="s">
        <v>372</v>
      </c>
      <c r="G158" s="229" t="s">
        <v>365</v>
      </c>
      <c r="H158" s="230">
        <v>103.977</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373</v>
      </c>
    </row>
    <row r="159" s="13" customFormat="1">
      <c r="A159" s="13"/>
      <c r="B159" s="239"/>
      <c r="C159" s="240"/>
      <c r="D159" s="241" t="s">
        <v>323</v>
      </c>
      <c r="E159" s="240"/>
      <c r="F159" s="243" t="s">
        <v>1901</v>
      </c>
      <c r="G159" s="240"/>
      <c r="H159" s="244">
        <v>103.977</v>
      </c>
      <c r="I159" s="245"/>
      <c r="J159" s="240"/>
      <c r="K159" s="240"/>
      <c r="L159" s="246"/>
      <c r="M159" s="247"/>
      <c r="N159" s="248"/>
      <c r="O159" s="248"/>
      <c r="P159" s="248"/>
      <c r="Q159" s="248"/>
      <c r="R159" s="248"/>
      <c r="S159" s="248"/>
      <c r="T159" s="249"/>
      <c r="U159" s="13"/>
      <c r="V159" s="13"/>
      <c r="W159" s="13"/>
      <c r="X159" s="13"/>
      <c r="Y159" s="13"/>
      <c r="Z159" s="13"/>
      <c r="AA159" s="13"/>
      <c r="AB159" s="13"/>
      <c r="AC159" s="13"/>
      <c r="AD159" s="13"/>
      <c r="AE159" s="13"/>
      <c r="AT159" s="250" t="s">
        <v>323</v>
      </c>
      <c r="AU159" s="250" t="s">
        <v>86</v>
      </c>
      <c r="AV159" s="13" t="s">
        <v>86</v>
      </c>
      <c r="AW159" s="13" t="s">
        <v>4</v>
      </c>
      <c r="AX159" s="13" t="s">
        <v>84</v>
      </c>
      <c r="AY159" s="250" t="s">
        <v>304</v>
      </c>
    </row>
    <row r="160" s="2" customFormat="1" ht="33" customHeight="1">
      <c r="A160" s="38"/>
      <c r="B160" s="39"/>
      <c r="C160" s="226" t="s">
        <v>367</v>
      </c>
      <c r="D160" s="226" t="s">
        <v>307</v>
      </c>
      <c r="E160" s="227" t="s">
        <v>376</v>
      </c>
      <c r="F160" s="228" t="s">
        <v>377</v>
      </c>
      <c r="G160" s="229" t="s">
        <v>365</v>
      </c>
      <c r="H160" s="230">
        <v>11.553000000000001</v>
      </c>
      <c r="I160" s="231"/>
      <c r="J160" s="232">
        <f>ROUND(I160*H160,2)</f>
        <v>0</v>
      </c>
      <c r="K160" s="228" t="s">
        <v>318</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378</v>
      </c>
    </row>
    <row r="161" s="12" customFormat="1" ht="22.8" customHeight="1">
      <c r="A161" s="12"/>
      <c r="B161" s="210"/>
      <c r="C161" s="211"/>
      <c r="D161" s="212" t="s">
        <v>76</v>
      </c>
      <c r="E161" s="224" t="s">
        <v>379</v>
      </c>
      <c r="F161" s="224" t="s">
        <v>380</v>
      </c>
      <c r="G161" s="211"/>
      <c r="H161" s="211"/>
      <c r="I161" s="214"/>
      <c r="J161" s="225">
        <f>BK161</f>
        <v>0</v>
      </c>
      <c r="K161" s="211"/>
      <c r="L161" s="216"/>
      <c r="M161" s="217"/>
      <c r="N161" s="218"/>
      <c r="O161" s="218"/>
      <c r="P161" s="219">
        <f>P162</f>
        <v>0</v>
      </c>
      <c r="Q161" s="218"/>
      <c r="R161" s="219">
        <f>R162</f>
        <v>0</v>
      </c>
      <c r="S161" s="218"/>
      <c r="T161" s="220">
        <f>T162</f>
        <v>0</v>
      </c>
      <c r="U161" s="12"/>
      <c r="V161" s="12"/>
      <c r="W161" s="12"/>
      <c r="X161" s="12"/>
      <c r="Y161" s="12"/>
      <c r="Z161" s="12"/>
      <c r="AA161" s="12"/>
      <c r="AB161" s="12"/>
      <c r="AC161" s="12"/>
      <c r="AD161" s="12"/>
      <c r="AE161" s="12"/>
      <c r="AR161" s="221" t="s">
        <v>84</v>
      </c>
      <c r="AT161" s="222" t="s">
        <v>76</v>
      </c>
      <c r="AU161" s="222" t="s">
        <v>84</v>
      </c>
      <c r="AY161" s="221" t="s">
        <v>304</v>
      </c>
      <c r="BK161" s="223">
        <f>BK162</f>
        <v>0</v>
      </c>
    </row>
    <row r="162" s="2" customFormat="1" ht="24.15" customHeight="1">
      <c r="A162" s="38"/>
      <c r="B162" s="39"/>
      <c r="C162" s="226" t="s">
        <v>8</v>
      </c>
      <c r="D162" s="226" t="s">
        <v>307</v>
      </c>
      <c r="E162" s="227" t="s">
        <v>382</v>
      </c>
      <c r="F162" s="228" t="s">
        <v>383</v>
      </c>
      <c r="G162" s="229" t="s">
        <v>365</v>
      </c>
      <c r="H162" s="230">
        <v>0.29599999999999999</v>
      </c>
      <c r="I162" s="231"/>
      <c r="J162" s="232">
        <f>ROUND(I162*H162,2)</f>
        <v>0</v>
      </c>
      <c r="K162" s="228" t="s">
        <v>318</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86</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384</v>
      </c>
    </row>
    <row r="163" s="12" customFormat="1" ht="25.92" customHeight="1">
      <c r="A163" s="12"/>
      <c r="B163" s="210"/>
      <c r="C163" s="211"/>
      <c r="D163" s="212" t="s">
        <v>76</v>
      </c>
      <c r="E163" s="213" t="s">
        <v>385</v>
      </c>
      <c r="F163" s="213" t="s">
        <v>386</v>
      </c>
      <c r="G163" s="211"/>
      <c r="H163" s="211"/>
      <c r="I163" s="214"/>
      <c r="J163" s="215">
        <f>BK163</f>
        <v>0</v>
      </c>
      <c r="K163" s="211"/>
      <c r="L163" s="216"/>
      <c r="M163" s="217"/>
      <c r="N163" s="218"/>
      <c r="O163" s="218"/>
      <c r="P163" s="219">
        <f>P164+P182+P192+P204+P222</f>
        <v>0</v>
      </c>
      <c r="Q163" s="218"/>
      <c r="R163" s="219">
        <f>R164+R182+R192+R204+R222</f>
        <v>4.7146249999999998</v>
      </c>
      <c r="S163" s="218"/>
      <c r="T163" s="220">
        <f>T164+T182+T192+T204+T222</f>
        <v>1.62717</v>
      </c>
      <c r="U163" s="12"/>
      <c r="V163" s="12"/>
      <c r="W163" s="12"/>
      <c r="X163" s="12"/>
      <c r="Y163" s="12"/>
      <c r="Z163" s="12"/>
      <c r="AA163" s="12"/>
      <c r="AB163" s="12"/>
      <c r="AC163" s="12"/>
      <c r="AD163" s="12"/>
      <c r="AE163" s="12"/>
      <c r="AR163" s="221" t="s">
        <v>86</v>
      </c>
      <c r="AT163" s="222" t="s">
        <v>76</v>
      </c>
      <c r="AU163" s="222" t="s">
        <v>77</v>
      </c>
      <c r="AY163" s="221" t="s">
        <v>304</v>
      </c>
      <c r="BK163" s="223">
        <f>BK164+BK182+BK192+BK204+BK222</f>
        <v>0</v>
      </c>
    </row>
    <row r="164" s="12" customFormat="1" ht="22.8" customHeight="1">
      <c r="A164" s="12"/>
      <c r="B164" s="210"/>
      <c r="C164" s="211"/>
      <c r="D164" s="212" t="s">
        <v>76</v>
      </c>
      <c r="E164" s="224" t="s">
        <v>387</v>
      </c>
      <c r="F164" s="224" t="s">
        <v>388</v>
      </c>
      <c r="G164" s="211"/>
      <c r="H164" s="211"/>
      <c r="I164" s="214"/>
      <c r="J164" s="225">
        <f>BK164</f>
        <v>0</v>
      </c>
      <c r="K164" s="211"/>
      <c r="L164" s="216"/>
      <c r="M164" s="217"/>
      <c r="N164" s="218"/>
      <c r="O164" s="218"/>
      <c r="P164" s="219">
        <f>SUM(P165:P181)</f>
        <v>0</v>
      </c>
      <c r="Q164" s="218"/>
      <c r="R164" s="219">
        <f>SUM(R165:R181)</f>
        <v>0.8293299999999999</v>
      </c>
      <c r="S164" s="218"/>
      <c r="T164" s="220">
        <f>SUM(T165:T181)</f>
        <v>1.45017</v>
      </c>
      <c r="U164" s="12"/>
      <c r="V164" s="12"/>
      <c r="W164" s="12"/>
      <c r="X164" s="12"/>
      <c r="Y164" s="12"/>
      <c r="Z164" s="12"/>
      <c r="AA164" s="12"/>
      <c r="AB164" s="12"/>
      <c r="AC164" s="12"/>
      <c r="AD164" s="12"/>
      <c r="AE164" s="12"/>
      <c r="AR164" s="221" t="s">
        <v>86</v>
      </c>
      <c r="AT164" s="222" t="s">
        <v>76</v>
      </c>
      <c r="AU164" s="222" t="s">
        <v>84</v>
      </c>
      <c r="AY164" s="221" t="s">
        <v>304</v>
      </c>
      <c r="BK164" s="223">
        <f>SUM(BK165:BK181)</f>
        <v>0</v>
      </c>
    </row>
    <row r="165" s="2" customFormat="1" ht="44.25" customHeight="1">
      <c r="A165" s="38"/>
      <c r="B165" s="39"/>
      <c r="C165" s="226" t="s">
        <v>375</v>
      </c>
      <c r="D165" s="226" t="s">
        <v>307</v>
      </c>
      <c r="E165" s="227" t="s">
        <v>1699</v>
      </c>
      <c r="F165" s="228" t="s">
        <v>1700</v>
      </c>
      <c r="G165" s="229" t="s">
        <v>317</v>
      </c>
      <c r="H165" s="230">
        <v>10</v>
      </c>
      <c r="I165" s="231"/>
      <c r="J165" s="232">
        <f>ROUND(I165*H165,2)</f>
        <v>0</v>
      </c>
      <c r="K165" s="228" t="s">
        <v>1</v>
      </c>
      <c r="L165" s="44"/>
      <c r="M165" s="233" t="s">
        <v>1</v>
      </c>
      <c r="N165" s="234" t="s">
        <v>42</v>
      </c>
      <c r="O165" s="91"/>
      <c r="P165" s="235">
        <f>O165*H165</f>
        <v>0</v>
      </c>
      <c r="Q165" s="235">
        <v>0.059069999999999998</v>
      </c>
      <c r="R165" s="235">
        <f>Q165*H165</f>
        <v>0.5907</v>
      </c>
      <c r="S165" s="235">
        <v>0</v>
      </c>
      <c r="T165" s="236">
        <f>S165*H165</f>
        <v>0</v>
      </c>
      <c r="U165" s="38"/>
      <c r="V165" s="38"/>
      <c r="W165" s="38"/>
      <c r="X165" s="38"/>
      <c r="Y165" s="38"/>
      <c r="Z165" s="38"/>
      <c r="AA165" s="38"/>
      <c r="AB165" s="38"/>
      <c r="AC165" s="38"/>
      <c r="AD165" s="38"/>
      <c r="AE165" s="38"/>
      <c r="AR165" s="237" t="s">
        <v>392</v>
      </c>
      <c r="AT165" s="237" t="s">
        <v>307</v>
      </c>
      <c r="AU165" s="237" t="s">
        <v>86</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392</v>
      </c>
      <c r="BM165" s="237" t="s">
        <v>1701</v>
      </c>
    </row>
    <row r="166" s="13" customFormat="1">
      <c r="A166" s="13"/>
      <c r="B166" s="239"/>
      <c r="C166" s="240"/>
      <c r="D166" s="241" t="s">
        <v>323</v>
      </c>
      <c r="E166" s="242" t="s">
        <v>1</v>
      </c>
      <c r="F166" s="243" t="s">
        <v>1902</v>
      </c>
      <c r="G166" s="240"/>
      <c r="H166" s="244">
        <v>10</v>
      </c>
      <c r="I166" s="245"/>
      <c r="J166" s="240"/>
      <c r="K166" s="240"/>
      <c r="L166" s="246"/>
      <c r="M166" s="247"/>
      <c r="N166" s="248"/>
      <c r="O166" s="248"/>
      <c r="P166" s="248"/>
      <c r="Q166" s="248"/>
      <c r="R166" s="248"/>
      <c r="S166" s="248"/>
      <c r="T166" s="249"/>
      <c r="U166" s="13"/>
      <c r="V166" s="13"/>
      <c r="W166" s="13"/>
      <c r="X166" s="13"/>
      <c r="Y166" s="13"/>
      <c r="Z166" s="13"/>
      <c r="AA166" s="13"/>
      <c r="AB166" s="13"/>
      <c r="AC166" s="13"/>
      <c r="AD166" s="13"/>
      <c r="AE166" s="13"/>
      <c r="AT166" s="250" t="s">
        <v>323</v>
      </c>
      <c r="AU166" s="250" t="s">
        <v>86</v>
      </c>
      <c r="AV166" s="13" t="s">
        <v>86</v>
      </c>
      <c r="AW166" s="13" t="s">
        <v>32</v>
      </c>
      <c r="AX166" s="13" t="s">
        <v>84</v>
      </c>
      <c r="AY166" s="250" t="s">
        <v>304</v>
      </c>
    </row>
    <row r="167" s="2" customFormat="1" ht="24.15" customHeight="1">
      <c r="A167" s="38"/>
      <c r="B167" s="39"/>
      <c r="C167" s="226" t="s">
        <v>381</v>
      </c>
      <c r="D167" s="226" t="s">
        <v>307</v>
      </c>
      <c r="E167" s="227" t="s">
        <v>1378</v>
      </c>
      <c r="F167" s="228" t="s">
        <v>1379</v>
      </c>
      <c r="G167" s="229" t="s">
        <v>317</v>
      </c>
      <c r="H167" s="230">
        <v>177</v>
      </c>
      <c r="I167" s="231"/>
      <c r="J167" s="232">
        <f>ROUND(I167*H167,2)</f>
        <v>0</v>
      </c>
      <c r="K167" s="228" t="s">
        <v>1</v>
      </c>
      <c r="L167" s="44"/>
      <c r="M167" s="233" t="s">
        <v>1</v>
      </c>
      <c r="N167" s="234" t="s">
        <v>42</v>
      </c>
      <c r="O167" s="91"/>
      <c r="P167" s="235">
        <f>O167*H167</f>
        <v>0</v>
      </c>
      <c r="Q167" s="235">
        <v>0.00125</v>
      </c>
      <c r="R167" s="235">
        <f>Q167*H167</f>
        <v>0.22125</v>
      </c>
      <c r="S167" s="235">
        <v>0</v>
      </c>
      <c r="T167" s="236">
        <f>S167*H167</f>
        <v>0</v>
      </c>
      <c r="U167" s="38"/>
      <c r="V167" s="38"/>
      <c r="W167" s="38"/>
      <c r="X167" s="38"/>
      <c r="Y167" s="38"/>
      <c r="Z167" s="38"/>
      <c r="AA167" s="38"/>
      <c r="AB167" s="38"/>
      <c r="AC167" s="38"/>
      <c r="AD167" s="38"/>
      <c r="AE167" s="38"/>
      <c r="AR167" s="237" t="s">
        <v>392</v>
      </c>
      <c r="AT167" s="237" t="s">
        <v>307</v>
      </c>
      <c r="AU167" s="237" t="s">
        <v>86</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1380</v>
      </c>
    </row>
    <row r="168" s="13" customFormat="1">
      <c r="A168" s="13"/>
      <c r="B168" s="239"/>
      <c r="C168" s="240"/>
      <c r="D168" s="241" t="s">
        <v>323</v>
      </c>
      <c r="E168" s="242" t="s">
        <v>1</v>
      </c>
      <c r="F168" s="243" t="s">
        <v>1903</v>
      </c>
      <c r="G168" s="240"/>
      <c r="H168" s="244">
        <v>75</v>
      </c>
      <c r="I168" s="245"/>
      <c r="J168" s="240"/>
      <c r="K168" s="240"/>
      <c r="L168" s="246"/>
      <c r="M168" s="247"/>
      <c r="N168" s="248"/>
      <c r="O168" s="248"/>
      <c r="P168" s="248"/>
      <c r="Q168" s="248"/>
      <c r="R168" s="248"/>
      <c r="S168" s="248"/>
      <c r="T168" s="249"/>
      <c r="U168" s="13"/>
      <c r="V168" s="13"/>
      <c r="W168" s="13"/>
      <c r="X168" s="13"/>
      <c r="Y168" s="13"/>
      <c r="Z168" s="13"/>
      <c r="AA168" s="13"/>
      <c r="AB168" s="13"/>
      <c r="AC168" s="13"/>
      <c r="AD168" s="13"/>
      <c r="AE168" s="13"/>
      <c r="AT168" s="250" t="s">
        <v>323</v>
      </c>
      <c r="AU168" s="250" t="s">
        <v>86</v>
      </c>
      <c r="AV168" s="13" t="s">
        <v>86</v>
      </c>
      <c r="AW168" s="13" t="s">
        <v>32</v>
      </c>
      <c r="AX168" s="13" t="s">
        <v>77</v>
      </c>
      <c r="AY168" s="250" t="s">
        <v>304</v>
      </c>
    </row>
    <row r="169" s="13" customFormat="1">
      <c r="A169" s="13"/>
      <c r="B169" s="239"/>
      <c r="C169" s="240"/>
      <c r="D169" s="241" t="s">
        <v>323</v>
      </c>
      <c r="E169" s="242" t="s">
        <v>1</v>
      </c>
      <c r="F169" s="243" t="s">
        <v>1904</v>
      </c>
      <c r="G169" s="240"/>
      <c r="H169" s="244">
        <v>102</v>
      </c>
      <c r="I169" s="245"/>
      <c r="J169" s="240"/>
      <c r="K169" s="240"/>
      <c r="L169" s="246"/>
      <c r="M169" s="247"/>
      <c r="N169" s="248"/>
      <c r="O169" s="248"/>
      <c r="P169" s="248"/>
      <c r="Q169" s="248"/>
      <c r="R169" s="248"/>
      <c r="S169" s="248"/>
      <c r="T169" s="249"/>
      <c r="U169" s="13"/>
      <c r="V169" s="13"/>
      <c r="W169" s="13"/>
      <c r="X169" s="13"/>
      <c r="Y169" s="13"/>
      <c r="Z169" s="13"/>
      <c r="AA169" s="13"/>
      <c r="AB169" s="13"/>
      <c r="AC169" s="13"/>
      <c r="AD169" s="13"/>
      <c r="AE169" s="13"/>
      <c r="AT169" s="250" t="s">
        <v>323</v>
      </c>
      <c r="AU169" s="250" t="s">
        <v>86</v>
      </c>
      <c r="AV169" s="13" t="s">
        <v>86</v>
      </c>
      <c r="AW169" s="13" t="s">
        <v>32</v>
      </c>
      <c r="AX169" s="13" t="s">
        <v>77</v>
      </c>
      <c r="AY169" s="250" t="s">
        <v>304</v>
      </c>
    </row>
    <row r="170" s="15" customFormat="1">
      <c r="A170" s="15"/>
      <c r="B170" s="261"/>
      <c r="C170" s="262"/>
      <c r="D170" s="241" t="s">
        <v>323</v>
      </c>
      <c r="E170" s="263" t="s">
        <v>1</v>
      </c>
      <c r="F170" s="264" t="s">
        <v>338</v>
      </c>
      <c r="G170" s="262"/>
      <c r="H170" s="265">
        <v>177</v>
      </c>
      <c r="I170" s="266"/>
      <c r="J170" s="262"/>
      <c r="K170" s="262"/>
      <c r="L170" s="267"/>
      <c r="M170" s="268"/>
      <c r="N170" s="269"/>
      <c r="O170" s="269"/>
      <c r="P170" s="269"/>
      <c r="Q170" s="269"/>
      <c r="R170" s="269"/>
      <c r="S170" s="269"/>
      <c r="T170" s="270"/>
      <c r="U170" s="15"/>
      <c r="V170" s="15"/>
      <c r="W170" s="15"/>
      <c r="X170" s="15"/>
      <c r="Y170" s="15"/>
      <c r="Z170" s="15"/>
      <c r="AA170" s="15"/>
      <c r="AB170" s="15"/>
      <c r="AC170" s="15"/>
      <c r="AD170" s="15"/>
      <c r="AE170" s="15"/>
      <c r="AT170" s="271" t="s">
        <v>323</v>
      </c>
      <c r="AU170" s="271" t="s">
        <v>86</v>
      </c>
      <c r="AV170" s="15" t="s">
        <v>311</v>
      </c>
      <c r="AW170" s="15" t="s">
        <v>32</v>
      </c>
      <c r="AX170" s="15" t="s">
        <v>84</v>
      </c>
      <c r="AY170" s="271" t="s">
        <v>304</v>
      </c>
    </row>
    <row r="171" s="2" customFormat="1" ht="24.15" customHeight="1">
      <c r="A171" s="38"/>
      <c r="B171" s="39"/>
      <c r="C171" s="226" t="s">
        <v>389</v>
      </c>
      <c r="D171" s="226" t="s">
        <v>307</v>
      </c>
      <c r="E171" s="227" t="s">
        <v>1705</v>
      </c>
      <c r="F171" s="228" t="s">
        <v>1706</v>
      </c>
      <c r="G171" s="229" t="s">
        <v>317</v>
      </c>
      <c r="H171" s="230">
        <v>133</v>
      </c>
      <c r="I171" s="231"/>
      <c r="J171" s="232">
        <f>ROUND(I171*H171,2)</f>
        <v>0</v>
      </c>
      <c r="K171" s="228" t="s">
        <v>318</v>
      </c>
      <c r="L171" s="44"/>
      <c r="M171" s="233" t="s">
        <v>1</v>
      </c>
      <c r="N171" s="234" t="s">
        <v>42</v>
      </c>
      <c r="O171" s="91"/>
      <c r="P171" s="235">
        <f>O171*H171</f>
        <v>0</v>
      </c>
      <c r="Q171" s="235">
        <v>0</v>
      </c>
      <c r="R171" s="235">
        <f>Q171*H171</f>
        <v>0</v>
      </c>
      <c r="S171" s="235">
        <v>0.010489999999999999</v>
      </c>
      <c r="T171" s="236">
        <f>S171*H171</f>
        <v>1.3951699999999998</v>
      </c>
      <c r="U171" s="38"/>
      <c r="V171" s="38"/>
      <c r="W171" s="38"/>
      <c r="X171" s="38"/>
      <c r="Y171" s="38"/>
      <c r="Z171" s="38"/>
      <c r="AA171" s="38"/>
      <c r="AB171" s="38"/>
      <c r="AC171" s="38"/>
      <c r="AD171" s="38"/>
      <c r="AE171" s="38"/>
      <c r="AR171" s="237" t="s">
        <v>392</v>
      </c>
      <c r="AT171" s="237" t="s">
        <v>307</v>
      </c>
      <c r="AU171" s="237" t="s">
        <v>86</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392</v>
      </c>
      <c r="BM171" s="237" t="s">
        <v>401</v>
      </c>
    </row>
    <row r="172" s="13" customFormat="1">
      <c r="A172" s="13"/>
      <c r="B172" s="239"/>
      <c r="C172" s="240"/>
      <c r="D172" s="241" t="s">
        <v>323</v>
      </c>
      <c r="E172" s="242" t="s">
        <v>1</v>
      </c>
      <c r="F172" s="243" t="s">
        <v>1905</v>
      </c>
      <c r="G172" s="240"/>
      <c r="H172" s="244">
        <v>75</v>
      </c>
      <c r="I172" s="245"/>
      <c r="J172" s="240"/>
      <c r="K172" s="240"/>
      <c r="L172" s="246"/>
      <c r="M172" s="247"/>
      <c r="N172" s="248"/>
      <c r="O172" s="248"/>
      <c r="P172" s="248"/>
      <c r="Q172" s="248"/>
      <c r="R172" s="248"/>
      <c r="S172" s="248"/>
      <c r="T172" s="249"/>
      <c r="U172" s="13"/>
      <c r="V172" s="13"/>
      <c r="W172" s="13"/>
      <c r="X172" s="13"/>
      <c r="Y172" s="13"/>
      <c r="Z172" s="13"/>
      <c r="AA172" s="13"/>
      <c r="AB172" s="13"/>
      <c r="AC172" s="13"/>
      <c r="AD172" s="13"/>
      <c r="AE172" s="13"/>
      <c r="AT172" s="250" t="s">
        <v>323</v>
      </c>
      <c r="AU172" s="250" t="s">
        <v>86</v>
      </c>
      <c r="AV172" s="13" t="s">
        <v>86</v>
      </c>
      <c r="AW172" s="13" t="s">
        <v>32</v>
      </c>
      <c r="AX172" s="13" t="s">
        <v>77</v>
      </c>
      <c r="AY172" s="250" t="s">
        <v>304</v>
      </c>
    </row>
    <row r="173" s="13" customFormat="1">
      <c r="A173" s="13"/>
      <c r="B173" s="239"/>
      <c r="C173" s="240"/>
      <c r="D173" s="241" t="s">
        <v>323</v>
      </c>
      <c r="E173" s="242" t="s">
        <v>1</v>
      </c>
      <c r="F173" s="243" t="s">
        <v>1906</v>
      </c>
      <c r="G173" s="240"/>
      <c r="H173" s="244">
        <v>58</v>
      </c>
      <c r="I173" s="245"/>
      <c r="J173" s="240"/>
      <c r="K173" s="240"/>
      <c r="L173" s="246"/>
      <c r="M173" s="247"/>
      <c r="N173" s="248"/>
      <c r="O173" s="248"/>
      <c r="P173" s="248"/>
      <c r="Q173" s="248"/>
      <c r="R173" s="248"/>
      <c r="S173" s="248"/>
      <c r="T173" s="249"/>
      <c r="U173" s="13"/>
      <c r="V173" s="13"/>
      <c r="W173" s="13"/>
      <c r="X173" s="13"/>
      <c r="Y173" s="13"/>
      <c r="Z173" s="13"/>
      <c r="AA173" s="13"/>
      <c r="AB173" s="13"/>
      <c r="AC173" s="13"/>
      <c r="AD173" s="13"/>
      <c r="AE173" s="13"/>
      <c r="AT173" s="250" t="s">
        <v>323</v>
      </c>
      <c r="AU173" s="250" t="s">
        <v>86</v>
      </c>
      <c r="AV173" s="13" t="s">
        <v>86</v>
      </c>
      <c r="AW173" s="13" t="s">
        <v>32</v>
      </c>
      <c r="AX173" s="13" t="s">
        <v>77</v>
      </c>
      <c r="AY173" s="250" t="s">
        <v>304</v>
      </c>
    </row>
    <row r="174" s="15" customFormat="1">
      <c r="A174" s="15"/>
      <c r="B174" s="261"/>
      <c r="C174" s="262"/>
      <c r="D174" s="241" t="s">
        <v>323</v>
      </c>
      <c r="E174" s="263" t="s">
        <v>1</v>
      </c>
      <c r="F174" s="264" t="s">
        <v>338</v>
      </c>
      <c r="G174" s="262"/>
      <c r="H174" s="265">
        <v>133</v>
      </c>
      <c r="I174" s="266"/>
      <c r="J174" s="262"/>
      <c r="K174" s="262"/>
      <c r="L174" s="267"/>
      <c r="M174" s="268"/>
      <c r="N174" s="269"/>
      <c r="O174" s="269"/>
      <c r="P174" s="269"/>
      <c r="Q174" s="269"/>
      <c r="R174" s="269"/>
      <c r="S174" s="269"/>
      <c r="T174" s="270"/>
      <c r="U174" s="15"/>
      <c r="V174" s="15"/>
      <c r="W174" s="15"/>
      <c r="X174" s="15"/>
      <c r="Y174" s="15"/>
      <c r="Z174" s="15"/>
      <c r="AA174" s="15"/>
      <c r="AB174" s="15"/>
      <c r="AC174" s="15"/>
      <c r="AD174" s="15"/>
      <c r="AE174" s="15"/>
      <c r="AT174" s="271" t="s">
        <v>323</v>
      </c>
      <c r="AU174" s="271" t="s">
        <v>86</v>
      </c>
      <c r="AV174" s="15" t="s">
        <v>311</v>
      </c>
      <c r="AW174" s="15" t="s">
        <v>32</v>
      </c>
      <c r="AX174" s="15" t="s">
        <v>84</v>
      </c>
      <c r="AY174" s="271" t="s">
        <v>304</v>
      </c>
    </row>
    <row r="175" s="2" customFormat="1" ht="21.75" customHeight="1">
      <c r="A175" s="38"/>
      <c r="B175" s="39"/>
      <c r="C175" s="226" t="s">
        <v>392</v>
      </c>
      <c r="D175" s="226" t="s">
        <v>307</v>
      </c>
      <c r="E175" s="227" t="s">
        <v>1709</v>
      </c>
      <c r="F175" s="228" t="s">
        <v>1710</v>
      </c>
      <c r="G175" s="229" t="s">
        <v>575</v>
      </c>
      <c r="H175" s="230">
        <v>1</v>
      </c>
      <c r="I175" s="231"/>
      <c r="J175" s="232">
        <f>ROUND(I175*H175,2)</f>
        <v>0</v>
      </c>
      <c r="K175" s="228" t="s">
        <v>1</v>
      </c>
      <c r="L175" s="44"/>
      <c r="M175" s="233" t="s">
        <v>1</v>
      </c>
      <c r="N175" s="234" t="s">
        <v>42</v>
      </c>
      <c r="O175" s="91"/>
      <c r="P175" s="235">
        <f>O175*H175</f>
        <v>0</v>
      </c>
      <c r="Q175" s="235">
        <v>0.01738</v>
      </c>
      <c r="R175" s="235">
        <f>Q175*H175</f>
        <v>0.01738</v>
      </c>
      <c r="S175" s="235">
        <v>0</v>
      </c>
      <c r="T175" s="236">
        <f>S175*H175</f>
        <v>0</v>
      </c>
      <c r="U175" s="38"/>
      <c r="V175" s="38"/>
      <c r="W175" s="38"/>
      <c r="X175" s="38"/>
      <c r="Y175" s="38"/>
      <c r="Z175" s="38"/>
      <c r="AA175" s="38"/>
      <c r="AB175" s="38"/>
      <c r="AC175" s="38"/>
      <c r="AD175" s="38"/>
      <c r="AE175" s="38"/>
      <c r="AR175" s="237" t="s">
        <v>392</v>
      </c>
      <c r="AT175" s="237" t="s">
        <v>307</v>
      </c>
      <c r="AU175" s="237" t="s">
        <v>86</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392</v>
      </c>
      <c r="BM175" s="237" t="s">
        <v>1711</v>
      </c>
    </row>
    <row r="176" s="13" customFormat="1">
      <c r="A176" s="13"/>
      <c r="B176" s="239"/>
      <c r="C176" s="240"/>
      <c r="D176" s="241" t="s">
        <v>323</v>
      </c>
      <c r="E176" s="242" t="s">
        <v>1</v>
      </c>
      <c r="F176" s="243" t="s">
        <v>1907</v>
      </c>
      <c r="G176" s="240"/>
      <c r="H176" s="244">
        <v>1</v>
      </c>
      <c r="I176" s="245"/>
      <c r="J176" s="240"/>
      <c r="K176" s="240"/>
      <c r="L176" s="246"/>
      <c r="M176" s="247"/>
      <c r="N176" s="248"/>
      <c r="O176" s="248"/>
      <c r="P176" s="248"/>
      <c r="Q176" s="248"/>
      <c r="R176" s="248"/>
      <c r="S176" s="248"/>
      <c r="T176" s="249"/>
      <c r="U176" s="13"/>
      <c r="V176" s="13"/>
      <c r="W176" s="13"/>
      <c r="X176" s="13"/>
      <c r="Y176" s="13"/>
      <c r="Z176" s="13"/>
      <c r="AA176" s="13"/>
      <c r="AB176" s="13"/>
      <c r="AC176" s="13"/>
      <c r="AD176" s="13"/>
      <c r="AE176" s="13"/>
      <c r="AT176" s="250" t="s">
        <v>323</v>
      </c>
      <c r="AU176" s="250" t="s">
        <v>86</v>
      </c>
      <c r="AV176" s="13" t="s">
        <v>86</v>
      </c>
      <c r="AW176" s="13" t="s">
        <v>32</v>
      </c>
      <c r="AX176" s="13" t="s">
        <v>84</v>
      </c>
      <c r="AY176" s="250" t="s">
        <v>304</v>
      </c>
    </row>
    <row r="177" s="2" customFormat="1" ht="16.5" customHeight="1">
      <c r="A177" s="38"/>
      <c r="B177" s="39"/>
      <c r="C177" s="226" t="s">
        <v>398</v>
      </c>
      <c r="D177" s="226" t="s">
        <v>307</v>
      </c>
      <c r="E177" s="227" t="s">
        <v>1713</v>
      </c>
      <c r="F177" s="228" t="s">
        <v>1714</v>
      </c>
      <c r="G177" s="229" t="s">
        <v>575</v>
      </c>
      <c r="H177" s="230">
        <v>1</v>
      </c>
      <c r="I177" s="231"/>
      <c r="J177" s="232">
        <f>ROUND(I177*H177,2)</f>
        <v>0</v>
      </c>
      <c r="K177" s="228" t="s">
        <v>1</v>
      </c>
      <c r="L177" s="44"/>
      <c r="M177" s="233" t="s">
        <v>1</v>
      </c>
      <c r="N177" s="234" t="s">
        <v>42</v>
      </c>
      <c r="O177" s="91"/>
      <c r="P177" s="235">
        <f>O177*H177</f>
        <v>0</v>
      </c>
      <c r="Q177" s="235">
        <v>0</v>
      </c>
      <c r="R177" s="235">
        <f>Q177*H177</f>
        <v>0</v>
      </c>
      <c r="S177" s="235">
        <v>0.0275</v>
      </c>
      <c r="T177" s="236">
        <f>S177*H177</f>
        <v>0.0275</v>
      </c>
      <c r="U177" s="38"/>
      <c r="V177" s="38"/>
      <c r="W177" s="38"/>
      <c r="X177" s="38"/>
      <c r="Y177" s="38"/>
      <c r="Z177" s="38"/>
      <c r="AA177" s="38"/>
      <c r="AB177" s="38"/>
      <c r="AC177" s="38"/>
      <c r="AD177" s="38"/>
      <c r="AE177" s="38"/>
      <c r="AR177" s="237" t="s">
        <v>392</v>
      </c>
      <c r="AT177" s="237" t="s">
        <v>307</v>
      </c>
      <c r="AU177" s="237" t="s">
        <v>86</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392</v>
      </c>
      <c r="BM177" s="237" t="s">
        <v>1715</v>
      </c>
    </row>
    <row r="178" s="13" customFormat="1">
      <c r="A178" s="13"/>
      <c r="B178" s="239"/>
      <c r="C178" s="240"/>
      <c r="D178" s="241" t="s">
        <v>323</v>
      </c>
      <c r="E178" s="242" t="s">
        <v>1</v>
      </c>
      <c r="F178" s="243" t="s">
        <v>1908</v>
      </c>
      <c r="G178" s="240"/>
      <c r="H178" s="244">
        <v>1</v>
      </c>
      <c r="I178" s="245"/>
      <c r="J178" s="240"/>
      <c r="K178" s="240"/>
      <c r="L178" s="246"/>
      <c r="M178" s="247"/>
      <c r="N178" s="248"/>
      <c r="O178" s="248"/>
      <c r="P178" s="248"/>
      <c r="Q178" s="248"/>
      <c r="R178" s="248"/>
      <c r="S178" s="248"/>
      <c r="T178" s="249"/>
      <c r="U178" s="13"/>
      <c r="V178" s="13"/>
      <c r="W178" s="13"/>
      <c r="X178" s="13"/>
      <c r="Y178" s="13"/>
      <c r="Z178" s="13"/>
      <c r="AA178" s="13"/>
      <c r="AB178" s="13"/>
      <c r="AC178" s="13"/>
      <c r="AD178" s="13"/>
      <c r="AE178" s="13"/>
      <c r="AT178" s="250" t="s">
        <v>323</v>
      </c>
      <c r="AU178" s="250" t="s">
        <v>86</v>
      </c>
      <c r="AV178" s="13" t="s">
        <v>86</v>
      </c>
      <c r="AW178" s="13" t="s">
        <v>32</v>
      </c>
      <c r="AX178" s="13" t="s">
        <v>84</v>
      </c>
      <c r="AY178" s="250" t="s">
        <v>304</v>
      </c>
    </row>
    <row r="179" s="2" customFormat="1" ht="16.5" customHeight="1">
      <c r="A179" s="38"/>
      <c r="B179" s="39"/>
      <c r="C179" s="226" t="s">
        <v>403</v>
      </c>
      <c r="D179" s="226" t="s">
        <v>307</v>
      </c>
      <c r="E179" s="227" t="s">
        <v>1717</v>
      </c>
      <c r="F179" s="228" t="s">
        <v>1718</v>
      </c>
      <c r="G179" s="229" t="s">
        <v>575</v>
      </c>
      <c r="H179" s="230">
        <v>1</v>
      </c>
      <c r="I179" s="231"/>
      <c r="J179" s="232">
        <f>ROUND(I179*H179,2)</f>
        <v>0</v>
      </c>
      <c r="K179" s="228" t="s">
        <v>1</v>
      </c>
      <c r="L179" s="44"/>
      <c r="M179" s="233" t="s">
        <v>1</v>
      </c>
      <c r="N179" s="234" t="s">
        <v>42</v>
      </c>
      <c r="O179" s="91"/>
      <c r="P179" s="235">
        <f>O179*H179</f>
        <v>0</v>
      </c>
      <c r="Q179" s="235">
        <v>0</v>
      </c>
      <c r="R179" s="235">
        <f>Q179*H179</f>
        <v>0</v>
      </c>
      <c r="S179" s="235">
        <v>0.0275</v>
      </c>
      <c r="T179" s="236">
        <f>S179*H179</f>
        <v>0.0275</v>
      </c>
      <c r="U179" s="38"/>
      <c r="V179" s="38"/>
      <c r="W179" s="38"/>
      <c r="X179" s="38"/>
      <c r="Y179" s="38"/>
      <c r="Z179" s="38"/>
      <c r="AA179" s="38"/>
      <c r="AB179" s="38"/>
      <c r="AC179" s="38"/>
      <c r="AD179" s="38"/>
      <c r="AE179" s="38"/>
      <c r="AR179" s="237" t="s">
        <v>392</v>
      </c>
      <c r="AT179" s="237" t="s">
        <v>307</v>
      </c>
      <c r="AU179" s="237" t="s">
        <v>86</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392</v>
      </c>
      <c r="BM179" s="237" t="s">
        <v>1719</v>
      </c>
    </row>
    <row r="180" s="13" customFormat="1">
      <c r="A180" s="13"/>
      <c r="B180" s="239"/>
      <c r="C180" s="240"/>
      <c r="D180" s="241" t="s">
        <v>323</v>
      </c>
      <c r="E180" s="242" t="s">
        <v>1</v>
      </c>
      <c r="F180" s="243" t="s">
        <v>1909</v>
      </c>
      <c r="G180" s="240"/>
      <c r="H180" s="244">
        <v>1</v>
      </c>
      <c r="I180" s="245"/>
      <c r="J180" s="240"/>
      <c r="K180" s="240"/>
      <c r="L180" s="246"/>
      <c r="M180" s="247"/>
      <c r="N180" s="248"/>
      <c r="O180" s="248"/>
      <c r="P180" s="248"/>
      <c r="Q180" s="248"/>
      <c r="R180" s="248"/>
      <c r="S180" s="248"/>
      <c r="T180" s="249"/>
      <c r="U180" s="13"/>
      <c r="V180" s="13"/>
      <c r="W180" s="13"/>
      <c r="X180" s="13"/>
      <c r="Y180" s="13"/>
      <c r="Z180" s="13"/>
      <c r="AA180" s="13"/>
      <c r="AB180" s="13"/>
      <c r="AC180" s="13"/>
      <c r="AD180" s="13"/>
      <c r="AE180" s="13"/>
      <c r="AT180" s="250" t="s">
        <v>323</v>
      </c>
      <c r="AU180" s="250" t="s">
        <v>86</v>
      </c>
      <c r="AV180" s="13" t="s">
        <v>86</v>
      </c>
      <c r="AW180" s="13" t="s">
        <v>32</v>
      </c>
      <c r="AX180" s="13" t="s">
        <v>84</v>
      </c>
      <c r="AY180" s="250" t="s">
        <v>304</v>
      </c>
    </row>
    <row r="181" s="2" customFormat="1" ht="33" customHeight="1">
      <c r="A181" s="38"/>
      <c r="B181" s="39"/>
      <c r="C181" s="226" t="s">
        <v>410</v>
      </c>
      <c r="D181" s="226" t="s">
        <v>307</v>
      </c>
      <c r="E181" s="227" t="s">
        <v>404</v>
      </c>
      <c r="F181" s="228" t="s">
        <v>405</v>
      </c>
      <c r="G181" s="229" t="s">
        <v>406</v>
      </c>
      <c r="H181" s="272"/>
      <c r="I181" s="231"/>
      <c r="J181" s="232">
        <f>ROUND(I181*H181,2)</f>
        <v>0</v>
      </c>
      <c r="K181" s="228" t="s">
        <v>318</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392</v>
      </c>
      <c r="AT181" s="237" t="s">
        <v>307</v>
      </c>
      <c r="AU181" s="237" t="s">
        <v>86</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392</v>
      </c>
      <c r="BM181" s="237" t="s">
        <v>407</v>
      </c>
    </row>
    <row r="182" s="12" customFormat="1" ht="22.8" customHeight="1">
      <c r="A182" s="12"/>
      <c r="B182" s="210"/>
      <c r="C182" s="211"/>
      <c r="D182" s="212" t="s">
        <v>76</v>
      </c>
      <c r="E182" s="224" t="s">
        <v>408</v>
      </c>
      <c r="F182" s="224" t="s">
        <v>409</v>
      </c>
      <c r="G182" s="211"/>
      <c r="H182" s="211"/>
      <c r="I182" s="214"/>
      <c r="J182" s="225">
        <f>BK182</f>
        <v>0</v>
      </c>
      <c r="K182" s="211"/>
      <c r="L182" s="216"/>
      <c r="M182" s="217"/>
      <c r="N182" s="218"/>
      <c r="O182" s="218"/>
      <c r="P182" s="219">
        <f>SUM(P183:P191)</f>
        <v>0</v>
      </c>
      <c r="Q182" s="218"/>
      <c r="R182" s="219">
        <f>SUM(R183:R191)</f>
        <v>0.24360000000000001</v>
      </c>
      <c r="S182" s="218"/>
      <c r="T182" s="220">
        <f>SUM(T183:T191)</f>
        <v>0</v>
      </c>
      <c r="U182" s="12"/>
      <c r="V182" s="12"/>
      <c r="W182" s="12"/>
      <c r="X182" s="12"/>
      <c r="Y182" s="12"/>
      <c r="Z182" s="12"/>
      <c r="AA182" s="12"/>
      <c r="AB182" s="12"/>
      <c r="AC182" s="12"/>
      <c r="AD182" s="12"/>
      <c r="AE182" s="12"/>
      <c r="AR182" s="221" t="s">
        <v>86</v>
      </c>
      <c r="AT182" s="222" t="s">
        <v>76</v>
      </c>
      <c r="AU182" s="222" t="s">
        <v>84</v>
      </c>
      <c r="AY182" s="221" t="s">
        <v>304</v>
      </c>
      <c r="BK182" s="223">
        <f>SUM(BK183:BK191)</f>
        <v>0</v>
      </c>
    </row>
    <row r="183" s="2" customFormat="1" ht="16.5" customHeight="1">
      <c r="A183" s="38"/>
      <c r="B183" s="39"/>
      <c r="C183" s="226" t="s">
        <v>414</v>
      </c>
      <c r="D183" s="226" t="s">
        <v>307</v>
      </c>
      <c r="E183" s="227" t="s">
        <v>411</v>
      </c>
      <c r="F183" s="228" t="s">
        <v>412</v>
      </c>
      <c r="G183" s="229" t="s">
        <v>317</v>
      </c>
      <c r="H183" s="230">
        <v>6</v>
      </c>
      <c r="I183" s="231"/>
      <c r="J183" s="232">
        <f>ROUND(I183*H183,2)</f>
        <v>0</v>
      </c>
      <c r="K183" s="228" t="s">
        <v>318</v>
      </c>
      <c r="L183" s="44"/>
      <c r="M183" s="233" t="s">
        <v>1</v>
      </c>
      <c r="N183" s="234" t="s">
        <v>42</v>
      </c>
      <c r="O183" s="91"/>
      <c r="P183" s="235">
        <f>O183*H183</f>
        <v>0</v>
      </c>
      <c r="Q183" s="235">
        <v>0.00029999999999999997</v>
      </c>
      <c r="R183" s="235">
        <f>Q183*H183</f>
        <v>0.0018</v>
      </c>
      <c r="S183" s="235">
        <v>0</v>
      </c>
      <c r="T183" s="236">
        <f>S183*H183</f>
        <v>0</v>
      </c>
      <c r="U183" s="38"/>
      <c r="V183" s="38"/>
      <c r="W183" s="38"/>
      <c r="X183" s="38"/>
      <c r="Y183" s="38"/>
      <c r="Z183" s="38"/>
      <c r="AA183" s="38"/>
      <c r="AB183" s="38"/>
      <c r="AC183" s="38"/>
      <c r="AD183" s="38"/>
      <c r="AE183" s="38"/>
      <c r="AR183" s="237" t="s">
        <v>392</v>
      </c>
      <c r="AT183" s="237" t="s">
        <v>307</v>
      </c>
      <c r="AU183" s="237" t="s">
        <v>86</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392</v>
      </c>
      <c r="BM183" s="237" t="s">
        <v>413</v>
      </c>
    </row>
    <row r="184" s="2" customFormat="1" ht="24.15" customHeight="1">
      <c r="A184" s="38"/>
      <c r="B184" s="39"/>
      <c r="C184" s="226" t="s">
        <v>7</v>
      </c>
      <c r="D184" s="226" t="s">
        <v>307</v>
      </c>
      <c r="E184" s="227" t="s">
        <v>415</v>
      </c>
      <c r="F184" s="228" t="s">
        <v>416</v>
      </c>
      <c r="G184" s="229" t="s">
        <v>317</v>
      </c>
      <c r="H184" s="230">
        <v>6</v>
      </c>
      <c r="I184" s="231"/>
      <c r="J184" s="232">
        <f>ROUND(I184*H184,2)</f>
        <v>0</v>
      </c>
      <c r="K184" s="228" t="s">
        <v>318</v>
      </c>
      <c r="L184" s="44"/>
      <c r="M184" s="233" t="s">
        <v>1</v>
      </c>
      <c r="N184" s="234" t="s">
        <v>42</v>
      </c>
      <c r="O184" s="91"/>
      <c r="P184" s="235">
        <f>O184*H184</f>
        <v>0</v>
      </c>
      <c r="Q184" s="235">
        <v>0.0074999999999999997</v>
      </c>
      <c r="R184" s="235">
        <f>Q184*H184</f>
        <v>0.044999999999999998</v>
      </c>
      <c r="S184" s="235">
        <v>0</v>
      </c>
      <c r="T184" s="236">
        <f>S184*H184</f>
        <v>0</v>
      </c>
      <c r="U184" s="38"/>
      <c r="V184" s="38"/>
      <c r="W184" s="38"/>
      <c r="X184" s="38"/>
      <c r="Y184" s="38"/>
      <c r="Z184" s="38"/>
      <c r="AA184" s="38"/>
      <c r="AB184" s="38"/>
      <c r="AC184" s="38"/>
      <c r="AD184" s="38"/>
      <c r="AE184" s="38"/>
      <c r="AR184" s="237" t="s">
        <v>392</v>
      </c>
      <c r="AT184" s="237" t="s">
        <v>307</v>
      </c>
      <c r="AU184" s="237" t="s">
        <v>86</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392</v>
      </c>
      <c r="BM184" s="237" t="s">
        <v>417</v>
      </c>
    </row>
    <row r="185" s="2" customFormat="1" ht="33" customHeight="1">
      <c r="A185" s="38"/>
      <c r="B185" s="39"/>
      <c r="C185" s="226" t="s">
        <v>422</v>
      </c>
      <c r="D185" s="226" t="s">
        <v>307</v>
      </c>
      <c r="E185" s="227" t="s">
        <v>418</v>
      </c>
      <c r="F185" s="228" t="s">
        <v>419</v>
      </c>
      <c r="G185" s="229" t="s">
        <v>317</v>
      </c>
      <c r="H185" s="230">
        <v>6</v>
      </c>
      <c r="I185" s="231"/>
      <c r="J185" s="232">
        <f>ROUND(I185*H185,2)</f>
        <v>0</v>
      </c>
      <c r="K185" s="228" t="s">
        <v>318</v>
      </c>
      <c r="L185" s="44"/>
      <c r="M185" s="233" t="s">
        <v>1</v>
      </c>
      <c r="N185" s="234" t="s">
        <v>42</v>
      </c>
      <c r="O185" s="91"/>
      <c r="P185" s="235">
        <f>O185*H185</f>
        <v>0</v>
      </c>
      <c r="Q185" s="235">
        <v>0.0060000000000000001</v>
      </c>
      <c r="R185" s="235">
        <f>Q185*H185</f>
        <v>0.036000000000000004</v>
      </c>
      <c r="S185" s="235">
        <v>0</v>
      </c>
      <c r="T185" s="236">
        <f>S185*H185</f>
        <v>0</v>
      </c>
      <c r="U185" s="38"/>
      <c r="V185" s="38"/>
      <c r="W185" s="38"/>
      <c r="X185" s="38"/>
      <c r="Y185" s="38"/>
      <c r="Z185" s="38"/>
      <c r="AA185" s="38"/>
      <c r="AB185" s="38"/>
      <c r="AC185" s="38"/>
      <c r="AD185" s="38"/>
      <c r="AE185" s="38"/>
      <c r="AR185" s="237" t="s">
        <v>392</v>
      </c>
      <c r="AT185" s="237" t="s">
        <v>307</v>
      </c>
      <c r="AU185" s="237" t="s">
        <v>86</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392</v>
      </c>
      <c r="BM185" s="237" t="s">
        <v>420</v>
      </c>
    </row>
    <row r="186" s="13" customFormat="1">
      <c r="A186" s="13"/>
      <c r="B186" s="239"/>
      <c r="C186" s="240"/>
      <c r="D186" s="241" t="s">
        <v>323</v>
      </c>
      <c r="E186" s="242" t="s">
        <v>1</v>
      </c>
      <c r="F186" s="243" t="s">
        <v>1721</v>
      </c>
      <c r="G186" s="240"/>
      <c r="H186" s="244">
        <v>6</v>
      </c>
      <c r="I186" s="245"/>
      <c r="J186" s="240"/>
      <c r="K186" s="240"/>
      <c r="L186" s="246"/>
      <c r="M186" s="247"/>
      <c r="N186" s="248"/>
      <c r="O186" s="248"/>
      <c r="P186" s="248"/>
      <c r="Q186" s="248"/>
      <c r="R186" s="248"/>
      <c r="S186" s="248"/>
      <c r="T186" s="249"/>
      <c r="U186" s="13"/>
      <c r="V186" s="13"/>
      <c r="W186" s="13"/>
      <c r="X186" s="13"/>
      <c r="Y186" s="13"/>
      <c r="Z186" s="13"/>
      <c r="AA186" s="13"/>
      <c r="AB186" s="13"/>
      <c r="AC186" s="13"/>
      <c r="AD186" s="13"/>
      <c r="AE186" s="13"/>
      <c r="AT186" s="250" t="s">
        <v>323</v>
      </c>
      <c r="AU186" s="250" t="s">
        <v>86</v>
      </c>
      <c r="AV186" s="13" t="s">
        <v>86</v>
      </c>
      <c r="AW186" s="13" t="s">
        <v>32</v>
      </c>
      <c r="AX186" s="13" t="s">
        <v>84</v>
      </c>
      <c r="AY186" s="250" t="s">
        <v>304</v>
      </c>
    </row>
    <row r="187" s="2" customFormat="1" ht="37.8" customHeight="1">
      <c r="A187" s="38"/>
      <c r="B187" s="39"/>
      <c r="C187" s="273" t="s">
        <v>429</v>
      </c>
      <c r="D187" s="273" t="s">
        <v>423</v>
      </c>
      <c r="E187" s="274" t="s">
        <v>424</v>
      </c>
      <c r="F187" s="275" t="s">
        <v>425</v>
      </c>
      <c r="G187" s="276" t="s">
        <v>317</v>
      </c>
      <c r="H187" s="277">
        <v>6.9000000000000004</v>
      </c>
      <c r="I187" s="278"/>
      <c r="J187" s="279">
        <f>ROUND(I187*H187,2)</f>
        <v>0</v>
      </c>
      <c r="K187" s="275" t="s">
        <v>318</v>
      </c>
      <c r="L187" s="280"/>
      <c r="M187" s="281" t="s">
        <v>1</v>
      </c>
      <c r="N187" s="282" t="s">
        <v>42</v>
      </c>
      <c r="O187" s="91"/>
      <c r="P187" s="235">
        <f>O187*H187</f>
        <v>0</v>
      </c>
      <c r="Q187" s="235">
        <v>0.021999999999999999</v>
      </c>
      <c r="R187" s="235">
        <f>Q187*H187</f>
        <v>0.15179999999999999</v>
      </c>
      <c r="S187" s="235">
        <v>0</v>
      </c>
      <c r="T187" s="236">
        <f>S187*H187</f>
        <v>0</v>
      </c>
      <c r="U187" s="38"/>
      <c r="V187" s="38"/>
      <c r="W187" s="38"/>
      <c r="X187" s="38"/>
      <c r="Y187" s="38"/>
      <c r="Z187" s="38"/>
      <c r="AA187" s="38"/>
      <c r="AB187" s="38"/>
      <c r="AC187" s="38"/>
      <c r="AD187" s="38"/>
      <c r="AE187" s="38"/>
      <c r="AR187" s="237" t="s">
        <v>426</v>
      </c>
      <c r="AT187" s="237" t="s">
        <v>423</v>
      </c>
      <c r="AU187" s="237" t="s">
        <v>86</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392</v>
      </c>
      <c r="BM187" s="237" t="s">
        <v>427</v>
      </c>
    </row>
    <row r="188" s="13" customFormat="1">
      <c r="A188" s="13"/>
      <c r="B188" s="239"/>
      <c r="C188" s="240"/>
      <c r="D188" s="241" t="s">
        <v>323</v>
      </c>
      <c r="E188" s="240"/>
      <c r="F188" s="243" t="s">
        <v>1396</v>
      </c>
      <c r="G188" s="240"/>
      <c r="H188" s="244">
        <v>6.9000000000000004</v>
      </c>
      <c r="I188" s="245"/>
      <c r="J188" s="240"/>
      <c r="K188" s="240"/>
      <c r="L188" s="246"/>
      <c r="M188" s="247"/>
      <c r="N188" s="248"/>
      <c r="O188" s="248"/>
      <c r="P188" s="248"/>
      <c r="Q188" s="248"/>
      <c r="R188" s="248"/>
      <c r="S188" s="248"/>
      <c r="T188" s="249"/>
      <c r="U188" s="13"/>
      <c r="V188" s="13"/>
      <c r="W188" s="13"/>
      <c r="X188" s="13"/>
      <c r="Y188" s="13"/>
      <c r="Z188" s="13"/>
      <c r="AA188" s="13"/>
      <c r="AB188" s="13"/>
      <c r="AC188" s="13"/>
      <c r="AD188" s="13"/>
      <c r="AE188" s="13"/>
      <c r="AT188" s="250" t="s">
        <v>323</v>
      </c>
      <c r="AU188" s="250" t="s">
        <v>86</v>
      </c>
      <c r="AV188" s="13" t="s">
        <v>86</v>
      </c>
      <c r="AW188" s="13" t="s">
        <v>4</v>
      </c>
      <c r="AX188" s="13" t="s">
        <v>84</v>
      </c>
      <c r="AY188" s="250" t="s">
        <v>304</v>
      </c>
    </row>
    <row r="189" s="2" customFormat="1" ht="33" customHeight="1">
      <c r="A189" s="38"/>
      <c r="B189" s="39"/>
      <c r="C189" s="226" t="s">
        <v>433</v>
      </c>
      <c r="D189" s="226" t="s">
        <v>307</v>
      </c>
      <c r="E189" s="227" t="s">
        <v>430</v>
      </c>
      <c r="F189" s="228" t="s">
        <v>431</v>
      </c>
      <c r="G189" s="229" t="s">
        <v>317</v>
      </c>
      <c r="H189" s="230">
        <v>6</v>
      </c>
      <c r="I189" s="231"/>
      <c r="J189" s="232">
        <f>ROUND(I189*H189,2)</f>
        <v>0</v>
      </c>
      <c r="K189" s="228" t="s">
        <v>318</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392</v>
      </c>
      <c r="AT189" s="237" t="s">
        <v>307</v>
      </c>
      <c r="AU189" s="237" t="s">
        <v>86</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392</v>
      </c>
      <c r="BM189" s="237" t="s">
        <v>432</v>
      </c>
    </row>
    <row r="190" s="2" customFormat="1" ht="24.15" customHeight="1">
      <c r="A190" s="38"/>
      <c r="B190" s="39"/>
      <c r="C190" s="226" t="s">
        <v>437</v>
      </c>
      <c r="D190" s="226" t="s">
        <v>307</v>
      </c>
      <c r="E190" s="227" t="s">
        <v>434</v>
      </c>
      <c r="F190" s="228" t="s">
        <v>435</v>
      </c>
      <c r="G190" s="229" t="s">
        <v>317</v>
      </c>
      <c r="H190" s="230">
        <v>6</v>
      </c>
      <c r="I190" s="231"/>
      <c r="J190" s="232">
        <f>ROUND(I190*H190,2)</f>
        <v>0</v>
      </c>
      <c r="K190" s="228" t="s">
        <v>318</v>
      </c>
      <c r="L190" s="44"/>
      <c r="M190" s="233" t="s">
        <v>1</v>
      </c>
      <c r="N190" s="234" t="s">
        <v>42</v>
      </c>
      <c r="O190" s="91"/>
      <c r="P190" s="235">
        <f>O190*H190</f>
        <v>0</v>
      </c>
      <c r="Q190" s="235">
        <v>0.0015</v>
      </c>
      <c r="R190" s="235">
        <f>Q190*H190</f>
        <v>0.0090000000000000011</v>
      </c>
      <c r="S190" s="235">
        <v>0</v>
      </c>
      <c r="T190" s="236">
        <f>S190*H190</f>
        <v>0</v>
      </c>
      <c r="U190" s="38"/>
      <c r="V190" s="38"/>
      <c r="W190" s="38"/>
      <c r="X190" s="38"/>
      <c r="Y190" s="38"/>
      <c r="Z190" s="38"/>
      <c r="AA190" s="38"/>
      <c r="AB190" s="38"/>
      <c r="AC190" s="38"/>
      <c r="AD190" s="38"/>
      <c r="AE190" s="38"/>
      <c r="AR190" s="237" t="s">
        <v>392</v>
      </c>
      <c r="AT190" s="237" t="s">
        <v>307</v>
      </c>
      <c r="AU190" s="237" t="s">
        <v>86</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392</v>
      </c>
      <c r="BM190" s="237" t="s">
        <v>436</v>
      </c>
    </row>
    <row r="191" s="2" customFormat="1" ht="24.15" customHeight="1">
      <c r="A191" s="38"/>
      <c r="B191" s="39"/>
      <c r="C191" s="226" t="s">
        <v>443</v>
      </c>
      <c r="D191" s="226" t="s">
        <v>307</v>
      </c>
      <c r="E191" s="227" t="s">
        <v>438</v>
      </c>
      <c r="F191" s="228" t="s">
        <v>439</v>
      </c>
      <c r="G191" s="229" t="s">
        <v>406</v>
      </c>
      <c r="H191" s="272"/>
      <c r="I191" s="231"/>
      <c r="J191" s="232">
        <f>ROUND(I191*H191,2)</f>
        <v>0</v>
      </c>
      <c r="K191" s="228" t="s">
        <v>318</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392</v>
      </c>
      <c r="AT191" s="237" t="s">
        <v>307</v>
      </c>
      <c r="AU191" s="237" t="s">
        <v>86</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392</v>
      </c>
      <c r="BM191" s="237" t="s">
        <v>440</v>
      </c>
    </row>
    <row r="192" s="12" customFormat="1" ht="22.8" customHeight="1">
      <c r="A192" s="12"/>
      <c r="B192" s="210"/>
      <c r="C192" s="211"/>
      <c r="D192" s="212" t="s">
        <v>76</v>
      </c>
      <c r="E192" s="224" t="s">
        <v>441</v>
      </c>
      <c r="F192" s="224" t="s">
        <v>442</v>
      </c>
      <c r="G192" s="211"/>
      <c r="H192" s="211"/>
      <c r="I192" s="214"/>
      <c r="J192" s="225">
        <f>BK192</f>
        <v>0</v>
      </c>
      <c r="K192" s="211"/>
      <c r="L192" s="216"/>
      <c r="M192" s="217"/>
      <c r="N192" s="218"/>
      <c r="O192" s="218"/>
      <c r="P192" s="219">
        <f>SUM(P193:P203)</f>
        <v>0</v>
      </c>
      <c r="Q192" s="218"/>
      <c r="R192" s="219">
        <f>SUM(R193:R203)</f>
        <v>0.28231500000000004</v>
      </c>
      <c r="S192" s="218"/>
      <c r="T192" s="220">
        <f>SUM(T193:T203)</f>
        <v>0.087000000000000008</v>
      </c>
      <c r="U192" s="12"/>
      <c r="V192" s="12"/>
      <c r="W192" s="12"/>
      <c r="X192" s="12"/>
      <c r="Y192" s="12"/>
      <c r="Z192" s="12"/>
      <c r="AA192" s="12"/>
      <c r="AB192" s="12"/>
      <c r="AC192" s="12"/>
      <c r="AD192" s="12"/>
      <c r="AE192" s="12"/>
      <c r="AR192" s="221" t="s">
        <v>86</v>
      </c>
      <c r="AT192" s="222" t="s">
        <v>76</v>
      </c>
      <c r="AU192" s="222" t="s">
        <v>84</v>
      </c>
      <c r="AY192" s="221" t="s">
        <v>304</v>
      </c>
      <c r="BK192" s="223">
        <f>SUM(BK193:BK203)</f>
        <v>0</v>
      </c>
    </row>
    <row r="193" s="2" customFormat="1" ht="24.15" customHeight="1">
      <c r="A193" s="38"/>
      <c r="B193" s="39"/>
      <c r="C193" s="226" t="s">
        <v>447</v>
      </c>
      <c r="D193" s="226" t="s">
        <v>307</v>
      </c>
      <c r="E193" s="227" t="s">
        <v>444</v>
      </c>
      <c r="F193" s="228" t="s">
        <v>445</v>
      </c>
      <c r="G193" s="229" t="s">
        <v>317</v>
      </c>
      <c r="H193" s="230">
        <v>29</v>
      </c>
      <c r="I193" s="231"/>
      <c r="J193" s="232">
        <f>ROUND(I193*H193,2)</f>
        <v>0</v>
      </c>
      <c r="K193" s="228" t="s">
        <v>318</v>
      </c>
      <c r="L193" s="44"/>
      <c r="M193" s="233" t="s">
        <v>1</v>
      </c>
      <c r="N193" s="234" t="s">
        <v>42</v>
      </c>
      <c r="O193" s="91"/>
      <c r="P193" s="235">
        <f>O193*H193</f>
        <v>0</v>
      </c>
      <c r="Q193" s="235">
        <v>3.0000000000000001E-05</v>
      </c>
      <c r="R193" s="235">
        <f>Q193*H193</f>
        <v>0.00087000000000000001</v>
      </c>
      <c r="S193" s="235">
        <v>0</v>
      </c>
      <c r="T193" s="236">
        <f>S193*H193</f>
        <v>0</v>
      </c>
      <c r="U193" s="38"/>
      <c r="V193" s="38"/>
      <c r="W193" s="38"/>
      <c r="X193" s="38"/>
      <c r="Y193" s="38"/>
      <c r="Z193" s="38"/>
      <c r="AA193" s="38"/>
      <c r="AB193" s="38"/>
      <c r="AC193" s="38"/>
      <c r="AD193" s="38"/>
      <c r="AE193" s="38"/>
      <c r="AR193" s="237" t="s">
        <v>392</v>
      </c>
      <c r="AT193" s="237" t="s">
        <v>307</v>
      </c>
      <c r="AU193" s="237" t="s">
        <v>86</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392</v>
      </c>
      <c r="BM193" s="237" t="s">
        <v>446</v>
      </c>
    </row>
    <row r="194" s="2" customFormat="1" ht="33" customHeight="1">
      <c r="A194" s="38"/>
      <c r="B194" s="39"/>
      <c r="C194" s="226" t="s">
        <v>451</v>
      </c>
      <c r="D194" s="226" t="s">
        <v>307</v>
      </c>
      <c r="E194" s="227" t="s">
        <v>448</v>
      </c>
      <c r="F194" s="228" t="s">
        <v>449</v>
      </c>
      <c r="G194" s="229" t="s">
        <v>317</v>
      </c>
      <c r="H194" s="230">
        <v>29</v>
      </c>
      <c r="I194" s="231"/>
      <c r="J194" s="232">
        <f>ROUND(I194*H194,2)</f>
        <v>0</v>
      </c>
      <c r="K194" s="228" t="s">
        <v>318</v>
      </c>
      <c r="L194" s="44"/>
      <c r="M194" s="233" t="s">
        <v>1</v>
      </c>
      <c r="N194" s="234" t="s">
        <v>42</v>
      </c>
      <c r="O194" s="91"/>
      <c r="P194" s="235">
        <f>O194*H194</f>
        <v>0</v>
      </c>
      <c r="Q194" s="235">
        <v>0.0074999999999999997</v>
      </c>
      <c r="R194" s="235">
        <f>Q194*H194</f>
        <v>0.2175</v>
      </c>
      <c r="S194" s="235">
        <v>0</v>
      </c>
      <c r="T194" s="236">
        <f>S194*H194</f>
        <v>0</v>
      </c>
      <c r="U194" s="38"/>
      <c r="V194" s="38"/>
      <c r="W194" s="38"/>
      <c r="X194" s="38"/>
      <c r="Y194" s="38"/>
      <c r="Z194" s="38"/>
      <c r="AA194" s="38"/>
      <c r="AB194" s="38"/>
      <c r="AC194" s="38"/>
      <c r="AD194" s="38"/>
      <c r="AE194" s="38"/>
      <c r="AR194" s="237" t="s">
        <v>392</v>
      </c>
      <c r="AT194" s="237" t="s">
        <v>307</v>
      </c>
      <c r="AU194" s="237" t="s">
        <v>86</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392</v>
      </c>
      <c r="BM194" s="237" t="s">
        <v>450</v>
      </c>
    </row>
    <row r="195" s="2" customFormat="1" ht="24.15" customHeight="1">
      <c r="A195" s="38"/>
      <c r="B195" s="39"/>
      <c r="C195" s="226" t="s">
        <v>456</v>
      </c>
      <c r="D195" s="226" t="s">
        <v>307</v>
      </c>
      <c r="E195" s="227" t="s">
        <v>452</v>
      </c>
      <c r="F195" s="228" t="s">
        <v>453</v>
      </c>
      <c r="G195" s="229" t="s">
        <v>317</v>
      </c>
      <c r="H195" s="230">
        <v>29</v>
      </c>
      <c r="I195" s="231"/>
      <c r="J195" s="232">
        <f>ROUND(I195*H195,2)</f>
        <v>0</v>
      </c>
      <c r="K195" s="228" t="s">
        <v>318</v>
      </c>
      <c r="L195" s="44"/>
      <c r="M195" s="233" t="s">
        <v>1</v>
      </c>
      <c r="N195" s="234" t="s">
        <v>42</v>
      </c>
      <c r="O195" s="91"/>
      <c r="P195" s="235">
        <f>O195*H195</f>
        <v>0</v>
      </c>
      <c r="Q195" s="235">
        <v>0</v>
      </c>
      <c r="R195" s="235">
        <f>Q195*H195</f>
        <v>0</v>
      </c>
      <c r="S195" s="235">
        <v>0.0030000000000000001</v>
      </c>
      <c r="T195" s="236">
        <f>S195*H195</f>
        <v>0.087000000000000008</v>
      </c>
      <c r="U195" s="38"/>
      <c r="V195" s="38"/>
      <c r="W195" s="38"/>
      <c r="X195" s="38"/>
      <c r="Y195" s="38"/>
      <c r="Z195" s="38"/>
      <c r="AA195" s="38"/>
      <c r="AB195" s="38"/>
      <c r="AC195" s="38"/>
      <c r="AD195" s="38"/>
      <c r="AE195" s="38"/>
      <c r="AR195" s="237" t="s">
        <v>392</v>
      </c>
      <c r="AT195" s="237" t="s">
        <v>307</v>
      </c>
      <c r="AU195" s="237" t="s">
        <v>86</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392</v>
      </c>
      <c r="BM195" s="237" t="s">
        <v>454</v>
      </c>
    </row>
    <row r="196" s="13" customFormat="1">
      <c r="A196" s="13"/>
      <c r="B196" s="239"/>
      <c r="C196" s="240"/>
      <c r="D196" s="241" t="s">
        <v>323</v>
      </c>
      <c r="E196" s="242" t="s">
        <v>1</v>
      </c>
      <c r="F196" s="243" t="s">
        <v>1910</v>
      </c>
      <c r="G196" s="240"/>
      <c r="H196" s="244">
        <v>29</v>
      </c>
      <c r="I196" s="245"/>
      <c r="J196" s="240"/>
      <c r="K196" s="240"/>
      <c r="L196" s="246"/>
      <c r="M196" s="247"/>
      <c r="N196" s="248"/>
      <c r="O196" s="248"/>
      <c r="P196" s="248"/>
      <c r="Q196" s="248"/>
      <c r="R196" s="248"/>
      <c r="S196" s="248"/>
      <c r="T196" s="249"/>
      <c r="U196" s="13"/>
      <c r="V196" s="13"/>
      <c r="W196" s="13"/>
      <c r="X196" s="13"/>
      <c r="Y196" s="13"/>
      <c r="Z196" s="13"/>
      <c r="AA196" s="13"/>
      <c r="AB196" s="13"/>
      <c r="AC196" s="13"/>
      <c r="AD196" s="13"/>
      <c r="AE196" s="13"/>
      <c r="AT196" s="250" t="s">
        <v>323</v>
      </c>
      <c r="AU196" s="250" t="s">
        <v>86</v>
      </c>
      <c r="AV196" s="13" t="s">
        <v>86</v>
      </c>
      <c r="AW196" s="13" t="s">
        <v>32</v>
      </c>
      <c r="AX196" s="13" t="s">
        <v>77</v>
      </c>
      <c r="AY196" s="250" t="s">
        <v>304</v>
      </c>
    </row>
    <row r="197" s="13" customFormat="1">
      <c r="A197" s="13"/>
      <c r="B197" s="239"/>
      <c r="C197" s="240"/>
      <c r="D197" s="241" t="s">
        <v>323</v>
      </c>
      <c r="E197" s="242" t="s">
        <v>1</v>
      </c>
      <c r="F197" s="243" t="s">
        <v>1911</v>
      </c>
      <c r="G197" s="240"/>
      <c r="H197" s="244">
        <v>0</v>
      </c>
      <c r="I197" s="245"/>
      <c r="J197" s="240"/>
      <c r="K197" s="240"/>
      <c r="L197" s="246"/>
      <c r="M197" s="247"/>
      <c r="N197" s="248"/>
      <c r="O197" s="248"/>
      <c r="P197" s="248"/>
      <c r="Q197" s="248"/>
      <c r="R197" s="248"/>
      <c r="S197" s="248"/>
      <c r="T197" s="249"/>
      <c r="U197" s="13"/>
      <c r="V197" s="13"/>
      <c r="W197" s="13"/>
      <c r="X197" s="13"/>
      <c r="Y197" s="13"/>
      <c r="Z197" s="13"/>
      <c r="AA197" s="13"/>
      <c r="AB197" s="13"/>
      <c r="AC197" s="13"/>
      <c r="AD197" s="13"/>
      <c r="AE197" s="13"/>
      <c r="AT197" s="250" t="s">
        <v>323</v>
      </c>
      <c r="AU197" s="250" t="s">
        <v>86</v>
      </c>
      <c r="AV197" s="13" t="s">
        <v>86</v>
      </c>
      <c r="AW197" s="13" t="s">
        <v>32</v>
      </c>
      <c r="AX197" s="13" t="s">
        <v>77</v>
      </c>
      <c r="AY197" s="250" t="s">
        <v>304</v>
      </c>
    </row>
    <row r="198" s="15" customFormat="1">
      <c r="A198" s="15"/>
      <c r="B198" s="261"/>
      <c r="C198" s="262"/>
      <c r="D198" s="241" t="s">
        <v>323</v>
      </c>
      <c r="E198" s="263" t="s">
        <v>1</v>
      </c>
      <c r="F198" s="264" t="s">
        <v>338</v>
      </c>
      <c r="G198" s="262"/>
      <c r="H198" s="265">
        <v>29</v>
      </c>
      <c r="I198" s="266"/>
      <c r="J198" s="262"/>
      <c r="K198" s="262"/>
      <c r="L198" s="267"/>
      <c r="M198" s="268"/>
      <c r="N198" s="269"/>
      <c r="O198" s="269"/>
      <c r="P198" s="269"/>
      <c r="Q198" s="269"/>
      <c r="R198" s="269"/>
      <c r="S198" s="269"/>
      <c r="T198" s="270"/>
      <c r="U198" s="15"/>
      <c r="V198" s="15"/>
      <c r="W198" s="15"/>
      <c r="X198" s="15"/>
      <c r="Y198" s="15"/>
      <c r="Z198" s="15"/>
      <c r="AA198" s="15"/>
      <c r="AB198" s="15"/>
      <c r="AC198" s="15"/>
      <c r="AD198" s="15"/>
      <c r="AE198" s="15"/>
      <c r="AT198" s="271" t="s">
        <v>323</v>
      </c>
      <c r="AU198" s="271" t="s">
        <v>86</v>
      </c>
      <c r="AV198" s="15" t="s">
        <v>311</v>
      </c>
      <c r="AW198" s="15" t="s">
        <v>32</v>
      </c>
      <c r="AX198" s="15" t="s">
        <v>84</v>
      </c>
      <c r="AY198" s="271" t="s">
        <v>304</v>
      </c>
    </row>
    <row r="199" s="2" customFormat="1" ht="16.5" customHeight="1">
      <c r="A199" s="38"/>
      <c r="B199" s="39"/>
      <c r="C199" s="226" t="s">
        <v>461</v>
      </c>
      <c r="D199" s="226" t="s">
        <v>307</v>
      </c>
      <c r="E199" s="227" t="s">
        <v>457</v>
      </c>
      <c r="F199" s="228" t="s">
        <v>458</v>
      </c>
      <c r="G199" s="229" t="s">
        <v>317</v>
      </c>
      <c r="H199" s="230">
        <v>29</v>
      </c>
      <c r="I199" s="231"/>
      <c r="J199" s="232">
        <f>ROUND(I199*H199,2)</f>
        <v>0</v>
      </c>
      <c r="K199" s="228" t="s">
        <v>318</v>
      </c>
      <c r="L199" s="44"/>
      <c r="M199" s="233" t="s">
        <v>1</v>
      </c>
      <c r="N199" s="234" t="s">
        <v>42</v>
      </c>
      <c r="O199" s="91"/>
      <c r="P199" s="235">
        <f>O199*H199</f>
        <v>0</v>
      </c>
      <c r="Q199" s="235">
        <v>0.00050000000000000001</v>
      </c>
      <c r="R199" s="235">
        <f>Q199*H199</f>
        <v>0.014500000000000001</v>
      </c>
      <c r="S199" s="235">
        <v>0</v>
      </c>
      <c r="T199" s="236">
        <f>S199*H199</f>
        <v>0</v>
      </c>
      <c r="U199" s="38"/>
      <c r="V199" s="38"/>
      <c r="W199" s="38"/>
      <c r="X199" s="38"/>
      <c r="Y199" s="38"/>
      <c r="Z199" s="38"/>
      <c r="AA199" s="38"/>
      <c r="AB199" s="38"/>
      <c r="AC199" s="38"/>
      <c r="AD199" s="38"/>
      <c r="AE199" s="38"/>
      <c r="AR199" s="237" t="s">
        <v>392</v>
      </c>
      <c r="AT199" s="237" t="s">
        <v>307</v>
      </c>
      <c r="AU199" s="237" t="s">
        <v>86</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392</v>
      </c>
      <c r="BM199" s="237" t="s">
        <v>459</v>
      </c>
    </row>
    <row r="200" s="13" customFormat="1">
      <c r="A200" s="13"/>
      <c r="B200" s="239"/>
      <c r="C200" s="240"/>
      <c r="D200" s="241" t="s">
        <v>323</v>
      </c>
      <c r="E200" s="242" t="s">
        <v>1</v>
      </c>
      <c r="F200" s="243" t="s">
        <v>1912</v>
      </c>
      <c r="G200" s="240"/>
      <c r="H200" s="244">
        <v>29</v>
      </c>
      <c r="I200" s="245"/>
      <c r="J200" s="240"/>
      <c r="K200" s="240"/>
      <c r="L200" s="246"/>
      <c r="M200" s="247"/>
      <c r="N200" s="248"/>
      <c r="O200" s="248"/>
      <c r="P200" s="248"/>
      <c r="Q200" s="248"/>
      <c r="R200" s="248"/>
      <c r="S200" s="248"/>
      <c r="T200" s="249"/>
      <c r="U200" s="13"/>
      <c r="V200" s="13"/>
      <c r="W200" s="13"/>
      <c r="X200" s="13"/>
      <c r="Y200" s="13"/>
      <c r="Z200" s="13"/>
      <c r="AA200" s="13"/>
      <c r="AB200" s="13"/>
      <c r="AC200" s="13"/>
      <c r="AD200" s="13"/>
      <c r="AE200" s="13"/>
      <c r="AT200" s="250" t="s">
        <v>323</v>
      </c>
      <c r="AU200" s="250" t="s">
        <v>86</v>
      </c>
      <c r="AV200" s="13" t="s">
        <v>86</v>
      </c>
      <c r="AW200" s="13" t="s">
        <v>32</v>
      </c>
      <c r="AX200" s="13" t="s">
        <v>84</v>
      </c>
      <c r="AY200" s="250" t="s">
        <v>304</v>
      </c>
    </row>
    <row r="201" s="2" customFormat="1" ht="44.25" customHeight="1">
      <c r="A201" s="38"/>
      <c r="B201" s="39"/>
      <c r="C201" s="273" t="s">
        <v>466</v>
      </c>
      <c r="D201" s="273" t="s">
        <v>423</v>
      </c>
      <c r="E201" s="274" t="s">
        <v>462</v>
      </c>
      <c r="F201" s="275" t="s">
        <v>463</v>
      </c>
      <c r="G201" s="276" t="s">
        <v>317</v>
      </c>
      <c r="H201" s="277">
        <v>31.899999999999999</v>
      </c>
      <c r="I201" s="278"/>
      <c r="J201" s="279">
        <f>ROUND(I201*H201,2)</f>
        <v>0</v>
      </c>
      <c r="K201" s="275" t="s">
        <v>318</v>
      </c>
      <c r="L201" s="280"/>
      <c r="M201" s="281" t="s">
        <v>1</v>
      </c>
      <c r="N201" s="282" t="s">
        <v>42</v>
      </c>
      <c r="O201" s="91"/>
      <c r="P201" s="235">
        <f>O201*H201</f>
        <v>0</v>
      </c>
      <c r="Q201" s="235">
        <v>0.00155</v>
      </c>
      <c r="R201" s="235">
        <f>Q201*H201</f>
        <v>0.049444999999999996</v>
      </c>
      <c r="S201" s="235">
        <v>0</v>
      </c>
      <c r="T201" s="236">
        <f>S201*H201</f>
        <v>0</v>
      </c>
      <c r="U201" s="38"/>
      <c r="V201" s="38"/>
      <c r="W201" s="38"/>
      <c r="X201" s="38"/>
      <c r="Y201" s="38"/>
      <c r="Z201" s="38"/>
      <c r="AA201" s="38"/>
      <c r="AB201" s="38"/>
      <c r="AC201" s="38"/>
      <c r="AD201" s="38"/>
      <c r="AE201" s="38"/>
      <c r="AR201" s="237" t="s">
        <v>426</v>
      </c>
      <c r="AT201" s="237" t="s">
        <v>423</v>
      </c>
      <c r="AU201" s="237" t="s">
        <v>86</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392</v>
      </c>
      <c r="BM201" s="237" t="s">
        <v>464</v>
      </c>
    </row>
    <row r="202" s="13" customFormat="1">
      <c r="A202" s="13"/>
      <c r="B202" s="239"/>
      <c r="C202" s="240"/>
      <c r="D202" s="241" t="s">
        <v>323</v>
      </c>
      <c r="E202" s="240"/>
      <c r="F202" s="243" t="s">
        <v>1400</v>
      </c>
      <c r="G202" s="240"/>
      <c r="H202" s="244">
        <v>31.899999999999999</v>
      </c>
      <c r="I202" s="245"/>
      <c r="J202" s="240"/>
      <c r="K202" s="240"/>
      <c r="L202" s="246"/>
      <c r="M202" s="247"/>
      <c r="N202" s="248"/>
      <c r="O202" s="248"/>
      <c r="P202" s="248"/>
      <c r="Q202" s="248"/>
      <c r="R202" s="248"/>
      <c r="S202" s="248"/>
      <c r="T202" s="249"/>
      <c r="U202" s="13"/>
      <c r="V202" s="13"/>
      <c r="W202" s="13"/>
      <c r="X202" s="13"/>
      <c r="Y202" s="13"/>
      <c r="Z202" s="13"/>
      <c r="AA202" s="13"/>
      <c r="AB202" s="13"/>
      <c r="AC202" s="13"/>
      <c r="AD202" s="13"/>
      <c r="AE202" s="13"/>
      <c r="AT202" s="250" t="s">
        <v>323</v>
      </c>
      <c r="AU202" s="250" t="s">
        <v>86</v>
      </c>
      <c r="AV202" s="13" t="s">
        <v>86</v>
      </c>
      <c r="AW202" s="13" t="s">
        <v>4</v>
      </c>
      <c r="AX202" s="13" t="s">
        <v>84</v>
      </c>
      <c r="AY202" s="250" t="s">
        <v>304</v>
      </c>
    </row>
    <row r="203" s="2" customFormat="1" ht="24.15" customHeight="1">
      <c r="A203" s="38"/>
      <c r="B203" s="39"/>
      <c r="C203" s="226" t="s">
        <v>426</v>
      </c>
      <c r="D203" s="226" t="s">
        <v>307</v>
      </c>
      <c r="E203" s="227" t="s">
        <v>467</v>
      </c>
      <c r="F203" s="228" t="s">
        <v>468</v>
      </c>
      <c r="G203" s="229" t="s">
        <v>406</v>
      </c>
      <c r="H203" s="272"/>
      <c r="I203" s="231"/>
      <c r="J203" s="232">
        <f>ROUND(I203*H203,2)</f>
        <v>0</v>
      </c>
      <c r="K203" s="228" t="s">
        <v>318</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392</v>
      </c>
      <c r="AT203" s="237" t="s">
        <v>307</v>
      </c>
      <c r="AU203" s="237" t="s">
        <v>86</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392</v>
      </c>
      <c r="BM203" s="237" t="s">
        <v>469</v>
      </c>
    </row>
    <row r="204" s="12" customFormat="1" ht="22.8" customHeight="1">
      <c r="A204" s="12"/>
      <c r="B204" s="210"/>
      <c r="C204" s="211"/>
      <c r="D204" s="212" t="s">
        <v>76</v>
      </c>
      <c r="E204" s="224" t="s">
        <v>470</v>
      </c>
      <c r="F204" s="224" t="s">
        <v>471</v>
      </c>
      <c r="G204" s="211"/>
      <c r="H204" s="211"/>
      <c r="I204" s="214"/>
      <c r="J204" s="225">
        <f>BK204</f>
        <v>0</v>
      </c>
      <c r="K204" s="211"/>
      <c r="L204" s="216"/>
      <c r="M204" s="217"/>
      <c r="N204" s="218"/>
      <c r="O204" s="218"/>
      <c r="P204" s="219">
        <f>SUM(P205:P221)</f>
        <v>0</v>
      </c>
      <c r="Q204" s="218"/>
      <c r="R204" s="219">
        <f>SUM(R205:R221)</f>
        <v>3.08338</v>
      </c>
      <c r="S204" s="218"/>
      <c r="T204" s="220">
        <f>SUM(T205:T221)</f>
        <v>0</v>
      </c>
      <c r="U204" s="12"/>
      <c r="V204" s="12"/>
      <c r="W204" s="12"/>
      <c r="X204" s="12"/>
      <c r="Y204" s="12"/>
      <c r="Z204" s="12"/>
      <c r="AA204" s="12"/>
      <c r="AB204" s="12"/>
      <c r="AC204" s="12"/>
      <c r="AD204" s="12"/>
      <c r="AE204" s="12"/>
      <c r="AR204" s="221" t="s">
        <v>86</v>
      </c>
      <c r="AT204" s="222" t="s">
        <v>76</v>
      </c>
      <c r="AU204" s="222" t="s">
        <v>84</v>
      </c>
      <c r="AY204" s="221" t="s">
        <v>304</v>
      </c>
      <c r="BK204" s="223">
        <f>SUM(BK205:BK221)</f>
        <v>0</v>
      </c>
    </row>
    <row r="205" s="2" customFormat="1" ht="16.5" customHeight="1">
      <c r="A205" s="38"/>
      <c r="B205" s="39"/>
      <c r="C205" s="226" t="s">
        <v>475</v>
      </c>
      <c r="D205" s="226" t="s">
        <v>307</v>
      </c>
      <c r="E205" s="227" t="s">
        <v>472</v>
      </c>
      <c r="F205" s="228" t="s">
        <v>473</v>
      </c>
      <c r="G205" s="229" t="s">
        <v>317</v>
      </c>
      <c r="H205" s="230">
        <v>115</v>
      </c>
      <c r="I205" s="231"/>
      <c r="J205" s="232">
        <f>ROUND(I205*H205,2)</f>
        <v>0</v>
      </c>
      <c r="K205" s="228" t="s">
        <v>318</v>
      </c>
      <c r="L205" s="44"/>
      <c r="M205" s="233" t="s">
        <v>1</v>
      </c>
      <c r="N205" s="234" t="s">
        <v>42</v>
      </c>
      <c r="O205" s="91"/>
      <c r="P205" s="235">
        <f>O205*H205</f>
        <v>0</v>
      </c>
      <c r="Q205" s="235">
        <v>0.00029999999999999997</v>
      </c>
      <c r="R205" s="235">
        <f>Q205*H205</f>
        <v>0.034499999999999996</v>
      </c>
      <c r="S205" s="235">
        <v>0</v>
      </c>
      <c r="T205" s="236">
        <f>S205*H205</f>
        <v>0</v>
      </c>
      <c r="U205" s="38"/>
      <c r="V205" s="38"/>
      <c r="W205" s="38"/>
      <c r="X205" s="38"/>
      <c r="Y205" s="38"/>
      <c r="Z205" s="38"/>
      <c r="AA205" s="38"/>
      <c r="AB205" s="38"/>
      <c r="AC205" s="38"/>
      <c r="AD205" s="38"/>
      <c r="AE205" s="38"/>
      <c r="AR205" s="237" t="s">
        <v>392</v>
      </c>
      <c r="AT205" s="237" t="s">
        <v>307</v>
      </c>
      <c r="AU205" s="237" t="s">
        <v>86</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392</v>
      </c>
      <c r="BM205" s="237" t="s">
        <v>474</v>
      </c>
    </row>
    <row r="206" s="2" customFormat="1" ht="24.15" customHeight="1">
      <c r="A206" s="38"/>
      <c r="B206" s="39"/>
      <c r="C206" s="226" t="s">
        <v>479</v>
      </c>
      <c r="D206" s="226" t="s">
        <v>307</v>
      </c>
      <c r="E206" s="227" t="s">
        <v>476</v>
      </c>
      <c r="F206" s="228" t="s">
        <v>477</v>
      </c>
      <c r="G206" s="229" t="s">
        <v>317</v>
      </c>
      <c r="H206" s="230">
        <v>115</v>
      </c>
      <c r="I206" s="231"/>
      <c r="J206" s="232">
        <f>ROUND(I206*H206,2)</f>
        <v>0</v>
      </c>
      <c r="K206" s="228" t="s">
        <v>318</v>
      </c>
      <c r="L206" s="44"/>
      <c r="M206" s="233" t="s">
        <v>1</v>
      </c>
      <c r="N206" s="234" t="s">
        <v>42</v>
      </c>
      <c r="O206" s="91"/>
      <c r="P206" s="235">
        <f>O206*H206</f>
        <v>0</v>
      </c>
      <c r="Q206" s="235">
        <v>0.0015</v>
      </c>
      <c r="R206" s="235">
        <f>Q206*H206</f>
        <v>0.17250000000000001</v>
      </c>
      <c r="S206" s="235">
        <v>0</v>
      </c>
      <c r="T206" s="236">
        <f>S206*H206</f>
        <v>0</v>
      </c>
      <c r="U206" s="38"/>
      <c r="V206" s="38"/>
      <c r="W206" s="38"/>
      <c r="X206" s="38"/>
      <c r="Y206" s="38"/>
      <c r="Z206" s="38"/>
      <c r="AA206" s="38"/>
      <c r="AB206" s="38"/>
      <c r="AC206" s="38"/>
      <c r="AD206" s="38"/>
      <c r="AE206" s="38"/>
      <c r="AR206" s="237" t="s">
        <v>392</v>
      </c>
      <c r="AT206" s="237" t="s">
        <v>307</v>
      </c>
      <c r="AU206" s="237" t="s">
        <v>86</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392</v>
      </c>
      <c r="BM206" s="237" t="s">
        <v>478</v>
      </c>
    </row>
    <row r="207" s="2" customFormat="1" ht="16.5" customHeight="1">
      <c r="A207" s="38"/>
      <c r="B207" s="39"/>
      <c r="C207" s="226" t="s">
        <v>483</v>
      </c>
      <c r="D207" s="226" t="s">
        <v>307</v>
      </c>
      <c r="E207" s="227" t="s">
        <v>480</v>
      </c>
      <c r="F207" s="228" t="s">
        <v>481</v>
      </c>
      <c r="G207" s="229" t="s">
        <v>317</v>
      </c>
      <c r="H207" s="230">
        <v>115</v>
      </c>
      <c r="I207" s="231"/>
      <c r="J207" s="232">
        <f>ROUND(I207*H207,2)</f>
        <v>0</v>
      </c>
      <c r="K207" s="228" t="s">
        <v>318</v>
      </c>
      <c r="L207" s="44"/>
      <c r="M207" s="233" t="s">
        <v>1</v>
      </c>
      <c r="N207" s="234" t="s">
        <v>42</v>
      </c>
      <c r="O207" s="91"/>
      <c r="P207" s="235">
        <f>O207*H207</f>
        <v>0</v>
      </c>
      <c r="Q207" s="235">
        <v>0.0044999999999999997</v>
      </c>
      <c r="R207" s="235">
        <f>Q207*H207</f>
        <v>0.51749999999999996</v>
      </c>
      <c r="S207" s="235">
        <v>0</v>
      </c>
      <c r="T207" s="236">
        <f>S207*H207</f>
        <v>0</v>
      </c>
      <c r="U207" s="38"/>
      <c r="V207" s="38"/>
      <c r="W207" s="38"/>
      <c r="X207" s="38"/>
      <c r="Y207" s="38"/>
      <c r="Z207" s="38"/>
      <c r="AA207" s="38"/>
      <c r="AB207" s="38"/>
      <c r="AC207" s="38"/>
      <c r="AD207" s="38"/>
      <c r="AE207" s="38"/>
      <c r="AR207" s="237" t="s">
        <v>392</v>
      </c>
      <c r="AT207" s="237" t="s">
        <v>307</v>
      </c>
      <c r="AU207" s="237" t="s">
        <v>86</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392</v>
      </c>
      <c r="BM207" s="237" t="s">
        <v>482</v>
      </c>
    </row>
    <row r="208" s="2" customFormat="1" ht="24.15" customHeight="1">
      <c r="A208" s="38"/>
      <c r="B208" s="39"/>
      <c r="C208" s="226" t="s">
        <v>488</v>
      </c>
      <c r="D208" s="226" t="s">
        <v>307</v>
      </c>
      <c r="E208" s="227" t="s">
        <v>484</v>
      </c>
      <c r="F208" s="228" t="s">
        <v>485</v>
      </c>
      <c r="G208" s="229" t="s">
        <v>317</v>
      </c>
      <c r="H208" s="230">
        <v>230</v>
      </c>
      <c r="I208" s="231"/>
      <c r="J208" s="232">
        <f>ROUND(I208*H208,2)</f>
        <v>0</v>
      </c>
      <c r="K208" s="228" t="s">
        <v>318</v>
      </c>
      <c r="L208" s="44"/>
      <c r="M208" s="233" t="s">
        <v>1</v>
      </c>
      <c r="N208" s="234" t="s">
        <v>42</v>
      </c>
      <c r="O208" s="91"/>
      <c r="P208" s="235">
        <f>O208*H208</f>
        <v>0</v>
      </c>
      <c r="Q208" s="235">
        <v>0.0014499999999999999</v>
      </c>
      <c r="R208" s="235">
        <f>Q208*H208</f>
        <v>0.33349999999999996</v>
      </c>
      <c r="S208" s="235">
        <v>0</v>
      </c>
      <c r="T208" s="236">
        <f>S208*H208</f>
        <v>0</v>
      </c>
      <c r="U208" s="38"/>
      <c r="V208" s="38"/>
      <c r="W208" s="38"/>
      <c r="X208" s="38"/>
      <c r="Y208" s="38"/>
      <c r="Z208" s="38"/>
      <c r="AA208" s="38"/>
      <c r="AB208" s="38"/>
      <c r="AC208" s="38"/>
      <c r="AD208" s="38"/>
      <c r="AE208" s="38"/>
      <c r="AR208" s="237" t="s">
        <v>392</v>
      </c>
      <c r="AT208" s="237" t="s">
        <v>307</v>
      </c>
      <c r="AU208" s="237" t="s">
        <v>86</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392</v>
      </c>
      <c r="BM208" s="237" t="s">
        <v>486</v>
      </c>
    </row>
    <row r="209" s="13" customFormat="1">
      <c r="A209" s="13"/>
      <c r="B209" s="239"/>
      <c r="C209" s="240"/>
      <c r="D209" s="241" t="s">
        <v>323</v>
      </c>
      <c r="E209" s="240"/>
      <c r="F209" s="243" t="s">
        <v>1726</v>
      </c>
      <c r="G209" s="240"/>
      <c r="H209" s="244">
        <v>230</v>
      </c>
      <c r="I209" s="245"/>
      <c r="J209" s="240"/>
      <c r="K209" s="240"/>
      <c r="L209" s="246"/>
      <c r="M209" s="247"/>
      <c r="N209" s="248"/>
      <c r="O209" s="248"/>
      <c r="P209" s="248"/>
      <c r="Q209" s="248"/>
      <c r="R209" s="248"/>
      <c r="S209" s="248"/>
      <c r="T209" s="249"/>
      <c r="U209" s="13"/>
      <c r="V209" s="13"/>
      <c r="W209" s="13"/>
      <c r="X209" s="13"/>
      <c r="Y209" s="13"/>
      <c r="Z209" s="13"/>
      <c r="AA209" s="13"/>
      <c r="AB209" s="13"/>
      <c r="AC209" s="13"/>
      <c r="AD209" s="13"/>
      <c r="AE209" s="13"/>
      <c r="AT209" s="250" t="s">
        <v>323</v>
      </c>
      <c r="AU209" s="250" t="s">
        <v>86</v>
      </c>
      <c r="AV209" s="13" t="s">
        <v>86</v>
      </c>
      <c r="AW209" s="13" t="s">
        <v>4</v>
      </c>
      <c r="AX209" s="13" t="s">
        <v>84</v>
      </c>
      <c r="AY209" s="250" t="s">
        <v>304</v>
      </c>
    </row>
    <row r="210" s="2" customFormat="1" ht="33" customHeight="1">
      <c r="A210" s="38"/>
      <c r="B210" s="39"/>
      <c r="C210" s="226" t="s">
        <v>495</v>
      </c>
      <c r="D210" s="226" t="s">
        <v>307</v>
      </c>
      <c r="E210" s="227" t="s">
        <v>489</v>
      </c>
      <c r="F210" s="228" t="s">
        <v>490</v>
      </c>
      <c r="G210" s="229" t="s">
        <v>317</v>
      </c>
      <c r="H210" s="230">
        <v>115</v>
      </c>
      <c r="I210" s="231"/>
      <c r="J210" s="232">
        <f>ROUND(I210*H210,2)</f>
        <v>0</v>
      </c>
      <c r="K210" s="228" t="s">
        <v>318</v>
      </c>
      <c r="L210" s="44"/>
      <c r="M210" s="233" t="s">
        <v>1</v>
      </c>
      <c r="N210" s="234" t="s">
        <v>42</v>
      </c>
      <c r="O210" s="91"/>
      <c r="P210" s="235">
        <f>O210*H210</f>
        <v>0</v>
      </c>
      <c r="Q210" s="235">
        <v>0.0053800000000000002</v>
      </c>
      <c r="R210" s="235">
        <f>Q210*H210</f>
        <v>0.61870000000000003</v>
      </c>
      <c r="S210" s="235">
        <v>0</v>
      </c>
      <c r="T210" s="236">
        <f>S210*H210</f>
        <v>0</v>
      </c>
      <c r="U210" s="38"/>
      <c r="V210" s="38"/>
      <c r="W210" s="38"/>
      <c r="X210" s="38"/>
      <c r="Y210" s="38"/>
      <c r="Z210" s="38"/>
      <c r="AA210" s="38"/>
      <c r="AB210" s="38"/>
      <c r="AC210" s="38"/>
      <c r="AD210" s="38"/>
      <c r="AE210" s="38"/>
      <c r="AR210" s="237" t="s">
        <v>392</v>
      </c>
      <c r="AT210" s="237" t="s">
        <v>307</v>
      </c>
      <c r="AU210" s="237" t="s">
        <v>86</v>
      </c>
      <c r="AY210" s="17" t="s">
        <v>304</v>
      </c>
      <c r="BE210" s="238">
        <f>IF(N210="základní",J210,0)</f>
        <v>0</v>
      </c>
      <c r="BF210" s="238">
        <f>IF(N210="snížená",J210,0)</f>
        <v>0</v>
      </c>
      <c r="BG210" s="238">
        <f>IF(N210="zákl. přenesená",J210,0)</f>
        <v>0</v>
      </c>
      <c r="BH210" s="238">
        <f>IF(N210="sníž. přenesená",J210,0)</f>
        <v>0</v>
      </c>
      <c r="BI210" s="238">
        <f>IF(N210="nulová",J210,0)</f>
        <v>0</v>
      </c>
      <c r="BJ210" s="17" t="s">
        <v>84</v>
      </c>
      <c r="BK210" s="238">
        <f>ROUND(I210*H210,2)</f>
        <v>0</v>
      </c>
      <c r="BL210" s="17" t="s">
        <v>392</v>
      </c>
      <c r="BM210" s="237" t="s">
        <v>491</v>
      </c>
    </row>
    <row r="211" s="13" customFormat="1">
      <c r="A211" s="13"/>
      <c r="B211" s="239"/>
      <c r="C211" s="240"/>
      <c r="D211" s="241" t="s">
        <v>323</v>
      </c>
      <c r="E211" s="242" t="s">
        <v>1</v>
      </c>
      <c r="F211" s="243" t="s">
        <v>1913</v>
      </c>
      <c r="G211" s="240"/>
      <c r="H211" s="244">
        <v>70</v>
      </c>
      <c r="I211" s="245"/>
      <c r="J211" s="240"/>
      <c r="K211" s="240"/>
      <c r="L211" s="246"/>
      <c r="M211" s="247"/>
      <c r="N211" s="248"/>
      <c r="O211" s="248"/>
      <c r="P211" s="248"/>
      <c r="Q211" s="248"/>
      <c r="R211" s="248"/>
      <c r="S211" s="248"/>
      <c r="T211" s="249"/>
      <c r="U211" s="13"/>
      <c r="V211" s="13"/>
      <c r="W211" s="13"/>
      <c r="X211" s="13"/>
      <c r="Y211" s="13"/>
      <c r="Z211" s="13"/>
      <c r="AA211" s="13"/>
      <c r="AB211" s="13"/>
      <c r="AC211" s="13"/>
      <c r="AD211" s="13"/>
      <c r="AE211" s="13"/>
      <c r="AT211" s="250" t="s">
        <v>323</v>
      </c>
      <c r="AU211" s="250" t="s">
        <v>86</v>
      </c>
      <c r="AV211" s="13" t="s">
        <v>86</v>
      </c>
      <c r="AW211" s="13" t="s">
        <v>32</v>
      </c>
      <c r="AX211" s="13" t="s">
        <v>77</v>
      </c>
      <c r="AY211" s="250" t="s">
        <v>304</v>
      </c>
    </row>
    <row r="212" s="13" customFormat="1">
      <c r="A212" s="13"/>
      <c r="B212" s="239"/>
      <c r="C212" s="240"/>
      <c r="D212" s="241" t="s">
        <v>323</v>
      </c>
      <c r="E212" s="242" t="s">
        <v>1</v>
      </c>
      <c r="F212" s="243" t="s">
        <v>1914</v>
      </c>
      <c r="G212" s="240"/>
      <c r="H212" s="244">
        <v>6</v>
      </c>
      <c r="I212" s="245"/>
      <c r="J212" s="240"/>
      <c r="K212" s="240"/>
      <c r="L212" s="246"/>
      <c r="M212" s="247"/>
      <c r="N212" s="248"/>
      <c r="O212" s="248"/>
      <c r="P212" s="248"/>
      <c r="Q212" s="248"/>
      <c r="R212" s="248"/>
      <c r="S212" s="248"/>
      <c r="T212" s="249"/>
      <c r="U212" s="13"/>
      <c r="V212" s="13"/>
      <c r="W212" s="13"/>
      <c r="X212" s="13"/>
      <c r="Y212" s="13"/>
      <c r="Z212" s="13"/>
      <c r="AA212" s="13"/>
      <c r="AB212" s="13"/>
      <c r="AC212" s="13"/>
      <c r="AD212" s="13"/>
      <c r="AE212" s="13"/>
      <c r="AT212" s="250" t="s">
        <v>323</v>
      </c>
      <c r="AU212" s="250" t="s">
        <v>86</v>
      </c>
      <c r="AV212" s="13" t="s">
        <v>86</v>
      </c>
      <c r="AW212" s="13" t="s">
        <v>32</v>
      </c>
      <c r="AX212" s="13" t="s">
        <v>77</v>
      </c>
      <c r="AY212" s="250" t="s">
        <v>304</v>
      </c>
    </row>
    <row r="213" s="13" customFormat="1">
      <c r="A213" s="13"/>
      <c r="B213" s="239"/>
      <c r="C213" s="240"/>
      <c r="D213" s="241" t="s">
        <v>323</v>
      </c>
      <c r="E213" s="242" t="s">
        <v>1</v>
      </c>
      <c r="F213" s="243" t="s">
        <v>1915</v>
      </c>
      <c r="G213" s="240"/>
      <c r="H213" s="244">
        <v>11</v>
      </c>
      <c r="I213" s="245"/>
      <c r="J213" s="240"/>
      <c r="K213" s="240"/>
      <c r="L213" s="246"/>
      <c r="M213" s="247"/>
      <c r="N213" s="248"/>
      <c r="O213" s="248"/>
      <c r="P213" s="248"/>
      <c r="Q213" s="248"/>
      <c r="R213" s="248"/>
      <c r="S213" s="248"/>
      <c r="T213" s="249"/>
      <c r="U213" s="13"/>
      <c r="V213" s="13"/>
      <c r="W213" s="13"/>
      <c r="X213" s="13"/>
      <c r="Y213" s="13"/>
      <c r="Z213" s="13"/>
      <c r="AA213" s="13"/>
      <c r="AB213" s="13"/>
      <c r="AC213" s="13"/>
      <c r="AD213" s="13"/>
      <c r="AE213" s="13"/>
      <c r="AT213" s="250" t="s">
        <v>323</v>
      </c>
      <c r="AU213" s="250" t="s">
        <v>86</v>
      </c>
      <c r="AV213" s="13" t="s">
        <v>86</v>
      </c>
      <c r="AW213" s="13" t="s">
        <v>32</v>
      </c>
      <c r="AX213" s="13" t="s">
        <v>77</v>
      </c>
      <c r="AY213" s="250" t="s">
        <v>304</v>
      </c>
    </row>
    <row r="214" s="13" customFormat="1">
      <c r="A214" s="13"/>
      <c r="B214" s="239"/>
      <c r="C214" s="240"/>
      <c r="D214" s="241" t="s">
        <v>323</v>
      </c>
      <c r="E214" s="242" t="s">
        <v>1</v>
      </c>
      <c r="F214" s="243" t="s">
        <v>1916</v>
      </c>
      <c r="G214" s="240"/>
      <c r="H214" s="244">
        <v>8</v>
      </c>
      <c r="I214" s="245"/>
      <c r="J214" s="240"/>
      <c r="K214" s="240"/>
      <c r="L214" s="246"/>
      <c r="M214" s="247"/>
      <c r="N214" s="248"/>
      <c r="O214" s="248"/>
      <c r="P214" s="248"/>
      <c r="Q214" s="248"/>
      <c r="R214" s="248"/>
      <c r="S214" s="248"/>
      <c r="T214" s="249"/>
      <c r="U214" s="13"/>
      <c r="V214" s="13"/>
      <c r="W214" s="13"/>
      <c r="X214" s="13"/>
      <c r="Y214" s="13"/>
      <c r="Z214" s="13"/>
      <c r="AA214" s="13"/>
      <c r="AB214" s="13"/>
      <c r="AC214" s="13"/>
      <c r="AD214" s="13"/>
      <c r="AE214" s="13"/>
      <c r="AT214" s="250" t="s">
        <v>323</v>
      </c>
      <c r="AU214" s="250" t="s">
        <v>86</v>
      </c>
      <c r="AV214" s="13" t="s">
        <v>86</v>
      </c>
      <c r="AW214" s="13" t="s">
        <v>32</v>
      </c>
      <c r="AX214" s="13" t="s">
        <v>77</v>
      </c>
      <c r="AY214" s="250" t="s">
        <v>304</v>
      </c>
    </row>
    <row r="215" s="13" customFormat="1">
      <c r="A215" s="13"/>
      <c r="B215" s="239"/>
      <c r="C215" s="240"/>
      <c r="D215" s="241" t="s">
        <v>323</v>
      </c>
      <c r="E215" s="242" t="s">
        <v>1</v>
      </c>
      <c r="F215" s="243" t="s">
        <v>1917</v>
      </c>
      <c r="G215" s="240"/>
      <c r="H215" s="244">
        <v>20</v>
      </c>
      <c r="I215" s="245"/>
      <c r="J215" s="240"/>
      <c r="K215" s="240"/>
      <c r="L215" s="246"/>
      <c r="M215" s="247"/>
      <c r="N215" s="248"/>
      <c r="O215" s="248"/>
      <c r="P215" s="248"/>
      <c r="Q215" s="248"/>
      <c r="R215" s="248"/>
      <c r="S215" s="248"/>
      <c r="T215" s="249"/>
      <c r="U215" s="13"/>
      <c r="V215" s="13"/>
      <c r="W215" s="13"/>
      <c r="X215" s="13"/>
      <c r="Y215" s="13"/>
      <c r="Z215" s="13"/>
      <c r="AA215" s="13"/>
      <c r="AB215" s="13"/>
      <c r="AC215" s="13"/>
      <c r="AD215" s="13"/>
      <c r="AE215" s="13"/>
      <c r="AT215" s="250" t="s">
        <v>323</v>
      </c>
      <c r="AU215" s="250" t="s">
        <v>86</v>
      </c>
      <c r="AV215" s="13" t="s">
        <v>86</v>
      </c>
      <c r="AW215" s="13" t="s">
        <v>32</v>
      </c>
      <c r="AX215" s="13" t="s">
        <v>77</v>
      </c>
      <c r="AY215" s="250" t="s">
        <v>304</v>
      </c>
    </row>
    <row r="216" s="15" customFormat="1">
      <c r="A216" s="15"/>
      <c r="B216" s="261"/>
      <c r="C216" s="262"/>
      <c r="D216" s="241" t="s">
        <v>323</v>
      </c>
      <c r="E216" s="263" t="s">
        <v>1</v>
      </c>
      <c r="F216" s="264" t="s">
        <v>338</v>
      </c>
      <c r="G216" s="262"/>
      <c r="H216" s="265">
        <v>115</v>
      </c>
      <c r="I216" s="266"/>
      <c r="J216" s="262"/>
      <c r="K216" s="262"/>
      <c r="L216" s="267"/>
      <c r="M216" s="268"/>
      <c r="N216" s="269"/>
      <c r="O216" s="269"/>
      <c r="P216" s="269"/>
      <c r="Q216" s="269"/>
      <c r="R216" s="269"/>
      <c r="S216" s="269"/>
      <c r="T216" s="270"/>
      <c r="U216" s="15"/>
      <c r="V216" s="15"/>
      <c r="W216" s="15"/>
      <c r="X216" s="15"/>
      <c r="Y216" s="15"/>
      <c r="Z216" s="15"/>
      <c r="AA216" s="15"/>
      <c r="AB216" s="15"/>
      <c r="AC216" s="15"/>
      <c r="AD216" s="15"/>
      <c r="AE216" s="15"/>
      <c r="AT216" s="271" t="s">
        <v>323</v>
      </c>
      <c r="AU216" s="271" t="s">
        <v>86</v>
      </c>
      <c r="AV216" s="15" t="s">
        <v>311</v>
      </c>
      <c r="AW216" s="15" t="s">
        <v>32</v>
      </c>
      <c r="AX216" s="15" t="s">
        <v>84</v>
      </c>
      <c r="AY216" s="271" t="s">
        <v>304</v>
      </c>
    </row>
    <row r="217" s="2" customFormat="1" ht="24.15" customHeight="1">
      <c r="A217" s="38"/>
      <c r="B217" s="39"/>
      <c r="C217" s="273" t="s">
        <v>500</v>
      </c>
      <c r="D217" s="273" t="s">
        <v>423</v>
      </c>
      <c r="E217" s="274" t="s">
        <v>496</v>
      </c>
      <c r="F217" s="275" t="s">
        <v>497</v>
      </c>
      <c r="G217" s="276" t="s">
        <v>317</v>
      </c>
      <c r="H217" s="277">
        <v>126.5</v>
      </c>
      <c r="I217" s="278"/>
      <c r="J217" s="279">
        <f>ROUND(I217*H217,2)</f>
        <v>0</v>
      </c>
      <c r="K217" s="275" t="s">
        <v>318</v>
      </c>
      <c r="L217" s="280"/>
      <c r="M217" s="281" t="s">
        <v>1</v>
      </c>
      <c r="N217" s="282" t="s">
        <v>42</v>
      </c>
      <c r="O217" s="91"/>
      <c r="P217" s="235">
        <f>O217*H217</f>
        <v>0</v>
      </c>
      <c r="Q217" s="235">
        <v>0.01112</v>
      </c>
      <c r="R217" s="235">
        <f>Q217*H217</f>
        <v>1.4066799999999999</v>
      </c>
      <c r="S217" s="235">
        <v>0</v>
      </c>
      <c r="T217" s="236">
        <f>S217*H217</f>
        <v>0</v>
      </c>
      <c r="U217" s="38"/>
      <c r="V217" s="38"/>
      <c r="W217" s="38"/>
      <c r="X217" s="38"/>
      <c r="Y217" s="38"/>
      <c r="Z217" s="38"/>
      <c r="AA217" s="38"/>
      <c r="AB217" s="38"/>
      <c r="AC217" s="38"/>
      <c r="AD217" s="38"/>
      <c r="AE217" s="38"/>
      <c r="AR217" s="237" t="s">
        <v>426</v>
      </c>
      <c r="AT217" s="237" t="s">
        <v>423</v>
      </c>
      <c r="AU217" s="237" t="s">
        <v>86</v>
      </c>
      <c r="AY217" s="17" t="s">
        <v>304</v>
      </c>
      <c r="BE217" s="238">
        <f>IF(N217="základní",J217,0)</f>
        <v>0</v>
      </c>
      <c r="BF217" s="238">
        <f>IF(N217="snížená",J217,0)</f>
        <v>0</v>
      </c>
      <c r="BG217" s="238">
        <f>IF(N217="zákl. přenesená",J217,0)</f>
        <v>0</v>
      </c>
      <c r="BH217" s="238">
        <f>IF(N217="sníž. přenesená",J217,0)</f>
        <v>0</v>
      </c>
      <c r="BI217" s="238">
        <f>IF(N217="nulová",J217,0)</f>
        <v>0</v>
      </c>
      <c r="BJ217" s="17" t="s">
        <v>84</v>
      </c>
      <c r="BK217" s="238">
        <f>ROUND(I217*H217,2)</f>
        <v>0</v>
      </c>
      <c r="BL217" s="17" t="s">
        <v>392</v>
      </c>
      <c r="BM217" s="237" t="s">
        <v>498</v>
      </c>
    </row>
    <row r="218" s="13" customFormat="1">
      <c r="A218" s="13"/>
      <c r="B218" s="239"/>
      <c r="C218" s="240"/>
      <c r="D218" s="241" t="s">
        <v>323</v>
      </c>
      <c r="E218" s="240"/>
      <c r="F218" s="243" t="s">
        <v>1732</v>
      </c>
      <c r="G218" s="240"/>
      <c r="H218" s="244">
        <v>126.5</v>
      </c>
      <c r="I218" s="245"/>
      <c r="J218" s="240"/>
      <c r="K218" s="240"/>
      <c r="L218" s="246"/>
      <c r="M218" s="247"/>
      <c r="N218" s="248"/>
      <c r="O218" s="248"/>
      <c r="P218" s="248"/>
      <c r="Q218" s="248"/>
      <c r="R218" s="248"/>
      <c r="S218" s="248"/>
      <c r="T218" s="249"/>
      <c r="U218" s="13"/>
      <c r="V218" s="13"/>
      <c r="W218" s="13"/>
      <c r="X218" s="13"/>
      <c r="Y218" s="13"/>
      <c r="Z218" s="13"/>
      <c r="AA218" s="13"/>
      <c r="AB218" s="13"/>
      <c r="AC218" s="13"/>
      <c r="AD218" s="13"/>
      <c r="AE218" s="13"/>
      <c r="AT218" s="250" t="s">
        <v>323</v>
      </c>
      <c r="AU218" s="250" t="s">
        <v>86</v>
      </c>
      <c r="AV218" s="13" t="s">
        <v>86</v>
      </c>
      <c r="AW218" s="13" t="s">
        <v>4</v>
      </c>
      <c r="AX218" s="13" t="s">
        <v>84</v>
      </c>
      <c r="AY218" s="250" t="s">
        <v>304</v>
      </c>
    </row>
    <row r="219" s="2" customFormat="1" ht="33" customHeight="1">
      <c r="A219" s="38"/>
      <c r="B219" s="39"/>
      <c r="C219" s="226" t="s">
        <v>504</v>
      </c>
      <c r="D219" s="226" t="s">
        <v>307</v>
      </c>
      <c r="E219" s="227" t="s">
        <v>501</v>
      </c>
      <c r="F219" s="228" t="s">
        <v>502</v>
      </c>
      <c r="G219" s="229" t="s">
        <v>317</v>
      </c>
      <c r="H219" s="230">
        <v>115</v>
      </c>
      <c r="I219" s="231"/>
      <c r="J219" s="232">
        <f>ROUND(I219*H219,2)</f>
        <v>0</v>
      </c>
      <c r="K219" s="228" t="s">
        <v>318</v>
      </c>
      <c r="L219" s="44"/>
      <c r="M219" s="233" t="s">
        <v>1</v>
      </c>
      <c r="N219" s="234" t="s">
        <v>42</v>
      </c>
      <c r="O219" s="91"/>
      <c r="P219" s="235">
        <f>O219*H219</f>
        <v>0</v>
      </c>
      <c r="Q219" s="235">
        <v>0</v>
      </c>
      <c r="R219" s="235">
        <f>Q219*H219</f>
        <v>0</v>
      </c>
      <c r="S219" s="235">
        <v>0</v>
      </c>
      <c r="T219" s="236">
        <f>S219*H219</f>
        <v>0</v>
      </c>
      <c r="U219" s="38"/>
      <c r="V219" s="38"/>
      <c r="W219" s="38"/>
      <c r="X219" s="38"/>
      <c r="Y219" s="38"/>
      <c r="Z219" s="38"/>
      <c r="AA219" s="38"/>
      <c r="AB219" s="38"/>
      <c r="AC219" s="38"/>
      <c r="AD219" s="38"/>
      <c r="AE219" s="38"/>
      <c r="AR219" s="237" t="s">
        <v>392</v>
      </c>
      <c r="AT219" s="237" t="s">
        <v>307</v>
      </c>
      <c r="AU219" s="237" t="s">
        <v>86</v>
      </c>
      <c r="AY219" s="17" t="s">
        <v>304</v>
      </c>
      <c r="BE219" s="238">
        <f>IF(N219="základní",J219,0)</f>
        <v>0</v>
      </c>
      <c r="BF219" s="238">
        <f>IF(N219="snížená",J219,0)</f>
        <v>0</v>
      </c>
      <c r="BG219" s="238">
        <f>IF(N219="zákl. přenesená",J219,0)</f>
        <v>0</v>
      </c>
      <c r="BH219" s="238">
        <f>IF(N219="sníž. přenesená",J219,0)</f>
        <v>0</v>
      </c>
      <c r="BI219" s="238">
        <f>IF(N219="nulová",J219,0)</f>
        <v>0</v>
      </c>
      <c r="BJ219" s="17" t="s">
        <v>84</v>
      </c>
      <c r="BK219" s="238">
        <f>ROUND(I219*H219,2)</f>
        <v>0</v>
      </c>
      <c r="BL219" s="17" t="s">
        <v>392</v>
      </c>
      <c r="BM219" s="237" t="s">
        <v>503</v>
      </c>
    </row>
    <row r="220" s="2" customFormat="1" ht="37.8" customHeight="1">
      <c r="A220" s="38"/>
      <c r="B220" s="39"/>
      <c r="C220" s="226" t="s">
        <v>508</v>
      </c>
      <c r="D220" s="226" t="s">
        <v>307</v>
      </c>
      <c r="E220" s="227" t="s">
        <v>505</v>
      </c>
      <c r="F220" s="228" t="s">
        <v>506</v>
      </c>
      <c r="G220" s="229" t="s">
        <v>317</v>
      </c>
      <c r="H220" s="230">
        <v>115</v>
      </c>
      <c r="I220" s="231"/>
      <c r="J220" s="232">
        <f>ROUND(I220*H220,2)</f>
        <v>0</v>
      </c>
      <c r="K220" s="228" t="s">
        <v>1</v>
      </c>
      <c r="L220" s="44"/>
      <c r="M220" s="233" t="s">
        <v>1</v>
      </c>
      <c r="N220" s="234" t="s">
        <v>42</v>
      </c>
      <c r="O220" s="91"/>
      <c r="P220" s="235">
        <f>O220*H220</f>
        <v>0</v>
      </c>
      <c r="Q220" s="235">
        <v>0</v>
      </c>
      <c r="R220" s="235">
        <f>Q220*H220</f>
        <v>0</v>
      </c>
      <c r="S220" s="235">
        <v>0</v>
      </c>
      <c r="T220" s="236">
        <f>S220*H220</f>
        <v>0</v>
      </c>
      <c r="U220" s="38"/>
      <c r="V220" s="38"/>
      <c r="W220" s="38"/>
      <c r="X220" s="38"/>
      <c r="Y220" s="38"/>
      <c r="Z220" s="38"/>
      <c r="AA220" s="38"/>
      <c r="AB220" s="38"/>
      <c r="AC220" s="38"/>
      <c r="AD220" s="38"/>
      <c r="AE220" s="38"/>
      <c r="AR220" s="237" t="s">
        <v>392</v>
      </c>
      <c r="AT220" s="237" t="s">
        <v>307</v>
      </c>
      <c r="AU220" s="237" t="s">
        <v>86</v>
      </c>
      <c r="AY220" s="17" t="s">
        <v>304</v>
      </c>
      <c r="BE220" s="238">
        <f>IF(N220="základní",J220,0)</f>
        <v>0</v>
      </c>
      <c r="BF220" s="238">
        <f>IF(N220="snížená",J220,0)</f>
        <v>0</v>
      </c>
      <c r="BG220" s="238">
        <f>IF(N220="zákl. přenesená",J220,0)</f>
        <v>0</v>
      </c>
      <c r="BH220" s="238">
        <f>IF(N220="sníž. přenesená",J220,0)</f>
        <v>0</v>
      </c>
      <c r="BI220" s="238">
        <f>IF(N220="nulová",J220,0)</f>
        <v>0</v>
      </c>
      <c r="BJ220" s="17" t="s">
        <v>84</v>
      </c>
      <c r="BK220" s="238">
        <f>ROUND(I220*H220,2)</f>
        <v>0</v>
      </c>
      <c r="BL220" s="17" t="s">
        <v>392</v>
      </c>
      <c r="BM220" s="237" t="s">
        <v>507</v>
      </c>
    </row>
    <row r="221" s="2" customFormat="1" ht="24.15" customHeight="1">
      <c r="A221" s="38"/>
      <c r="B221" s="39"/>
      <c r="C221" s="226" t="s">
        <v>514</v>
      </c>
      <c r="D221" s="226" t="s">
        <v>307</v>
      </c>
      <c r="E221" s="227" t="s">
        <v>509</v>
      </c>
      <c r="F221" s="228" t="s">
        <v>510</v>
      </c>
      <c r="G221" s="229" t="s">
        <v>406</v>
      </c>
      <c r="H221" s="272"/>
      <c r="I221" s="231"/>
      <c r="J221" s="232">
        <f>ROUND(I221*H221,2)</f>
        <v>0</v>
      </c>
      <c r="K221" s="228" t="s">
        <v>318</v>
      </c>
      <c r="L221" s="44"/>
      <c r="M221" s="233" t="s">
        <v>1</v>
      </c>
      <c r="N221" s="234" t="s">
        <v>42</v>
      </c>
      <c r="O221" s="91"/>
      <c r="P221" s="235">
        <f>O221*H221</f>
        <v>0</v>
      </c>
      <c r="Q221" s="235">
        <v>0</v>
      </c>
      <c r="R221" s="235">
        <f>Q221*H221</f>
        <v>0</v>
      </c>
      <c r="S221" s="235">
        <v>0</v>
      </c>
      <c r="T221" s="236">
        <f>S221*H221</f>
        <v>0</v>
      </c>
      <c r="U221" s="38"/>
      <c r="V221" s="38"/>
      <c r="W221" s="38"/>
      <c r="X221" s="38"/>
      <c r="Y221" s="38"/>
      <c r="Z221" s="38"/>
      <c r="AA221" s="38"/>
      <c r="AB221" s="38"/>
      <c r="AC221" s="38"/>
      <c r="AD221" s="38"/>
      <c r="AE221" s="38"/>
      <c r="AR221" s="237" t="s">
        <v>392</v>
      </c>
      <c r="AT221" s="237" t="s">
        <v>307</v>
      </c>
      <c r="AU221" s="237" t="s">
        <v>86</v>
      </c>
      <c r="AY221" s="17" t="s">
        <v>304</v>
      </c>
      <c r="BE221" s="238">
        <f>IF(N221="základní",J221,0)</f>
        <v>0</v>
      </c>
      <c r="BF221" s="238">
        <f>IF(N221="snížená",J221,0)</f>
        <v>0</v>
      </c>
      <c r="BG221" s="238">
        <f>IF(N221="zákl. přenesená",J221,0)</f>
        <v>0</v>
      </c>
      <c r="BH221" s="238">
        <f>IF(N221="sníž. přenesená",J221,0)</f>
        <v>0</v>
      </c>
      <c r="BI221" s="238">
        <f>IF(N221="nulová",J221,0)</f>
        <v>0</v>
      </c>
      <c r="BJ221" s="17" t="s">
        <v>84</v>
      </c>
      <c r="BK221" s="238">
        <f>ROUND(I221*H221,2)</f>
        <v>0</v>
      </c>
      <c r="BL221" s="17" t="s">
        <v>392</v>
      </c>
      <c r="BM221" s="237" t="s">
        <v>511</v>
      </c>
    </row>
    <row r="222" s="12" customFormat="1" ht="22.8" customHeight="1">
      <c r="A222" s="12"/>
      <c r="B222" s="210"/>
      <c r="C222" s="211"/>
      <c r="D222" s="212" t="s">
        <v>76</v>
      </c>
      <c r="E222" s="224" t="s">
        <v>512</v>
      </c>
      <c r="F222" s="224" t="s">
        <v>513</v>
      </c>
      <c r="G222" s="211"/>
      <c r="H222" s="211"/>
      <c r="I222" s="214"/>
      <c r="J222" s="225">
        <f>BK222</f>
        <v>0</v>
      </c>
      <c r="K222" s="211"/>
      <c r="L222" s="216"/>
      <c r="M222" s="217"/>
      <c r="N222" s="218"/>
      <c r="O222" s="218"/>
      <c r="P222" s="219">
        <f>SUM(P223:P226)</f>
        <v>0</v>
      </c>
      <c r="Q222" s="218"/>
      <c r="R222" s="219">
        <f>SUM(R223:R226)</f>
        <v>0.27600000000000002</v>
      </c>
      <c r="S222" s="218"/>
      <c r="T222" s="220">
        <f>SUM(T223:T226)</f>
        <v>0.089999999999999997</v>
      </c>
      <c r="U222" s="12"/>
      <c r="V222" s="12"/>
      <c r="W222" s="12"/>
      <c r="X222" s="12"/>
      <c r="Y222" s="12"/>
      <c r="Z222" s="12"/>
      <c r="AA222" s="12"/>
      <c r="AB222" s="12"/>
      <c r="AC222" s="12"/>
      <c r="AD222" s="12"/>
      <c r="AE222" s="12"/>
      <c r="AR222" s="221" t="s">
        <v>86</v>
      </c>
      <c r="AT222" s="222" t="s">
        <v>76</v>
      </c>
      <c r="AU222" s="222" t="s">
        <v>84</v>
      </c>
      <c r="AY222" s="221" t="s">
        <v>304</v>
      </c>
      <c r="BK222" s="223">
        <f>SUM(BK223:BK226)</f>
        <v>0</v>
      </c>
    </row>
    <row r="223" s="2" customFormat="1" ht="24.15" customHeight="1">
      <c r="A223" s="38"/>
      <c r="B223" s="39"/>
      <c r="C223" s="226" t="s">
        <v>518</v>
      </c>
      <c r="D223" s="226" t="s">
        <v>307</v>
      </c>
      <c r="E223" s="227" t="s">
        <v>515</v>
      </c>
      <c r="F223" s="228" t="s">
        <v>516</v>
      </c>
      <c r="G223" s="229" t="s">
        <v>317</v>
      </c>
      <c r="H223" s="230">
        <v>600</v>
      </c>
      <c r="I223" s="231"/>
      <c r="J223" s="232">
        <f>ROUND(I223*H223,2)</f>
        <v>0</v>
      </c>
      <c r="K223" s="228" t="s">
        <v>318</v>
      </c>
      <c r="L223" s="44"/>
      <c r="M223" s="233" t="s">
        <v>1</v>
      </c>
      <c r="N223" s="234" t="s">
        <v>42</v>
      </c>
      <c r="O223" s="91"/>
      <c r="P223" s="235">
        <f>O223*H223</f>
        <v>0</v>
      </c>
      <c r="Q223" s="235">
        <v>0</v>
      </c>
      <c r="R223" s="235">
        <f>Q223*H223</f>
        <v>0</v>
      </c>
      <c r="S223" s="235">
        <v>0.00014999999999999999</v>
      </c>
      <c r="T223" s="236">
        <f>S223*H223</f>
        <v>0.089999999999999997</v>
      </c>
      <c r="U223" s="38"/>
      <c r="V223" s="38"/>
      <c r="W223" s="38"/>
      <c r="X223" s="38"/>
      <c r="Y223" s="38"/>
      <c r="Z223" s="38"/>
      <c r="AA223" s="38"/>
      <c r="AB223" s="38"/>
      <c r="AC223" s="38"/>
      <c r="AD223" s="38"/>
      <c r="AE223" s="38"/>
      <c r="AR223" s="237" t="s">
        <v>392</v>
      </c>
      <c r="AT223" s="237" t="s">
        <v>307</v>
      </c>
      <c r="AU223" s="237" t="s">
        <v>86</v>
      </c>
      <c r="AY223" s="17" t="s">
        <v>304</v>
      </c>
      <c r="BE223" s="238">
        <f>IF(N223="základní",J223,0)</f>
        <v>0</v>
      </c>
      <c r="BF223" s="238">
        <f>IF(N223="snížená",J223,0)</f>
        <v>0</v>
      </c>
      <c r="BG223" s="238">
        <f>IF(N223="zákl. přenesená",J223,0)</f>
        <v>0</v>
      </c>
      <c r="BH223" s="238">
        <f>IF(N223="sníž. přenesená",J223,0)</f>
        <v>0</v>
      </c>
      <c r="BI223" s="238">
        <f>IF(N223="nulová",J223,0)</f>
        <v>0</v>
      </c>
      <c r="BJ223" s="17" t="s">
        <v>84</v>
      </c>
      <c r="BK223" s="238">
        <f>ROUND(I223*H223,2)</f>
        <v>0</v>
      </c>
      <c r="BL223" s="17" t="s">
        <v>392</v>
      </c>
      <c r="BM223" s="237" t="s">
        <v>517</v>
      </c>
    </row>
    <row r="224" s="2" customFormat="1" ht="24.15" customHeight="1">
      <c r="A224" s="38"/>
      <c r="B224" s="39"/>
      <c r="C224" s="226" t="s">
        <v>522</v>
      </c>
      <c r="D224" s="226" t="s">
        <v>307</v>
      </c>
      <c r="E224" s="227" t="s">
        <v>519</v>
      </c>
      <c r="F224" s="228" t="s">
        <v>520</v>
      </c>
      <c r="G224" s="229" t="s">
        <v>317</v>
      </c>
      <c r="H224" s="230">
        <v>600</v>
      </c>
      <c r="I224" s="231"/>
      <c r="J224" s="232">
        <f>ROUND(I224*H224,2)</f>
        <v>0</v>
      </c>
      <c r="K224" s="228" t="s">
        <v>318</v>
      </c>
      <c r="L224" s="44"/>
      <c r="M224" s="233" t="s">
        <v>1</v>
      </c>
      <c r="N224" s="234" t="s">
        <v>42</v>
      </c>
      <c r="O224" s="91"/>
      <c r="P224" s="235">
        <f>O224*H224</f>
        <v>0</v>
      </c>
      <c r="Q224" s="235">
        <v>0.00020000000000000001</v>
      </c>
      <c r="R224" s="235">
        <f>Q224*H224</f>
        <v>0.12000000000000001</v>
      </c>
      <c r="S224" s="235">
        <v>0</v>
      </c>
      <c r="T224" s="236">
        <f>S224*H224</f>
        <v>0</v>
      </c>
      <c r="U224" s="38"/>
      <c r="V224" s="38"/>
      <c r="W224" s="38"/>
      <c r="X224" s="38"/>
      <c r="Y224" s="38"/>
      <c r="Z224" s="38"/>
      <c r="AA224" s="38"/>
      <c r="AB224" s="38"/>
      <c r="AC224" s="38"/>
      <c r="AD224" s="38"/>
      <c r="AE224" s="38"/>
      <c r="AR224" s="237" t="s">
        <v>392</v>
      </c>
      <c r="AT224" s="237" t="s">
        <v>307</v>
      </c>
      <c r="AU224" s="237" t="s">
        <v>86</v>
      </c>
      <c r="AY224" s="17" t="s">
        <v>304</v>
      </c>
      <c r="BE224" s="238">
        <f>IF(N224="základní",J224,0)</f>
        <v>0</v>
      </c>
      <c r="BF224" s="238">
        <f>IF(N224="snížená",J224,0)</f>
        <v>0</v>
      </c>
      <c r="BG224" s="238">
        <f>IF(N224="zákl. přenesená",J224,0)</f>
        <v>0</v>
      </c>
      <c r="BH224" s="238">
        <f>IF(N224="sníž. přenesená",J224,0)</f>
        <v>0</v>
      </c>
      <c r="BI224" s="238">
        <f>IF(N224="nulová",J224,0)</f>
        <v>0</v>
      </c>
      <c r="BJ224" s="17" t="s">
        <v>84</v>
      </c>
      <c r="BK224" s="238">
        <f>ROUND(I224*H224,2)</f>
        <v>0</v>
      </c>
      <c r="BL224" s="17" t="s">
        <v>392</v>
      </c>
      <c r="BM224" s="237" t="s">
        <v>521</v>
      </c>
    </row>
    <row r="225" s="2" customFormat="1" ht="33" customHeight="1">
      <c r="A225" s="38"/>
      <c r="B225" s="39"/>
      <c r="C225" s="226" t="s">
        <v>531</v>
      </c>
      <c r="D225" s="226" t="s">
        <v>307</v>
      </c>
      <c r="E225" s="227" t="s">
        <v>523</v>
      </c>
      <c r="F225" s="228" t="s">
        <v>524</v>
      </c>
      <c r="G225" s="229" t="s">
        <v>317</v>
      </c>
      <c r="H225" s="230">
        <v>600</v>
      </c>
      <c r="I225" s="231"/>
      <c r="J225" s="232">
        <f>ROUND(I225*H225,2)</f>
        <v>0</v>
      </c>
      <c r="K225" s="228" t="s">
        <v>318</v>
      </c>
      <c r="L225" s="44"/>
      <c r="M225" s="233" t="s">
        <v>1</v>
      </c>
      <c r="N225" s="234" t="s">
        <v>42</v>
      </c>
      <c r="O225" s="91"/>
      <c r="P225" s="235">
        <f>O225*H225</f>
        <v>0</v>
      </c>
      <c r="Q225" s="235">
        <v>0.00025999999999999998</v>
      </c>
      <c r="R225" s="235">
        <f>Q225*H225</f>
        <v>0.156</v>
      </c>
      <c r="S225" s="235">
        <v>0</v>
      </c>
      <c r="T225" s="236">
        <f>S225*H225</f>
        <v>0</v>
      </c>
      <c r="U225" s="38"/>
      <c r="V225" s="38"/>
      <c r="W225" s="38"/>
      <c r="X225" s="38"/>
      <c r="Y225" s="38"/>
      <c r="Z225" s="38"/>
      <c r="AA225" s="38"/>
      <c r="AB225" s="38"/>
      <c r="AC225" s="38"/>
      <c r="AD225" s="38"/>
      <c r="AE225" s="38"/>
      <c r="AR225" s="237" t="s">
        <v>392</v>
      </c>
      <c r="AT225" s="237" t="s">
        <v>307</v>
      </c>
      <c r="AU225" s="237" t="s">
        <v>86</v>
      </c>
      <c r="AY225" s="17" t="s">
        <v>304</v>
      </c>
      <c r="BE225" s="238">
        <f>IF(N225="základní",J225,0)</f>
        <v>0</v>
      </c>
      <c r="BF225" s="238">
        <f>IF(N225="snížená",J225,0)</f>
        <v>0</v>
      </c>
      <c r="BG225" s="238">
        <f>IF(N225="zákl. přenesená",J225,0)</f>
        <v>0</v>
      </c>
      <c r="BH225" s="238">
        <f>IF(N225="sníž. přenesená",J225,0)</f>
        <v>0</v>
      </c>
      <c r="BI225" s="238">
        <f>IF(N225="nulová",J225,0)</f>
        <v>0</v>
      </c>
      <c r="BJ225" s="17" t="s">
        <v>84</v>
      </c>
      <c r="BK225" s="238">
        <f>ROUND(I225*H225,2)</f>
        <v>0</v>
      </c>
      <c r="BL225" s="17" t="s">
        <v>392</v>
      </c>
      <c r="BM225" s="237" t="s">
        <v>525</v>
      </c>
    </row>
    <row r="226" s="13" customFormat="1">
      <c r="A226" s="13"/>
      <c r="B226" s="239"/>
      <c r="C226" s="240"/>
      <c r="D226" s="241" t="s">
        <v>323</v>
      </c>
      <c r="E226" s="242" t="s">
        <v>1</v>
      </c>
      <c r="F226" s="243" t="s">
        <v>1733</v>
      </c>
      <c r="G226" s="240"/>
      <c r="H226" s="244">
        <v>600</v>
      </c>
      <c r="I226" s="245"/>
      <c r="J226" s="240"/>
      <c r="K226" s="240"/>
      <c r="L226" s="246"/>
      <c r="M226" s="247"/>
      <c r="N226" s="248"/>
      <c r="O226" s="248"/>
      <c r="P226" s="248"/>
      <c r="Q226" s="248"/>
      <c r="R226" s="248"/>
      <c r="S226" s="248"/>
      <c r="T226" s="249"/>
      <c r="U226" s="13"/>
      <c r="V226" s="13"/>
      <c r="W226" s="13"/>
      <c r="X226" s="13"/>
      <c r="Y226" s="13"/>
      <c r="Z226" s="13"/>
      <c r="AA226" s="13"/>
      <c r="AB226" s="13"/>
      <c r="AC226" s="13"/>
      <c r="AD226" s="13"/>
      <c r="AE226" s="13"/>
      <c r="AT226" s="250" t="s">
        <v>323</v>
      </c>
      <c r="AU226" s="250" t="s">
        <v>86</v>
      </c>
      <c r="AV226" s="13" t="s">
        <v>86</v>
      </c>
      <c r="AW226" s="13" t="s">
        <v>32</v>
      </c>
      <c r="AX226" s="13" t="s">
        <v>84</v>
      </c>
      <c r="AY226" s="250" t="s">
        <v>304</v>
      </c>
    </row>
    <row r="227" s="12" customFormat="1" ht="25.92" customHeight="1">
      <c r="A227" s="12"/>
      <c r="B227" s="210"/>
      <c r="C227" s="211"/>
      <c r="D227" s="212" t="s">
        <v>76</v>
      </c>
      <c r="E227" s="213" t="s">
        <v>529</v>
      </c>
      <c r="F227" s="213" t="s">
        <v>530</v>
      </c>
      <c r="G227" s="211"/>
      <c r="H227" s="211"/>
      <c r="I227" s="214"/>
      <c r="J227" s="215">
        <f>BK227</f>
        <v>0</v>
      </c>
      <c r="K227" s="211"/>
      <c r="L227" s="216"/>
      <c r="M227" s="217"/>
      <c r="N227" s="218"/>
      <c r="O227" s="218"/>
      <c r="P227" s="219">
        <f>SUM(P228:P229)</f>
        <v>0</v>
      </c>
      <c r="Q227" s="218"/>
      <c r="R227" s="219">
        <f>SUM(R228:R229)</f>
        <v>0</v>
      </c>
      <c r="S227" s="218"/>
      <c r="T227" s="220">
        <f>SUM(T228:T229)</f>
        <v>0</v>
      </c>
      <c r="U227" s="12"/>
      <c r="V227" s="12"/>
      <c r="W227" s="12"/>
      <c r="X227" s="12"/>
      <c r="Y227" s="12"/>
      <c r="Z227" s="12"/>
      <c r="AA227" s="12"/>
      <c r="AB227" s="12"/>
      <c r="AC227" s="12"/>
      <c r="AD227" s="12"/>
      <c r="AE227" s="12"/>
      <c r="AR227" s="221" t="s">
        <v>311</v>
      </c>
      <c r="AT227" s="222" t="s">
        <v>76</v>
      </c>
      <c r="AU227" s="222" t="s">
        <v>77</v>
      </c>
      <c r="AY227" s="221" t="s">
        <v>304</v>
      </c>
      <c r="BK227" s="223">
        <f>SUM(BK228:BK229)</f>
        <v>0</v>
      </c>
    </row>
    <row r="228" s="2" customFormat="1" ht="16.5" customHeight="1">
      <c r="A228" s="38"/>
      <c r="B228" s="39"/>
      <c r="C228" s="226" t="s">
        <v>683</v>
      </c>
      <c r="D228" s="226" t="s">
        <v>307</v>
      </c>
      <c r="E228" s="227" t="s">
        <v>532</v>
      </c>
      <c r="F228" s="228" t="s">
        <v>533</v>
      </c>
      <c r="G228" s="229" t="s">
        <v>534</v>
      </c>
      <c r="H228" s="230">
        <v>50</v>
      </c>
      <c r="I228" s="231"/>
      <c r="J228" s="232">
        <f>ROUND(I228*H228,2)</f>
        <v>0</v>
      </c>
      <c r="K228" s="228" t="s">
        <v>318</v>
      </c>
      <c r="L228" s="44"/>
      <c r="M228" s="233" t="s">
        <v>1</v>
      </c>
      <c r="N228" s="234" t="s">
        <v>42</v>
      </c>
      <c r="O228" s="91"/>
      <c r="P228" s="235">
        <f>O228*H228</f>
        <v>0</v>
      </c>
      <c r="Q228" s="235">
        <v>0</v>
      </c>
      <c r="R228" s="235">
        <f>Q228*H228</f>
        <v>0</v>
      </c>
      <c r="S228" s="235">
        <v>0</v>
      </c>
      <c r="T228" s="236">
        <f>S228*H228</f>
        <v>0</v>
      </c>
      <c r="U228" s="38"/>
      <c r="V228" s="38"/>
      <c r="W228" s="38"/>
      <c r="X228" s="38"/>
      <c r="Y228" s="38"/>
      <c r="Z228" s="38"/>
      <c r="AA228" s="38"/>
      <c r="AB228" s="38"/>
      <c r="AC228" s="38"/>
      <c r="AD228" s="38"/>
      <c r="AE228" s="38"/>
      <c r="AR228" s="237" t="s">
        <v>535</v>
      </c>
      <c r="AT228" s="237" t="s">
        <v>307</v>
      </c>
      <c r="AU228" s="237" t="s">
        <v>84</v>
      </c>
      <c r="AY228" s="17" t="s">
        <v>304</v>
      </c>
      <c r="BE228" s="238">
        <f>IF(N228="základní",J228,0)</f>
        <v>0</v>
      </c>
      <c r="BF228" s="238">
        <f>IF(N228="snížená",J228,0)</f>
        <v>0</v>
      </c>
      <c r="BG228" s="238">
        <f>IF(N228="zákl. přenesená",J228,0)</f>
        <v>0</v>
      </c>
      <c r="BH228" s="238">
        <f>IF(N228="sníž. přenesená",J228,0)</f>
        <v>0</v>
      </c>
      <c r="BI228" s="238">
        <f>IF(N228="nulová",J228,0)</f>
        <v>0</v>
      </c>
      <c r="BJ228" s="17" t="s">
        <v>84</v>
      </c>
      <c r="BK228" s="238">
        <f>ROUND(I228*H228,2)</f>
        <v>0</v>
      </c>
      <c r="BL228" s="17" t="s">
        <v>535</v>
      </c>
      <c r="BM228" s="237" t="s">
        <v>536</v>
      </c>
    </row>
    <row r="229" s="13" customFormat="1">
      <c r="A229" s="13"/>
      <c r="B229" s="239"/>
      <c r="C229" s="240"/>
      <c r="D229" s="241" t="s">
        <v>323</v>
      </c>
      <c r="E229" s="242" t="s">
        <v>1</v>
      </c>
      <c r="F229" s="243" t="s">
        <v>537</v>
      </c>
      <c r="G229" s="240"/>
      <c r="H229" s="244">
        <v>50</v>
      </c>
      <c r="I229" s="245"/>
      <c r="J229" s="240"/>
      <c r="K229" s="240"/>
      <c r="L229" s="246"/>
      <c r="M229" s="283"/>
      <c r="N229" s="284"/>
      <c r="O229" s="284"/>
      <c r="P229" s="284"/>
      <c r="Q229" s="284"/>
      <c r="R229" s="284"/>
      <c r="S229" s="284"/>
      <c r="T229" s="285"/>
      <c r="U229" s="13"/>
      <c r="V229" s="13"/>
      <c r="W229" s="13"/>
      <c r="X229" s="13"/>
      <c r="Y229" s="13"/>
      <c r="Z229" s="13"/>
      <c r="AA229" s="13"/>
      <c r="AB229" s="13"/>
      <c r="AC229" s="13"/>
      <c r="AD229" s="13"/>
      <c r="AE229" s="13"/>
      <c r="AT229" s="250" t="s">
        <v>323</v>
      </c>
      <c r="AU229" s="250" t="s">
        <v>84</v>
      </c>
      <c r="AV229" s="13" t="s">
        <v>86</v>
      </c>
      <c r="AW229" s="13" t="s">
        <v>32</v>
      </c>
      <c r="AX229" s="13" t="s">
        <v>84</v>
      </c>
      <c r="AY229" s="250" t="s">
        <v>304</v>
      </c>
    </row>
    <row r="230" s="2" customFormat="1" ht="6.96" customHeight="1">
      <c r="A230" s="38"/>
      <c r="B230" s="66"/>
      <c r="C230" s="67"/>
      <c r="D230" s="67"/>
      <c r="E230" s="67"/>
      <c r="F230" s="67"/>
      <c r="G230" s="67"/>
      <c r="H230" s="67"/>
      <c r="I230" s="67"/>
      <c r="J230" s="67"/>
      <c r="K230" s="67"/>
      <c r="L230" s="44"/>
      <c r="M230" s="38"/>
      <c r="O230" s="38"/>
      <c r="P230" s="38"/>
      <c r="Q230" s="38"/>
      <c r="R230" s="38"/>
      <c r="S230" s="38"/>
      <c r="T230" s="38"/>
      <c r="U230" s="38"/>
      <c r="V230" s="38"/>
      <c r="W230" s="38"/>
      <c r="X230" s="38"/>
      <c r="Y230" s="38"/>
      <c r="Z230" s="38"/>
      <c r="AA230" s="38"/>
      <c r="AB230" s="38"/>
      <c r="AC230" s="38"/>
      <c r="AD230" s="38"/>
      <c r="AE230" s="38"/>
    </row>
  </sheetData>
  <sheetProtection sheet="1" autoFilter="0" formatColumns="0" formatRows="0" objects="1" scenarios="1" spinCount="100000" saltValue="MBzfHFrLUUBZe/efvt84adfISyePb8NMDNhURxbCE7iyzV4+MnbXTqZRuJyev5EjDc2DEl2nBvG9TJmVxc8BeQ==" hashValue="sDuwBI6QFeyUmCXtdmU2ylRCWxa+bEWcngyn7mRgK4Pzewex9j/Cd6UrWyq31P8dGJKlBWKFIia+fz8gjKRMPQ==" algorithmName="SHA-512" password="CC35"/>
  <autoFilter ref="C131:K229"/>
  <mergeCells count="12">
    <mergeCell ref="E7:H7"/>
    <mergeCell ref="E9:H9"/>
    <mergeCell ref="E11:H11"/>
    <mergeCell ref="E20:H20"/>
    <mergeCell ref="E29:H29"/>
    <mergeCell ref="E85:H85"/>
    <mergeCell ref="E87:H87"/>
    <mergeCell ref="E89:H89"/>
    <mergeCell ref="E120:H120"/>
    <mergeCell ref="E122:H122"/>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148</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1886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1918</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ROUND(J127,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ROUND((SUM(BE127:BE174)),  2)</f>
        <v>0</v>
      </c>
      <c r="G35" s="38"/>
      <c r="H35" s="38"/>
      <c r="I35" s="164">
        <v>0.20999999999999999</v>
      </c>
      <c r="J35" s="163">
        <f>ROUND(((SUM(BE127:BE174))*I35),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ROUND((SUM(BF127:BF174)),  2)</f>
        <v>0</v>
      </c>
      <c r="G36" s="38"/>
      <c r="H36" s="38"/>
      <c r="I36" s="164">
        <v>0.12</v>
      </c>
      <c r="J36" s="163">
        <f>ROUND(((SUM(BF127:BF174))*I36),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ROUND((SUM(BG127:BG174)),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ROUND((SUM(BH127:BH174)),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ROUND((SUM(BI127:BI174)),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1886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03.2 - ZDRAVOTNĚ - TECHNICKÉ INSTALACE 3.NP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J127</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540</v>
      </c>
      <c r="E99" s="191"/>
      <c r="F99" s="191"/>
      <c r="G99" s="191"/>
      <c r="H99" s="191"/>
      <c r="I99" s="191"/>
      <c r="J99" s="192">
        <f>J128</f>
        <v>0</v>
      </c>
      <c r="K99" s="189"/>
      <c r="L99" s="193"/>
      <c r="S99" s="9"/>
      <c r="T99" s="9"/>
      <c r="U99" s="9"/>
      <c r="V99" s="9"/>
      <c r="W99" s="9"/>
      <c r="X99" s="9"/>
      <c r="Y99" s="9"/>
      <c r="Z99" s="9"/>
      <c r="AA99" s="9"/>
      <c r="AB99" s="9"/>
      <c r="AC99" s="9"/>
      <c r="AD99" s="9"/>
      <c r="AE99" s="9"/>
    </row>
    <row r="100" s="9" customFormat="1" ht="24.96" customHeight="1">
      <c r="A100" s="9"/>
      <c r="B100" s="188"/>
      <c r="C100" s="189"/>
      <c r="D100" s="190" t="s">
        <v>541</v>
      </c>
      <c r="E100" s="191"/>
      <c r="F100" s="191"/>
      <c r="G100" s="191"/>
      <c r="H100" s="191"/>
      <c r="I100" s="191"/>
      <c r="J100" s="192">
        <f>J138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1417</v>
      </c>
      <c r="E101" s="191"/>
      <c r="F101" s="191"/>
      <c r="G101" s="191"/>
      <c r="H101" s="191"/>
      <c r="I101" s="191"/>
      <c r="J101" s="192">
        <f>J151</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1418</v>
      </c>
      <c r="E102" s="191"/>
      <c r="F102" s="191"/>
      <c r="G102" s="191"/>
      <c r="H102" s="191"/>
      <c r="I102" s="191"/>
      <c r="J102" s="192">
        <f>J164</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282</v>
      </c>
      <c r="E103" s="191"/>
      <c r="F103" s="191"/>
      <c r="G103" s="191"/>
      <c r="H103" s="191"/>
      <c r="I103" s="191"/>
      <c r="J103" s="192">
        <f>J168</f>
        <v>0</v>
      </c>
      <c r="K103" s="189"/>
      <c r="L103" s="193"/>
      <c r="S103" s="9"/>
      <c r="T103" s="9"/>
      <c r="U103" s="9"/>
      <c r="V103" s="9"/>
      <c r="W103" s="9"/>
      <c r="X103" s="9"/>
      <c r="Y103" s="9"/>
      <c r="Z103" s="9"/>
      <c r="AA103" s="9"/>
      <c r="AB103" s="9"/>
      <c r="AC103" s="9"/>
      <c r="AD103" s="9"/>
      <c r="AE103" s="9"/>
    </row>
    <row r="104" s="10" customFormat="1" ht="19.92" customHeight="1">
      <c r="A104" s="10"/>
      <c r="B104" s="194"/>
      <c r="C104" s="133"/>
      <c r="D104" s="195" t="s">
        <v>1419</v>
      </c>
      <c r="E104" s="196"/>
      <c r="F104" s="196"/>
      <c r="G104" s="196"/>
      <c r="H104" s="196"/>
      <c r="I104" s="196"/>
      <c r="J104" s="197">
        <f>J169</f>
        <v>0</v>
      </c>
      <c r="K104" s="133"/>
      <c r="L104" s="198"/>
      <c r="S104" s="10"/>
      <c r="T104" s="10"/>
      <c r="U104" s="10"/>
      <c r="V104" s="10"/>
      <c r="W104" s="10"/>
      <c r="X104" s="10"/>
      <c r="Y104" s="10"/>
      <c r="Z104" s="10"/>
      <c r="AA104" s="10"/>
      <c r="AB104" s="10"/>
      <c r="AC104" s="10"/>
      <c r="AD104" s="10"/>
      <c r="AE104" s="10"/>
    </row>
    <row r="105" s="9" customFormat="1" ht="24.96" customHeight="1">
      <c r="A105" s="9"/>
      <c r="B105" s="188"/>
      <c r="C105" s="189"/>
      <c r="D105" s="190" t="s">
        <v>542</v>
      </c>
      <c r="E105" s="191"/>
      <c r="F105" s="191"/>
      <c r="G105" s="191"/>
      <c r="H105" s="191"/>
      <c r="I105" s="191"/>
      <c r="J105" s="192">
        <f>J171</f>
        <v>0</v>
      </c>
      <c r="K105" s="189"/>
      <c r="L105" s="193"/>
      <c r="S105" s="9"/>
      <c r="T105" s="9"/>
      <c r="U105" s="9"/>
      <c r="V105" s="9"/>
      <c r="W105" s="9"/>
      <c r="X105" s="9"/>
      <c r="Y105" s="9"/>
      <c r="Z105" s="9"/>
      <c r="AA105" s="9"/>
      <c r="AB105" s="9"/>
      <c r="AC105" s="9"/>
      <c r="AD105" s="9"/>
      <c r="AE105" s="9"/>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289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183" t="str">
        <f>E7</f>
        <v>Stavební úpravy v budově č.p. 1371, ul. Na Okrouhlíku, HK</v>
      </c>
      <c r="F115" s="32"/>
      <c r="G115" s="32"/>
      <c r="H115" s="32"/>
      <c r="I115" s="40"/>
      <c r="J115" s="40"/>
      <c r="K115" s="40"/>
      <c r="L115" s="63"/>
      <c r="S115" s="38"/>
      <c r="T115" s="38"/>
      <c r="U115" s="38"/>
      <c r="V115" s="38"/>
      <c r="W115" s="38"/>
      <c r="X115" s="38"/>
      <c r="Y115" s="38"/>
      <c r="Z115" s="38"/>
      <c r="AA115" s="38"/>
      <c r="AB115" s="38"/>
      <c r="AC115" s="38"/>
      <c r="AD115" s="38"/>
      <c r="AE115" s="38"/>
    </row>
    <row r="116" s="1" customFormat="1" ht="12" customHeight="1">
      <c r="B116" s="21"/>
      <c r="C116" s="32" t="s">
        <v>267</v>
      </c>
      <c r="D116" s="22"/>
      <c r="E116" s="22"/>
      <c r="F116" s="22"/>
      <c r="G116" s="22"/>
      <c r="H116" s="22"/>
      <c r="I116" s="22"/>
      <c r="J116" s="22"/>
      <c r="K116" s="22"/>
      <c r="L116" s="20"/>
    </row>
    <row r="117" s="2" customFormat="1" ht="16.5" customHeight="1">
      <c r="A117" s="38"/>
      <c r="B117" s="39"/>
      <c r="C117" s="40"/>
      <c r="D117" s="40"/>
      <c r="E117" s="183" t="s">
        <v>1886</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269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E11</f>
        <v>03.2 - ZDRAVOTNĚ - TECHNICKÉ INSTALACE 3.NP</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F14</f>
        <v>Na Okrouhlíku 1371, HK</v>
      </c>
      <c r="G121" s="40"/>
      <c r="H121" s="40"/>
      <c r="I121" s="32" t="s">
        <v>22</v>
      </c>
      <c r="J121" s="79" t="str">
        <f>IF(J14="","",J14)</f>
        <v>24. 6. 2024</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15" customHeight="1">
      <c r="A123" s="38"/>
      <c r="B123" s="39"/>
      <c r="C123" s="32" t="s">
        <v>24</v>
      </c>
      <c r="D123" s="40"/>
      <c r="E123" s="40"/>
      <c r="F123" s="27" t="str">
        <f>E17</f>
        <v>Krajský úřad Královéhradeckého kraje</v>
      </c>
      <c r="G123" s="40"/>
      <c r="H123" s="40"/>
      <c r="I123" s="32" t="s">
        <v>30</v>
      </c>
      <c r="J123" s="36" t="str">
        <f>E23</f>
        <v>Ondřej Zikán</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IF(E20="","",E20)</f>
        <v>Vyplň údaj</v>
      </c>
      <c r="G124" s="40"/>
      <c r="H124" s="40"/>
      <c r="I124" s="32" t="s">
        <v>33</v>
      </c>
      <c r="J124" s="36" t="str">
        <f>E26</f>
        <v xml:space="preserve"> </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1" customFormat="1" ht="29.28" customHeight="1">
      <c r="A126" s="199"/>
      <c r="B126" s="200"/>
      <c r="C126" s="201" t="s">
        <v>290</v>
      </c>
      <c r="D126" s="202" t="s">
        <v>62</v>
      </c>
      <c r="E126" s="202" t="s">
        <v>58</v>
      </c>
      <c r="F126" s="202" t="s">
        <v>59</v>
      </c>
      <c r="G126" s="202" t="s">
        <v>291</v>
      </c>
      <c r="H126" s="202" t="s">
        <v>292</v>
      </c>
      <c r="I126" s="202" t="s">
        <v>293</v>
      </c>
      <c r="J126" s="202" t="s">
        <v>273</v>
      </c>
      <c r="K126" s="203" t="s">
        <v>294</v>
      </c>
      <c r="L126" s="204"/>
      <c r="M126" s="100" t="s">
        <v>1</v>
      </c>
      <c r="N126" s="101" t="s">
        <v>41</v>
      </c>
      <c r="O126" s="101" t="s">
        <v>295</v>
      </c>
      <c r="P126" s="101" t="s">
        <v>296</v>
      </c>
      <c r="Q126" s="101" t="s">
        <v>297</v>
      </c>
      <c r="R126" s="101" t="s">
        <v>298</v>
      </c>
      <c r="S126" s="101" t="s">
        <v>299</v>
      </c>
      <c r="T126" s="102" t="s">
        <v>300</v>
      </c>
      <c r="U126" s="199"/>
      <c r="V126" s="199"/>
      <c r="W126" s="199"/>
      <c r="X126" s="199"/>
      <c r="Y126" s="199"/>
      <c r="Z126" s="199"/>
      <c r="AA126" s="199"/>
      <c r="AB126" s="199"/>
      <c r="AC126" s="199"/>
      <c r="AD126" s="199"/>
      <c r="AE126" s="199"/>
    </row>
    <row r="127" s="2" customFormat="1" ht="22.8" customHeight="1">
      <c r="A127" s="38"/>
      <c r="B127" s="39"/>
      <c r="C127" s="107" t="s">
        <v>301</v>
      </c>
      <c r="D127" s="40"/>
      <c r="E127" s="40"/>
      <c r="F127" s="40"/>
      <c r="G127" s="40"/>
      <c r="H127" s="40"/>
      <c r="I127" s="40"/>
      <c r="J127" s="205">
        <f>BK127</f>
        <v>0</v>
      </c>
      <c r="K127" s="40"/>
      <c r="L127" s="44"/>
      <c r="M127" s="103"/>
      <c r="N127" s="206"/>
      <c r="O127" s="104"/>
      <c r="P127" s="207">
        <f>P128+P138+P151+P164+P168+P171</f>
        <v>0</v>
      </c>
      <c r="Q127" s="104"/>
      <c r="R127" s="207">
        <f>R128+R138+R151+R164+R168+R171</f>
        <v>1.1643899999999998</v>
      </c>
      <c r="S127" s="104"/>
      <c r="T127" s="208">
        <f>T128+T138+T151+T164+T168+T171</f>
        <v>0</v>
      </c>
      <c r="U127" s="38"/>
      <c r="V127" s="38"/>
      <c r="W127" s="38"/>
      <c r="X127" s="38"/>
      <c r="Y127" s="38"/>
      <c r="Z127" s="38"/>
      <c r="AA127" s="38"/>
      <c r="AB127" s="38"/>
      <c r="AC127" s="38"/>
      <c r="AD127" s="38"/>
      <c r="AE127" s="38"/>
      <c r="AT127" s="17" t="s">
        <v>76</v>
      </c>
      <c r="AU127" s="17" t="s">
        <v>275</v>
      </c>
      <c r="BK127" s="209">
        <f>BK128+BK138+BK151+BK164+BK168+BK171</f>
        <v>0</v>
      </c>
    </row>
    <row r="128" s="12" customFormat="1" ht="25.92" customHeight="1">
      <c r="A128" s="12"/>
      <c r="B128" s="210"/>
      <c r="C128" s="211"/>
      <c r="D128" s="212" t="s">
        <v>76</v>
      </c>
      <c r="E128" s="213" t="s">
        <v>543</v>
      </c>
      <c r="F128" s="213" t="s">
        <v>544</v>
      </c>
      <c r="G128" s="211"/>
      <c r="H128" s="211"/>
      <c r="I128" s="214"/>
      <c r="J128" s="215">
        <f>BK128</f>
        <v>0</v>
      </c>
      <c r="K128" s="211"/>
      <c r="L128" s="216"/>
      <c r="M128" s="217"/>
      <c r="N128" s="218"/>
      <c r="O128" s="218"/>
      <c r="P128" s="219">
        <f>SUM(P129:P137)</f>
        <v>0</v>
      </c>
      <c r="Q128" s="218"/>
      <c r="R128" s="219">
        <f>SUM(R129:R137)</f>
        <v>0.1971</v>
      </c>
      <c r="S128" s="218"/>
      <c r="T128" s="220">
        <f>SUM(T129:T137)</f>
        <v>0</v>
      </c>
      <c r="U128" s="12"/>
      <c r="V128" s="12"/>
      <c r="W128" s="12"/>
      <c r="X128" s="12"/>
      <c r="Y128" s="12"/>
      <c r="Z128" s="12"/>
      <c r="AA128" s="12"/>
      <c r="AB128" s="12"/>
      <c r="AC128" s="12"/>
      <c r="AD128" s="12"/>
      <c r="AE128" s="12"/>
      <c r="AR128" s="221" t="s">
        <v>86</v>
      </c>
      <c r="AT128" s="222" t="s">
        <v>76</v>
      </c>
      <c r="AU128" s="222" t="s">
        <v>77</v>
      </c>
      <c r="AY128" s="221" t="s">
        <v>304</v>
      </c>
      <c r="BK128" s="223">
        <f>SUM(BK129:BK137)</f>
        <v>0</v>
      </c>
    </row>
    <row r="129" s="2" customFormat="1" ht="16.5" customHeight="1">
      <c r="A129" s="38"/>
      <c r="B129" s="39"/>
      <c r="C129" s="226" t="s">
        <v>84</v>
      </c>
      <c r="D129" s="226" t="s">
        <v>307</v>
      </c>
      <c r="E129" s="227" t="s">
        <v>555</v>
      </c>
      <c r="F129" s="228" t="s">
        <v>556</v>
      </c>
      <c r="G129" s="229" t="s">
        <v>547</v>
      </c>
      <c r="H129" s="230">
        <v>60</v>
      </c>
      <c r="I129" s="231"/>
      <c r="J129" s="232">
        <f>ROUND(I129*H129,2)</f>
        <v>0</v>
      </c>
      <c r="K129" s="228" t="s">
        <v>1</v>
      </c>
      <c r="L129" s="44"/>
      <c r="M129" s="233" t="s">
        <v>1</v>
      </c>
      <c r="N129" s="234" t="s">
        <v>42</v>
      </c>
      <c r="O129" s="91"/>
      <c r="P129" s="235">
        <f>O129*H129</f>
        <v>0</v>
      </c>
      <c r="Q129" s="235">
        <v>0.00059000000000000003</v>
      </c>
      <c r="R129" s="235">
        <f>Q129*H129</f>
        <v>0.035400000000000001</v>
      </c>
      <c r="S129" s="235">
        <v>0</v>
      </c>
      <c r="T129" s="236">
        <f>S129*H129</f>
        <v>0</v>
      </c>
      <c r="U129" s="38"/>
      <c r="V129" s="38"/>
      <c r="W129" s="38"/>
      <c r="X129" s="38"/>
      <c r="Y129" s="38"/>
      <c r="Z129" s="38"/>
      <c r="AA129" s="38"/>
      <c r="AB129" s="38"/>
      <c r="AC129" s="38"/>
      <c r="AD129" s="38"/>
      <c r="AE129" s="38"/>
      <c r="AR129" s="237" t="s">
        <v>392</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392</v>
      </c>
      <c r="BM129" s="237" t="s">
        <v>1919</v>
      </c>
    </row>
    <row r="130" s="2" customFormat="1" ht="16.5" customHeight="1">
      <c r="A130" s="38"/>
      <c r="B130" s="39"/>
      <c r="C130" s="226" t="s">
        <v>86</v>
      </c>
      <c r="D130" s="226" t="s">
        <v>307</v>
      </c>
      <c r="E130" s="227" t="s">
        <v>558</v>
      </c>
      <c r="F130" s="228" t="s">
        <v>559</v>
      </c>
      <c r="G130" s="229" t="s">
        <v>547</v>
      </c>
      <c r="H130" s="230">
        <v>60</v>
      </c>
      <c r="I130" s="231"/>
      <c r="J130" s="232">
        <f>ROUND(I130*H130,2)</f>
        <v>0</v>
      </c>
      <c r="K130" s="228" t="s">
        <v>1</v>
      </c>
      <c r="L130" s="44"/>
      <c r="M130" s="233" t="s">
        <v>1</v>
      </c>
      <c r="N130" s="234" t="s">
        <v>42</v>
      </c>
      <c r="O130" s="91"/>
      <c r="P130" s="235">
        <f>O130*H130</f>
        <v>0</v>
      </c>
      <c r="Q130" s="235">
        <v>0.0011999999999999999</v>
      </c>
      <c r="R130" s="235">
        <f>Q130*H130</f>
        <v>0.071999999999999995</v>
      </c>
      <c r="S130" s="235">
        <v>0</v>
      </c>
      <c r="T130" s="236">
        <f>S130*H130</f>
        <v>0</v>
      </c>
      <c r="U130" s="38"/>
      <c r="V130" s="38"/>
      <c r="W130" s="38"/>
      <c r="X130" s="38"/>
      <c r="Y130" s="38"/>
      <c r="Z130" s="38"/>
      <c r="AA130" s="38"/>
      <c r="AB130" s="38"/>
      <c r="AC130" s="38"/>
      <c r="AD130" s="38"/>
      <c r="AE130" s="38"/>
      <c r="AR130" s="237" t="s">
        <v>392</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1920</v>
      </c>
    </row>
    <row r="131" s="2" customFormat="1" ht="16.5" customHeight="1">
      <c r="A131" s="38"/>
      <c r="B131" s="39"/>
      <c r="C131" s="226" t="s">
        <v>305</v>
      </c>
      <c r="D131" s="226" t="s">
        <v>307</v>
      </c>
      <c r="E131" s="227" t="s">
        <v>561</v>
      </c>
      <c r="F131" s="228" t="s">
        <v>562</v>
      </c>
      <c r="G131" s="229" t="s">
        <v>547</v>
      </c>
      <c r="H131" s="230">
        <v>60</v>
      </c>
      <c r="I131" s="231"/>
      <c r="J131" s="232">
        <f>ROUND(I131*H131,2)</f>
        <v>0</v>
      </c>
      <c r="K131" s="228" t="s">
        <v>1</v>
      </c>
      <c r="L131" s="44"/>
      <c r="M131" s="233" t="s">
        <v>1</v>
      </c>
      <c r="N131" s="234" t="s">
        <v>42</v>
      </c>
      <c r="O131" s="91"/>
      <c r="P131" s="235">
        <f>O131*H131</f>
        <v>0</v>
      </c>
      <c r="Q131" s="235">
        <v>0.00029</v>
      </c>
      <c r="R131" s="235">
        <f>Q131*H131</f>
        <v>0.017399999999999999</v>
      </c>
      <c r="S131" s="235">
        <v>0</v>
      </c>
      <c r="T131" s="236">
        <f>S131*H131</f>
        <v>0</v>
      </c>
      <c r="U131" s="38"/>
      <c r="V131" s="38"/>
      <c r="W131" s="38"/>
      <c r="X131" s="38"/>
      <c r="Y131" s="38"/>
      <c r="Z131" s="38"/>
      <c r="AA131" s="38"/>
      <c r="AB131" s="38"/>
      <c r="AC131" s="38"/>
      <c r="AD131" s="38"/>
      <c r="AE131" s="38"/>
      <c r="AR131" s="237" t="s">
        <v>392</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392</v>
      </c>
      <c r="BM131" s="237" t="s">
        <v>1921</v>
      </c>
    </row>
    <row r="132" s="2" customFormat="1" ht="16.5" customHeight="1">
      <c r="A132" s="38"/>
      <c r="B132" s="39"/>
      <c r="C132" s="226" t="s">
        <v>311</v>
      </c>
      <c r="D132" s="226" t="s">
        <v>307</v>
      </c>
      <c r="E132" s="227" t="s">
        <v>564</v>
      </c>
      <c r="F132" s="228" t="s">
        <v>565</v>
      </c>
      <c r="G132" s="229" t="s">
        <v>547</v>
      </c>
      <c r="H132" s="230">
        <v>60</v>
      </c>
      <c r="I132" s="231"/>
      <c r="J132" s="232">
        <f>ROUND(I132*H132,2)</f>
        <v>0</v>
      </c>
      <c r="K132" s="228" t="s">
        <v>1</v>
      </c>
      <c r="L132" s="44"/>
      <c r="M132" s="233" t="s">
        <v>1</v>
      </c>
      <c r="N132" s="234" t="s">
        <v>42</v>
      </c>
      <c r="O132" s="91"/>
      <c r="P132" s="235">
        <f>O132*H132</f>
        <v>0</v>
      </c>
      <c r="Q132" s="235">
        <v>0.00035</v>
      </c>
      <c r="R132" s="235">
        <f>Q132*H132</f>
        <v>0.021000000000000001</v>
      </c>
      <c r="S132" s="235">
        <v>0</v>
      </c>
      <c r="T132" s="236">
        <f>S132*H132</f>
        <v>0</v>
      </c>
      <c r="U132" s="38"/>
      <c r="V132" s="38"/>
      <c r="W132" s="38"/>
      <c r="X132" s="38"/>
      <c r="Y132" s="38"/>
      <c r="Z132" s="38"/>
      <c r="AA132" s="38"/>
      <c r="AB132" s="38"/>
      <c r="AC132" s="38"/>
      <c r="AD132" s="38"/>
      <c r="AE132" s="38"/>
      <c r="AR132" s="237" t="s">
        <v>392</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1922</v>
      </c>
    </row>
    <row r="133" s="2" customFormat="1" ht="16.5" customHeight="1">
      <c r="A133" s="38"/>
      <c r="B133" s="39"/>
      <c r="C133" s="226" t="s">
        <v>330</v>
      </c>
      <c r="D133" s="226" t="s">
        <v>307</v>
      </c>
      <c r="E133" s="227" t="s">
        <v>567</v>
      </c>
      <c r="F133" s="228" t="s">
        <v>568</v>
      </c>
      <c r="G133" s="229" t="s">
        <v>547</v>
      </c>
      <c r="H133" s="230">
        <v>45</v>
      </c>
      <c r="I133" s="231"/>
      <c r="J133" s="232">
        <f>ROUND(I133*H133,2)</f>
        <v>0</v>
      </c>
      <c r="K133" s="228" t="s">
        <v>1</v>
      </c>
      <c r="L133" s="44"/>
      <c r="M133" s="233" t="s">
        <v>1</v>
      </c>
      <c r="N133" s="234" t="s">
        <v>42</v>
      </c>
      <c r="O133" s="91"/>
      <c r="P133" s="235">
        <f>O133*H133</f>
        <v>0</v>
      </c>
      <c r="Q133" s="235">
        <v>0.00114</v>
      </c>
      <c r="R133" s="235">
        <f>Q133*H133</f>
        <v>0.051299999999999998</v>
      </c>
      <c r="S133" s="235">
        <v>0</v>
      </c>
      <c r="T133" s="236">
        <f>S133*H133</f>
        <v>0</v>
      </c>
      <c r="U133" s="38"/>
      <c r="V133" s="38"/>
      <c r="W133" s="38"/>
      <c r="X133" s="38"/>
      <c r="Y133" s="38"/>
      <c r="Z133" s="38"/>
      <c r="AA133" s="38"/>
      <c r="AB133" s="38"/>
      <c r="AC133" s="38"/>
      <c r="AD133" s="38"/>
      <c r="AE133" s="38"/>
      <c r="AR133" s="237" t="s">
        <v>392</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392</v>
      </c>
      <c r="BM133" s="237" t="s">
        <v>1923</v>
      </c>
    </row>
    <row r="134" s="2" customFormat="1" ht="24.15" customHeight="1">
      <c r="A134" s="38"/>
      <c r="B134" s="39"/>
      <c r="C134" s="226" t="s">
        <v>313</v>
      </c>
      <c r="D134" s="226" t="s">
        <v>307</v>
      </c>
      <c r="E134" s="227" t="s">
        <v>573</v>
      </c>
      <c r="F134" s="228" t="s">
        <v>574</v>
      </c>
      <c r="G134" s="229" t="s">
        <v>575</v>
      </c>
      <c r="H134" s="230">
        <v>40</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392</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1924</v>
      </c>
    </row>
    <row r="135" s="2" customFormat="1" ht="16.5" customHeight="1">
      <c r="A135" s="38"/>
      <c r="B135" s="39"/>
      <c r="C135" s="226" t="s">
        <v>343</v>
      </c>
      <c r="D135" s="226" t="s">
        <v>307</v>
      </c>
      <c r="E135" s="227" t="s">
        <v>577</v>
      </c>
      <c r="F135" s="228" t="s">
        <v>578</v>
      </c>
      <c r="G135" s="229" t="s">
        <v>575</v>
      </c>
      <c r="H135" s="230">
        <v>30</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392</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392</v>
      </c>
      <c r="BM135" s="237" t="s">
        <v>1925</v>
      </c>
    </row>
    <row r="136" s="2" customFormat="1" ht="21.75" customHeight="1">
      <c r="A136" s="38"/>
      <c r="B136" s="39"/>
      <c r="C136" s="226" t="s">
        <v>348</v>
      </c>
      <c r="D136" s="226" t="s">
        <v>307</v>
      </c>
      <c r="E136" s="227" t="s">
        <v>580</v>
      </c>
      <c r="F136" s="228" t="s">
        <v>581</v>
      </c>
      <c r="G136" s="229" t="s">
        <v>575</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1926</v>
      </c>
    </row>
    <row r="137" s="2" customFormat="1" ht="55.5" customHeight="1">
      <c r="A137" s="38"/>
      <c r="B137" s="39"/>
      <c r="C137" s="273" t="s">
        <v>325</v>
      </c>
      <c r="D137" s="273" t="s">
        <v>423</v>
      </c>
      <c r="E137" s="274" t="s">
        <v>593</v>
      </c>
      <c r="F137" s="275" t="s">
        <v>594</v>
      </c>
      <c r="G137" s="276" t="s">
        <v>575</v>
      </c>
      <c r="H137" s="277">
        <v>15</v>
      </c>
      <c r="I137" s="278"/>
      <c r="J137" s="279">
        <f>ROUND(I137*H137,2)</f>
        <v>0</v>
      </c>
      <c r="K137" s="275" t="s">
        <v>1</v>
      </c>
      <c r="L137" s="280"/>
      <c r="M137" s="281" t="s">
        <v>1</v>
      </c>
      <c r="N137" s="282"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426</v>
      </c>
      <c r="AT137" s="237" t="s">
        <v>423</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392</v>
      </c>
      <c r="BM137" s="237" t="s">
        <v>1927</v>
      </c>
    </row>
    <row r="138" s="12" customFormat="1" ht="25.92" customHeight="1">
      <c r="A138" s="12"/>
      <c r="B138" s="210"/>
      <c r="C138" s="211"/>
      <c r="D138" s="212" t="s">
        <v>76</v>
      </c>
      <c r="E138" s="213" t="s">
        <v>614</v>
      </c>
      <c r="F138" s="213" t="s">
        <v>615</v>
      </c>
      <c r="G138" s="211"/>
      <c r="H138" s="211"/>
      <c r="I138" s="214"/>
      <c r="J138" s="215">
        <f>BK138</f>
        <v>0</v>
      </c>
      <c r="K138" s="211"/>
      <c r="L138" s="216"/>
      <c r="M138" s="217"/>
      <c r="N138" s="218"/>
      <c r="O138" s="218"/>
      <c r="P138" s="219">
        <f>SUM(P139:P150)</f>
        <v>0</v>
      </c>
      <c r="Q138" s="218"/>
      <c r="R138" s="219">
        <f>SUM(R139:R150)</f>
        <v>0.45279999999999998</v>
      </c>
      <c r="S138" s="218"/>
      <c r="T138" s="220">
        <f>SUM(T139:T150)</f>
        <v>0</v>
      </c>
      <c r="U138" s="12"/>
      <c r="V138" s="12"/>
      <c r="W138" s="12"/>
      <c r="X138" s="12"/>
      <c r="Y138" s="12"/>
      <c r="Z138" s="12"/>
      <c r="AA138" s="12"/>
      <c r="AB138" s="12"/>
      <c r="AC138" s="12"/>
      <c r="AD138" s="12"/>
      <c r="AE138" s="12"/>
      <c r="AR138" s="221" t="s">
        <v>86</v>
      </c>
      <c r="AT138" s="222" t="s">
        <v>76</v>
      </c>
      <c r="AU138" s="222" t="s">
        <v>77</v>
      </c>
      <c r="AY138" s="221" t="s">
        <v>304</v>
      </c>
      <c r="BK138" s="223">
        <f>SUM(BK139:BK150)</f>
        <v>0</v>
      </c>
    </row>
    <row r="139" s="2" customFormat="1" ht="24.15" customHeight="1">
      <c r="A139" s="38"/>
      <c r="B139" s="39"/>
      <c r="C139" s="226" t="s">
        <v>362</v>
      </c>
      <c r="D139" s="226" t="s">
        <v>307</v>
      </c>
      <c r="E139" s="227" t="s">
        <v>616</v>
      </c>
      <c r="F139" s="228" t="s">
        <v>617</v>
      </c>
      <c r="G139" s="229" t="s">
        <v>547</v>
      </c>
      <c r="H139" s="230">
        <v>210</v>
      </c>
      <c r="I139" s="231"/>
      <c r="J139" s="232">
        <f>ROUND(I139*H139,2)</f>
        <v>0</v>
      </c>
      <c r="K139" s="228" t="s">
        <v>1</v>
      </c>
      <c r="L139" s="44"/>
      <c r="M139" s="233" t="s">
        <v>1</v>
      </c>
      <c r="N139" s="234" t="s">
        <v>42</v>
      </c>
      <c r="O139" s="91"/>
      <c r="P139" s="235">
        <f>O139*H139</f>
        <v>0</v>
      </c>
      <c r="Q139" s="235">
        <v>0.00066</v>
      </c>
      <c r="R139" s="235">
        <f>Q139*H139</f>
        <v>0.1386</v>
      </c>
      <c r="S139" s="235">
        <v>0</v>
      </c>
      <c r="T139" s="236">
        <f>S139*H139</f>
        <v>0</v>
      </c>
      <c r="U139" s="38"/>
      <c r="V139" s="38"/>
      <c r="W139" s="38"/>
      <c r="X139" s="38"/>
      <c r="Y139" s="38"/>
      <c r="Z139" s="38"/>
      <c r="AA139" s="38"/>
      <c r="AB139" s="38"/>
      <c r="AC139" s="38"/>
      <c r="AD139" s="38"/>
      <c r="AE139" s="38"/>
      <c r="AR139" s="237" t="s">
        <v>392</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1928</v>
      </c>
    </row>
    <row r="140" s="2" customFormat="1" ht="24.15" customHeight="1">
      <c r="A140" s="38"/>
      <c r="B140" s="39"/>
      <c r="C140" s="226" t="s">
        <v>367</v>
      </c>
      <c r="D140" s="226" t="s">
        <v>307</v>
      </c>
      <c r="E140" s="227" t="s">
        <v>619</v>
      </c>
      <c r="F140" s="228" t="s">
        <v>620</v>
      </c>
      <c r="G140" s="229" t="s">
        <v>547</v>
      </c>
      <c r="H140" s="230">
        <v>60</v>
      </c>
      <c r="I140" s="231"/>
      <c r="J140" s="232">
        <f>ROUND(I140*H140,2)</f>
        <v>0</v>
      </c>
      <c r="K140" s="228" t="s">
        <v>1</v>
      </c>
      <c r="L140" s="44"/>
      <c r="M140" s="233" t="s">
        <v>1</v>
      </c>
      <c r="N140" s="234" t="s">
        <v>42</v>
      </c>
      <c r="O140" s="91"/>
      <c r="P140" s="235">
        <f>O140*H140</f>
        <v>0</v>
      </c>
      <c r="Q140" s="235">
        <v>0.00091</v>
      </c>
      <c r="R140" s="235">
        <f>Q140*H140</f>
        <v>0.054600000000000003</v>
      </c>
      <c r="S140" s="235">
        <v>0</v>
      </c>
      <c r="T140" s="236">
        <f>S140*H140</f>
        <v>0</v>
      </c>
      <c r="U140" s="38"/>
      <c r="V140" s="38"/>
      <c r="W140" s="38"/>
      <c r="X140" s="38"/>
      <c r="Y140" s="38"/>
      <c r="Z140" s="38"/>
      <c r="AA140" s="38"/>
      <c r="AB140" s="38"/>
      <c r="AC140" s="38"/>
      <c r="AD140" s="38"/>
      <c r="AE140" s="38"/>
      <c r="AR140" s="237" t="s">
        <v>392</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1929</v>
      </c>
    </row>
    <row r="141" s="2" customFormat="1" ht="24.15" customHeight="1">
      <c r="A141" s="38"/>
      <c r="B141" s="39"/>
      <c r="C141" s="226" t="s">
        <v>8</v>
      </c>
      <c r="D141" s="226" t="s">
        <v>307</v>
      </c>
      <c r="E141" s="227" t="s">
        <v>622</v>
      </c>
      <c r="F141" s="228" t="s">
        <v>623</v>
      </c>
      <c r="G141" s="229" t="s">
        <v>547</v>
      </c>
      <c r="H141" s="230">
        <v>120</v>
      </c>
      <c r="I141" s="231"/>
      <c r="J141" s="232">
        <f>ROUND(I141*H141,2)</f>
        <v>0</v>
      </c>
      <c r="K141" s="228" t="s">
        <v>1</v>
      </c>
      <c r="L141" s="44"/>
      <c r="M141" s="233" t="s">
        <v>1</v>
      </c>
      <c r="N141" s="234" t="s">
        <v>42</v>
      </c>
      <c r="O141" s="91"/>
      <c r="P141" s="235">
        <f>O141*H141</f>
        <v>0</v>
      </c>
      <c r="Q141" s="235">
        <v>0.0011900000000000001</v>
      </c>
      <c r="R141" s="235">
        <f>Q141*H141</f>
        <v>0.14280000000000001</v>
      </c>
      <c r="S141" s="235">
        <v>0</v>
      </c>
      <c r="T141" s="236">
        <f>S141*H141</f>
        <v>0</v>
      </c>
      <c r="U141" s="38"/>
      <c r="V141" s="38"/>
      <c r="W141" s="38"/>
      <c r="X141" s="38"/>
      <c r="Y141" s="38"/>
      <c r="Z141" s="38"/>
      <c r="AA141" s="38"/>
      <c r="AB141" s="38"/>
      <c r="AC141" s="38"/>
      <c r="AD141" s="38"/>
      <c r="AE141" s="38"/>
      <c r="AR141" s="237" t="s">
        <v>392</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392</v>
      </c>
      <c r="BM141" s="237" t="s">
        <v>1930</v>
      </c>
    </row>
    <row r="142" s="2" customFormat="1" ht="24.15" customHeight="1">
      <c r="A142" s="38"/>
      <c r="B142" s="39"/>
      <c r="C142" s="226" t="s">
        <v>375</v>
      </c>
      <c r="D142" s="226" t="s">
        <v>307</v>
      </c>
      <c r="E142" s="227" t="s">
        <v>625</v>
      </c>
      <c r="F142" s="228" t="s">
        <v>626</v>
      </c>
      <c r="G142" s="229" t="s">
        <v>547</v>
      </c>
      <c r="H142" s="230">
        <v>20</v>
      </c>
      <c r="I142" s="231"/>
      <c r="J142" s="232">
        <f>ROUND(I142*H142,2)</f>
        <v>0</v>
      </c>
      <c r="K142" s="228" t="s">
        <v>1</v>
      </c>
      <c r="L142" s="44"/>
      <c r="M142" s="233" t="s">
        <v>1</v>
      </c>
      <c r="N142" s="234" t="s">
        <v>42</v>
      </c>
      <c r="O142" s="91"/>
      <c r="P142" s="235">
        <f>O142*H142</f>
        <v>0</v>
      </c>
      <c r="Q142" s="235">
        <v>0.0025200000000000001</v>
      </c>
      <c r="R142" s="235">
        <f>Q142*H142</f>
        <v>0.0504</v>
      </c>
      <c r="S142" s="235">
        <v>0</v>
      </c>
      <c r="T142" s="236">
        <f>S142*H142</f>
        <v>0</v>
      </c>
      <c r="U142" s="38"/>
      <c r="V142" s="38"/>
      <c r="W142" s="38"/>
      <c r="X142" s="38"/>
      <c r="Y142" s="38"/>
      <c r="Z142" s="38"/>
      <c r="AA142" s="38"/>
      <c r="AB142" s="38"/>
      <c r="AC142" s="38"/>
      <c r="AD142" s="38"/>
      <c r="AE142" s="38"/>
      <c r="AR142" s="237" t="s">
        <v>392</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1931</v>
      </c>
    </row>
    <row r="143" s="2" customFormat="1" ht="24.15" customHeight="1">
      <c r="A143" s="38"/>
      <c r="B143" s="39"/>
      <c r="C143" s="226" t="s">
        <v>381</v>
      </c>
      <c r="D143" s="226" t="s">
        <v>307</v>
      </c>
      <c r="E143" s="227" t="s">
        <v>631</v>
      </c>
      <c r="F143" s="228" t="s">
        <v>632</v>
      </c>
      <c r="G143" s="229" t="s">
        <v>547</v>
      </c>
      <c r="H143" s="230">
        <v>200</v>
      </c>
      <c r="I143" s="231"/>
      <c r="J143" s="232">
        <f>ROUND(I143*H143,2)</f>
        <v>0</v>
      </c>
      <c r="K143" s="228" t="s">
        <v>1</v>
      </c>
      <c r="L143" s="44"/>
      <c r="M143" s="233" t="s">
        <v>1</v>
      </c>
      <c r="N143" s="234" t="s">
        <v>42</v>
      </c>
      <c r="O143" s="91"/>
      <c r="P143" s="235">
        <f>O143*H143</f>
        <v>0</v>
      </c>
      <c r="Q143" s="235">
        <v>0.00016000000000000001</v>
      </c>
      <c r="R143" s="235">
        <f>Q143*H143</f>
        <v>0.032000000000000001</v>
      </c>
      <c r="S143" s="235">
        <v>0</v>
      </c>
      <c r="T143" s="236">
        <f>S143*H143</f>
        <v>0</v>
      </c>
      <c r="U143" s="38"/>
      <c r="V143" s="38"/>
      <c r="W143" s="38"/>
      <c r="X143" s="38"/>
      <c r="Y143" s="38"/>
      <c r="Z143" s="38"/>
      <c r="AA143" s="38"/>
      <c r="AB143" s="38"/>
      <c r="AC143" s="38"/>
      <c r="AD143" s="38"/>
      <c r="AE143" s="38"/>
      <c r="AR143" s="237" t="s">
        <v>392</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392</v>
      </c>
      <c r="BM143" s="237" t="s">
        <v>1932</v>
      </c>
    </row>
    <row r="144" s="2" customFormat="1" ht="33" customHeight="1">
      <c r="A144" s="38"/>
      <c r="B144" s="39"/>
      <c r="C144" s="226" t="s">
        <v>389</v>
      </c>
      <c r="D144" s="226" t="s">
        <v>307</v>
      </c>
      <c r="E144" s="227" t="s">
        <v>634</v>
      </c>
      <c r="F144" s="228" t="s">
        <v>635</v>
      </c>
      <c r="G144" s="229" t="s">
        <v>547</v>
      </c>
      <c r="H144" s="230">
        <v>70</v>
      </c>
      <c r="I144" s="231"/>
      <c r="J144" s="232">
        <f>ROUND(I144*H144,2)</f>
        <v>0</v>
      </c>
      <c r="K144" s="228" t="s">
        <v>1</v>
      </c>
      <c r="L144" s="44"/>
      <c r="M144" s="233" t="s">
        <v>1</v>
      </c>
      <c r="N144" s="234" t="s">
        <v>42</v>
      </c>
      <c r="O144" s="91"/>
      <c r="P144" s="235">
        <f>O144*H144</f>
        <v>0</v>
      </c>
      <c r="Q144" s="235">
        <v>3.0000000000000001E-05</v>
      </c>
      <c r="R144" s="235">
        <f>Q144*H144</f>
        <v>0.0020999999999999999</v>
      </c>
      <c r="S144" s="235">
        <v>0</v>
      </c>
      <c r="T144" s="236">
        <f>S144*H144</f>
        <v>0</v>
      </c>
      <c r="U144" s="38"/>
      <c r="V144" s="38"/>
      <c r="W144" s="38"/>
      <c r="X144" s="38"/>
      <c r="Y144" s="38"/>
      <c r="Z144" s="38"/>
      <c r="AA144" s="38"/>
      <c r="AB144" s="38"/>
      <c r="AC144" s="38"/>
      <c r="AD144" s="38"/>
      <c r="AE144" s="38"/>
      <c r="AR144" s="237" t="s">
        <v>392</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1933</v>
      </c>
    </row>
    <row r="145" s="2" customFormat="1" ht="33" customHeight="1">
      <c r="A145" s="38"/>
      <c r="B145" s="39"/>
      <c r="C145" s="226" t="s">
        <v>392</v>
      </c>
      <c r="D145" s="226" t="s">
        <v>307</v>
      </c>
      <c r="E145" s="227" t="s">
        <v>637</v>
      </c>
      <c r="F145" s="228" t="s">
        <v>638</v>
      </c>
      <c r="G145" s="229" t="s">
        <v>547</v>
      </c>
      <c r="H145" s="230">
        <v>100</v>
      </c>
      <c r="I145" s="231"/>
      <c r="J145" s="232">
        <f>ROUND(I145*H145,2)</f>
        <v>0</v>
      </c>
      <c r="K145" s="228" t="s">
        <v>1</v>
      </c>
      <c r="L145" s="44"/>
      <c r="M145" s="233" t="s">
        <v>1</v>
      </c>
      <c r="N145" s="234" t="s">
        <v>42</v>
      </c>
      <c r="O145" s="91"/>
      <c r="P145" s="235">
        <f>O145*H145</f>
        <v>0</v>
      </c>
      <c r="Q145" s="235">
        <v>6.9999999999999994E-05</v>
      </c>
      <c r="R145" s="235">
        <f>Q145*H145</f>
        <v>0.0069999999999999993</v>
      </c>
      <c r="S145" s="235">
        <v>0</v>
      </c>
      <c r="T145" s="236">
        <f>S145*H145</f>
        <v>0</v>
      </c>
      <c r="U145" s="38"/>
      <c r="V145" s="38"/>
      <c r="W145" s="38"/>
      <c r="X145" s="38"/>
      <c r="Y145" s="38"/>
      <c r="Z145" s="38"/>
      <c r="AA145" s="38"/>
      <c r="AB145" s="38"/>
      <c r="AC145" s="38"/>
      <c r="AD145" s="38"/>
      <c r="AE145" s="38"/>
      <c r="AR145" s="237" t="s">
        <v>392</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392</v>
      </c>
      <c r="BM145" s="237" t="s">
        <v>1934</v>
      </c>
    </row>
    <row r="146" s="2" customFormat="1" ht="37.8" customHeight="1">
      <c r="A146" s="38"/>
      <c r="B146" s="39"/>
      <c r="C146" s="226" t="s">
        <v>398</v>
      </c>
      <c r="D146" s="226" t="s">
        <v>307</v>
      </c>
      <c r="E146" s="227" t="s">
        <v>640</v>
      </c>
      <c r="F146" s="228" t="s">
        <v>641</v>
      </c>
      <c r="G146" s="229" t="s">
        <v>547</v>
      </c>
      <c r="H146" s="230">
        <v>10</v>
      </c>
      <c r="I146" s="231"/>
      <c r="J146" s="232">
        <f>ROUND(I146*H146,2)</f>
        <v>0</v>
      </c>
      <c r="K146" s="228" t="s">
        <v>1</v>
      </c>
      <c r="L146" s="44"/>
      <c r="M146" s="233" t="s">
        <v>1</v>
      </c>
      <c r="N146" s="234" t="s">
        <v>42</v>
      </c>
      <c r="O146" s="91"/>
      <c r="P146" s="235">
        <f>O146*H146</f>
        <v>0</v>
      </c>
      <c r="Q146" s="235">
        <v>8.0000000000000007E-05</v>
      </c>
      <c r="R146" s="235">
        <f>Q146*H146</f>
        <v>0.00080000000000000004</v>
      </c>
      <c r="S146" s="235">
        <v>0</v>
      </c>
      <c r="T146" s="236">
        <f>S146*H146</f>
        <v>0</v>
      </c>
      <c r="U146" s="38"/>
      <c r="V146" s="38"/>
      <c r="W146" s="38"/>
      <c r="X146" s="38"/>
      <c r="Y146" s="38"/>
      <c r="Z146" s="38"/>
      <c r="AA146" s="38"/>
      <c r="AB146" s="38"/>
      <c r="AC146" s="38"/>
      <c r="AD146" s="38"/>
      <c r="AE146" s="38"/>
      <c r="AR146" s="237" t="s">
        <v>392</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1935</v>
      </c>
    </row>
    <row r="147" s="2" customFormat="1" ht="21.75" customHeight="1">
      <c r="A147" s="38"/>
      <c r="B147" s="39"/>
      <c r="C147" s="226" t="s">
        <v>403</v>
      </c>
      <c r="D147" s="226" t="s">
        <v>307</v>
      </c>
      <c r="E147" s="227" t="s">
        <v>652</v>
      </c>
      <c r="F147" s="228" t="s">
        <v>653</v>
      </c>
      <c r="G147" s="229" t="s">
        <v>575</v>
      </c>
      <c r="H147" s="230">
        <v>90</v>
      </c>
      <c r="I147" s="231"/>
      <c r="J147" s="232">
        <f>ROUND(I147*H147,2)</f>
        <v>0</v>
      </c>
      <c r="K147" s="228" t="s">
        <v>1</v>
      </c>
      <c r="L147" s="44"/>
      <c r="M147" s="233" t="s">
        <v>1</v>
      </c>
      <c r="N147" s="234" t="s">
        <v>42</v>
      </c>
      <c r="O147" s="91"/>
      <c r="P147" s="235">
        <f>O147*H147</f>
        <v>0</v>
      </c>
      <c r="Q147" s="235">
        <v>0.00017000000000000001</v>
      </c>
      <c r="R147" s="235">
        <f>Q147*H147</f>
        <v>0.015300000000000001</v>
      </c>
      <c r="S147" s="235">
        <v>0</v>
      </c>
      <c r="T147" s="236">
        <f>S147*H147</f>
        <v>0</v>
      </c>
      <c r="U147" s="38"/>
      <c r="V147" s="38"/>
      <c r="W147" s="38"/>
      <c r="X147" s="38"/>
      <c r="Y147" s="38"/>
      <c r="Z147" s="38"/>
      <c r="AA147" s="38"/>
      <c r="AB147" s="38"/>
      <c r="AC147" s="38"/>
      <c r="AD147" s="38"/>
      <c r="AE147" s="38"/>
      <c r="AR147" s="237" t="s">
        <v>392</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392</v>
      </c>
      <c r="BM147" s="237" t="s">
        <v>1936</v>
      </c>
    </row>
    <row r="148" s="2" customFormat="1" ht="24.15" customHeight="1">
      <c r="A148" s="38"/>
      <c r="B148" s="39"/>
      <c r="C148" s="226" t="s">
        <v>410</v>
      </c>
      <c r="D148" s="226" t="s">
        <v>307</v>
      </c>
      <c r="E148" s="227" t="s">
        <v>655</v>
      </c>
      <c r="F148" s="228" t="s">
        <v>656</v>
      </c>
      <c r="G148" s="229" t="s">
        <v>575</v>
      </c>
      <c r="H148" s="230">
        <v>60</v>
      </c>
      <c r="I148" s="231"/>
      <c r="J148" s="232">
        <f>ROUND(I148*H148,2)</f>
        <v>0</v>
      </c>
      <c r="K148" s="228" t="s">
        <v>1</v>
      </c>
      <c r="L148" s="44"/>
      <c r="M148" s="233" t="s">
        <v>1</v>
      </c>
      <c r="N148" s="234" t="s">
        <v>42</v>
      </c>
      <c r="O148" s="91"/>
      <c r="P148" s="235">
        <f>O148*H148</f>
        <v>0</v>
      </c>
      <c r="Q148" s="235">
        <v>6.0000000000000002E-05</v>
      </c>
      <c r="R148" s="235">
        <f>Q148*H148</f>
        <v>0.0035999999999999999</v>
      </c>
      <c r="S148" s="235">
        <v>0</v>
      </c>
      <c r="T148" s="236">
        <f>S148*H148</f>
        <v>0</v>
      </c>
      <c r="U148" s="38"/>
      <c r="V148" s="38"/>
      <c r="W148" s="38"/>
      <c r="X148" s="38"/>
      <c r="Y148" s="38"/>
      <c r="Z148" s="38"/>
      <c r="AA148" s="38"/>
      <c r="AB148" s="38"/>
      <c r="AC148" s="38"/>
      <c r="AD148" s="38"/>
      <c r="AE148" s="38"/>
      <c r="AR148" s="237" t="s">
        <v>392</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1937</v>
      </c>
    </row>
    <row r="149" s="2" customFormat="1" ht="24.15" customHeight="1">
      <c r="A149" s="38"/>
      <c r="B149" s="39"/>
      <c r="C149" s="226" t="s">
        <v>414</v>
      </c>
      <c r="D149" s="226" t="s">
        <v>307</v>
      </c>
      <c r="E149" s="227" t="s">
        <v>658</v>
      </c>
      <c r="F149" s="228" t="s">
        <v>659</v>
      </c>
      <c r="G149" s="229" t="s">
        <v>575</v>
      </c>
      <c r="H149" s="230">
        <v>20</v>
      </c>
      <c r="I149" s="231"/>
      <c r="J149" s="232">
        <f>ROUND(I149*H149,2)</f>
        <v>0</v>
      </c>
      <c r="K149" s="228" t="s">
        <v>1</v>
      </c>
      <c r="L149" s="44"/>
      <c r="M149" s="233" t="s">
        <v>1</v>
      </c>
      <c r="N149" s="234" t="s">
        <v>42</v>
      </c>
      <c r="O149" s="91"/>
      <c r="P149" s="235">
        <f>O149*H149</f>
        <v>0</v>
      </c>
      <c r="Q149" s="235">
        <v>0.00010000000000000001</v>
      </c>
      <c r="R149" s="235">
        <f>Q149*H149</f>
        <v>0.002</v>
      </c>
      <c r="S149" s="235">
        <v>0</v>
      </c>
      <c r="T149" s="236">
        <f>S149*H149</f>
        <v>0</v>
      </c>
      <c r="U149" s="38"/>
      <c r="V149" s="38"/>
      <c r="W149" s="38"/>
      <c r="X149" s="38"/>
      <c r="Y149" s="38"/>
      <c r="Z149" s="38"/>
      <c r="AA149" s="38"/>
      <c r="AB149" s="38"/>
      <c r="AC149" s="38"/>
      <c r="AD149" s="38"/>
      <c r="AE149" s="38"/>
      <c r="AR149" s="237" t="s">
        <v>392</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1938</v>
      </c>
    </row>
    <row r="150" s="2" customFormat="1" ht="24.15" customHeight="1">
      <c r="A150" s="38"/>
      <c r="B150" s="39"/>
      <c r="C150" s="226" t="s">
        <v>7</v>
      </c>
      <c r="D150" s="226" t="s">
        <v>307</v>
      </c>
      <c r="E150" s="227" t="s">
        <v>661</v>
      </c>
      <c r="F150" s="228" t="s">
        <v>662</v>
      </c>
      <c r="G150" s="229" t="s">
        <v>575</v>
      </c>
      <c r="H150" s="230">
        <v>20</v>
      </c>
      <c r="I150" s="231"/>
      <c r="J150" s="232">
        <f>ROUND(I150*H150,2)</f>
        <v>0</v>
      </c>
      <c r="K150" s="228" t="s">
        <v>1</v>
      </c>
      <c r="L150" s="44"/>
      <c r="M150" s="233" t="s">
        <v>1</v>
      </c>
      <c r="N150" s="234" t="s">
        <v>42</v>
      </c>
      <c r="O150" s="91"/>
      <c r="P150" s="235">
        <f>O150*H150</f>
        <v>0</v>
      </c>
      <c r="Q150" s="235">
        <v>0.00018000000000000001</v>
      </c>
      <c r="R150" s="235">
        <f>Q150*H150</f>
        <v>0.0036000000000000003</v>
      </c>
      <c r="S150" s="235">
        <v>0</v>
      </c>
      <c r="T150" s="236">
        <f>S150*H150</f>
        <v>0</v>
      </c>
      <c r="U150" s="38"/>
      <c r="V150" s="38"/>
      <c r="W150" s="38"/>
      <c r="X150" s="38"/>
      <c r="Y150" s="38"/>
      <c r="Z150" s="38"/>
      <c r="AA150" s="38"/>
      <c r="AB150" s="38"/>
      <c r="AC150" s="38"/>
      <c r="AD150" s="38"/>
      <c r="AE150" s="38"/>
      <c r="AR150" s="237" t="s">
        <v>392</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392</v>
      </c>
      <c r="BM150" s="237" t="s">
        <v>1939</v>
      </c>
    </row>
    <row r="151" s="12" customFormat="1" ht="25.92" customHeight="1">
      <c r="A151" s="12"/>
      <c r="B151" s="210"/>
      <c r="C151" s="211"/>
      <c r="D151" s="212" t="s">
        <v>76</v>
      </c>
      <c r="E151" s="213" t="s">
        <v>1441</v>
      </c>
      <c r="F151" s="213" t="s">
        <v>1442</v>
      </c>
      <c r="G151" s="211"/>
      <c r="H151" s="211"/>
      <c r="I151" s="214"/>
      <c r="J151" s="215">
        <f>BK151</f>
        <v>0</v>
      </c>
      <c r="K151" s="211"/>
      <c r="L151" s="216"/>
      <c r="M151" s="217"/>
      <c r="N151" s="218"/>
      <c r="O151" s="218"/>
      <c r="P151" s="219">
        <f>SUM(P152:P163)</f>
        <v>0</v>
      </c>
      <c r="Q151" s="218"/>
      <c r="R151" s="219">
        <f>SUM(R152:R163)</f>
        <v>0.37938999999999995</v>
      </c>
      <c r="S151" s="218"/>
      <c r="T151" s="220">
        <f>SUM(T152:T163)</f>
        <v>0</v>
      </c>
      <c r="U151" s="12"/>
      <c r="V151" s="12"/>
      <c r="W151" s="12"/>
      <c r="X151" s="12"/>
      <c r="Y151" s="12"/>
      <c r="Z151" s="12"/>
      <c r="AA151" s="12"/>
      <c r="AB151" s="12"/>
      <c r="AC151" s="12"/>
      <c r="AD151" s="12"/>
      <c r="AE151" s="12"/>
      <c r="AR151" s="221" t="s">
        <v>86</v>
      </c>
      <c r="AT151" s="222" t="s">
        <v>76</v>
      </c>
      <c r="AU151" s="222" t="s">
        <v>77</v>
      </c>
      <c r="AY151" s="221" t="s">
        <v>304</v>
      </c>
      <c r="BK151" s="223">
        <f>SUM(BK152:BK163)</f>
        <v>0</v>
      </c>
    </row>
    <row r="152" s="2" customFormat="1" ht="37.8" customHeight="1">
      <c r="A152" s="38"/>
      <c r="B152" s="39"/>
      <c r="C152" s="226" t="s">
        <v>422</v>
      </c>
      <c r="D152" s="226" t="s">
        <v>307</v>
      </c>
      <c r="E152" s="227" t="s">
        <v>1443</v>
      </c>
      <c r="F152" s="228" t="s">
        <v>1444</v>
      </c>
      <c r="G152" s="229" t="s">
        <v>575</v>
      </c>
      <c r="H152" s="230">
        <v>6</v>
      </c>
      <c r="I152" s="231"/>
      <c r="J152" s="232">
        <f>ROUND(I152*H152,2)</f>
        <v>0</v>
      </c>
      <c r="K152" s="228" t="s">
        <v>1</v>
      </c>
      <c r="L152" s="44"/>
      <c r="M152" s="233" t="s">
        <v>1</v>
      </c>
      <c r="N152" s="234" t="s">
        <v>42</v>
      </c>
      <c r="O152" s="91"/>
      <c r="P152" s="235">
        <f>O152*H152</f>
        <v>0</v>
      </c>
      <c r="Q152" s="235">
        <v>0.022749999999999999</v>
      </c>
      <c r="R152" s="235">
        <f>Q152*H152</f>
        <v>0.13650000000000001</v>
      </c>
      <c r="S152" s="235">
        <v>0</v>
      </c>
      <c r="T152" s="236">
        <f>S152*H152</f>
        <v>0</v>
      </c>
      <c r="U152" s="38"/>
      <c r="V152" s="38"/>
      <c r="W152" s="38"/>
      <c r="X152" s="38"/>
      <c r="Y152" s="38"/>
      <c r="Z152" s="38"/>
      <c r="AA152" s="38"/>
      <c r="AB152" s="38"/>
      <c r="AC152" s="38"/>
      <c r="AD152" s="38"/>
      <c r="AE152" s="38"/>
      <c r="AR152" s="237" t="s">
        <v>392</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392</v>
      </c>
      <c r="BM152" s="237" t="s">
        <v>1940</v>
      </c>
    </row>
    <row r="153" s="2" customFormat="1" ht="49.05" customHeight="1">
      <c r="A153" s="38"/>
      <c r="B153" s="39"/>
      <c r="C153" s="226" t="s">
        <v>429</v>
      </c>
      <c r="D153" s="226" t="s">
        <v>307</v>
      </c>
      <c r="E153" s="227" t="s">
        <v>1446</v>
      </c>
      <c r="F153" s="228" t="s">
        <v>1447</v>
      </c>
      <c r="G153" s="229" t="s">
        <v>575</v>
      </c>
      <c r="H153" s="230">
        <v>1</v>
      </c>
      <c r="I153" s="231"/>
      <c r="J153" s="232">
        <f>ROUND(I153*H153,2)</f>
        <v>0</v>
      </c>
      <c r="K153" s="228" t="s">
        <v>1</v>
      </c>
      <c r="L153" s="44"/>
      <c r="M153" s="233" t="s">
        <v>1</v>
      </c>
      <c r="N153" s="234" t="s">
        <v>42</v>
      </c>
      <c r="O153" s="91"/>
      <c r="P153" s="235">
        <f>O153*H153</f>
        <v>0</v>
      </c>
      <c r="Q153" s="235">
        <v>0.022749999999999999</v>
      </c>
      <c r="R153" s="235">
        <f>Q153*H153</f>
        <v>0.022749999999999999</v>
      </c>
      <c r="S153" s="235">
        <v>0</v>
      </c>
      <c r="T153" s="236">
        <f>S153*H153</f>
        <v>0</v>
      </c>
      <c r="U153" s="38"/>
      <c r="V153" s="38"/>
      <c r="W153" s="38"/>
      <c r="X153" s="38"/>
      <c r="Y153" s="38"/>
      <c r="Z153" s="38"/>
      <c r="AA153" s="38"/>
      <c r="AB153" s="38"/>
      <c r="AC153" s="38"/>
      <c r="AD153" s="38"/>
      <c r="AE153" s="38"/>
      <c r="AR153" s="237" t="s">
        <v>392</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1941</v>
      </c>
    </row>
    <row r="154" s="2" customFormat="1" ht="37.8" customHeight="1">
      <c r="A154" s="38"/>
      <c r="B154" s="39"/>
      <c r="C154" s="226" t="s">
        <v>433</v>
      </c>
      <c r="D154" s="226" t="s">
        <v>307</v>
      </c>
      <c r="E154" s="227" t="s">
        <v>1449</v>
      </c>
      <c r="F154" s="228" t="s">
        <v>1450</v>
      </c>
      <c r="G154" s="229" t="s">
        <v>575</v>
      </c>
      <c r="H154" s="230">
        <v>1</v>
      </c>
      <c r="I154" s="231"/>
      <c r="J154" s="232">
        <f>ROUND(I154*H154,2)</f>
        <v>0</v>
      </c>
      <c r="K154" s="228" t="s">
        <v>1</v>
      </c>
      <c r="L154" s="44"/>
      <c r="M154" s="233" t="s">
        <v>1</v>
      </c>
      <c r="N154" s="234" t="s">
        <v>42</v>
      </c>
      <c r="O154" s="91"/>
      <c r="P154" s="235">
        <f>O154*H154</f>
        <v>0</v>
      </c>
      <c r="Q154" s="235">
        <v>0.039910000000000001</v>
      </c>
      <c r="R154" s="235">
        <f>Q154*H154</f>
        <v>0.039910000000000001</v>
      </c>
      <c r="S154" s="235">
        <v>0</v>
      </c>
      <c r="T154" s="236">
        <f>S154*H154</f>
        <v>0</v>
      </c>
      <c r="U154" s="38"/>
      <c r="V154" s="38"/>
      <c r="W154" s="38"/>
      <c r="X154" s="38"/>
      <c r="Y154" s="38"/>
      <c r="Z154" s="38"/>
      <c r="AA154" s="38"/>
      <c r="AB154" s="38"/>
      <c r="AC154" s="38"/>
      <c r="AD154" s="38"/>
      <c r="AE154" s="38"/>
      <c r="AR154" s="237" t="s">
        <v>392</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392</v>
      </c>
      <c r="BM154" s="237" t="s">
        <v>1942</v>
      </c>
    </row>
    <row r="155" s="2" customFormat="1" ht="37.8" customHeight="1">
      <c r="A155" s="38"/>
      <c r="B155" s="39"/>
      <c r="C155" s="226" t="s">
        <v>437</v>
      </c>
      <c r="D155" s="226" t="s">
        <v>307</v>
      </c>
      <c r="E155" s="227" t="s">
        <v>1452</v>
      </c>
      <c r="F155" s="228" t="s">
        <v>1453</v>
      </c>
      <c r="G155" s="229" t="s">
        <v>575</v>
      </c>
      <c r="H155" s="230">
        <v>2</v>
      </c>
      <c r="I155" s="231"/>
      <c r="J155" s="232">
        <f>ROUND(I155*H155,2)</f>
        <v>0</v>
      </c>
      <c r="K155" s="228" t="s">
        <v>1</v>
      </c>
      <c r="L155" s="44"/>
      <c r="M155" s="233" t="s">
        <v>1</v>
      </c>
      <c r="N155" s="234" t="s">
        <v>42</v>
      </c>
      <c r="O155" s="91"/>
      <c r="P155" s="235">
        <f>O155*H155</f>
        <v>0</v>
      </c>
      <c r="Q155" s="235">
        <v>0.01197</v>
      </c>
      <c r="R155" s="235">
        <f>Q155*H155</f>
        <v>0.023939999999999999</v>
      </c>
      <c r="S155" s="235">
        <v>0</v>
      </c>
      <c r="T155" s="236">
        <f>S155*H155</f>
        <v>0</v>
      </c>
      <c r="U155" s="38"/>
      <c r="V155" s="38"/>
      <c r="W155" s="38"/>
      <c r="X155" s="38"/>
      <c r="Y155" s="38"/>
      <c r="Z155" s="38"/>
      <c r="AA155" s="38"/>
      <c r="AB155" s="38"/>
      <c r="AC155" s="38"/>
      <c r="AD155" s="38"/>
      <c r="AE155" s="38"/>
      <c r="AR155" s="237" t="s">
        <v>392</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1943</v>
      </c>
    </row>
    <row r="156" s="2" customFormat="1" ht="37.8" customHeight="1">
      <c r="A156" s="38"/>
      <c r="B156" s="39"/>
      <c r="C156" s="226" t="s">
        <v>443</v>
      </c>
      <c r="D156" s="226" t="s">
        <v>307</v>
      </c>
      <c r="E156" s="227" t="s">
        <v>1455</v>
      </c>
      <c r="F156" s="228" t="s">
        <v>1456</v>
      </c>
      <c r="G156" s="229" t="s">
        <v>575</v>
      </c>
      <c r="H156" s="230">
        <v>6</v>
      </c>
      <c r="I156" s="231"/>
      <c r="J156" s="232">
        <f>ROUND(I156*H156,2)</f>
        <v>0</v>
      </c>
      <c r="K156" s="228" t="s">
        <v>1</v>
      </c>
      <c r="L156" s="44"/>
      <c r="M156" s="233" t="s">
        <v>1</v>
      </c>
      <c r="N156" s="234" t="s">
        <v>42</v>
      </c>
      <c r="O156" s="91"/>
      <c r="P156" s="235">
        <f>O156*H156</f>
        <v>0</v>
      </c>
      <c r="Q156" s="235">
        <v>0.016469999999999999</v>
      </c>
      <c r="R156" s="235">
        <f>Q156*H156</f>
        <v>0.098819999999999991</v>
      </c>
      <c r="S156" s="235">
        <v>0</v>
      </c>
      <c r="T156" s="236">
        <f>S156*H156</f>
        <v>0</v>
      </c>
      <c r="U156" s="38"/>
      <c r="V156" s="38"/>
      <c r="W156" s="38"/>
      <c r="X156" s="38"/>
      <c r="Y156" s="38"/>
      <c r="Z156" s="38"/>
      <c r="AA156" s="38"/>
      <c r="AB156" s="38"/>
      <c r="AC156" s="38"/>
      <c r="AD156" s="38"/>
      <c r="AE156" s="38"/>
      <c r="AR156" s="237" t="s">
        <v>392</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392</v>
      </c>
      <c r="BM156" s="237" t="s">
        <v>1944</v>
      </c>
    </row>
    <row r="157" s="2" customFormat="1" ht="24.15" customHeight="1">
      <c r="A157" s="38"/>
      <c r="B157" s="39"/>
      <c r="C157" s="226" t="s">
        <v>447</v>
      </c>
      <c r="D157" s="226" t="s">
        <v>307</v>
      </c>
      <c r="E157" s="227" t="s">
        <v>1458</v>
      </c>
      <c r="F157" s="228" t="s">
        <v>1459</v>
      </c>
      <c r="G157" s="229" t="s">
        <v>575</v>
      </c>
      <c r="H157" s="230">
        <v>1</v>
      </c>
      <c r="I157" s="231"/>
      <c r="J157" s="232">
        <f>ROUND(I157*H157,2)</f>
        <v>0</v>
      </c>
      <c r="K157" s="228" t="s">
        <v>1</v>
      </c>
      <c r="L157" s="44"/>
      <c r="M157" s="233" t="s">
        <v>1</v>
      </c>
      <c r="N157" s="234" t="s">
        <v>42</v>
      </c>
      <c r="O157" s="91"/>
      <c r="P157" s="235">
        <f>O157*H157</f>
        <v>0</v>
      </c>
      <c r="Q157" s="235">
        <v>0.019210000000000001</v>
      </c>
      <c r="R157" s="235">
        <f>Q157*H157</f>
        <v>0.019210000000000001</v>
      </c>
      <c r="S157" s="235">
        <v>0</v>
      </c>
      <c r="T157" s="236">
        <f>S157*H157</f>
        <v>0</v>
      </c>
      <c r="U157" s="38"/>
      <c r="V157" s="38"/>
      <c r="W157" s="38"/>
      <c r="X157" s="38"/>
      <c r="Y157" s="38"/>
      <c r="Z157" s="38"/>
      <c r="AA157" s="38"/>
      <c r="AB157" s="38"/>
      <c r="AC157" s="38"/>
      <c r="AD157" s="38"/>
      <c r="AE157" s="38"/>
      <c r="AR157" s="237" t="s">
        <v>392</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1945</v>
      </c>
    </row>
    <row r="158" s="2" customFormat="1" ht="24.15" customHeight="1">
      <c r="A158" s="38"/>
      <c r="B158" s="39"/>
      <c r="C158" s="226" t="s">
        <v>451</v>
      </c>
      <c r="D158" s="226" t="s">
        <v>307</v>
      </c>
      <c r="E158" s="227" t="s">
        <v>1461</v>
      </c>
      <c r="F158" s="228" t="s">
        <v>1462</v>
      </c>
      <c r="G158" s="229" t="s">
        <v>575</v>
      </c>
      <c r="H158" s="230">
        <v>1</v>
      </c>
      <c r="I158" s="231"/>
      <c r="J158" s="232">
        <f>ROUND(I158*H158,2)</f>
        <v>0</v>
      </c>
      <c r="K158" s="228" t="s">
        <v>1</v>
      </c>
      <c r="L158" s="44"/>
      <c r="M158" s="233" t="s">
        <v>1</v>
      </c>
      <c r="N158" s="234" t="s">
        <v>42</v>
      </c>
      <c r="O158" s="91"/>
      <c r="P158" s="235">
        <f>O158*H158</f>
        <v>0</v>
      </c>
      <c r="Q158" s="235">
        <v>0.0147</v>
      </c>
      <c r="R158" s="235">
        <f>Q158*H158</f>
        <v>0.0147</v>
      </c>
      <c r="S158" s="235">
        <v>0</v>
      </c>
      <c r="T158" s="236">
        <f>S158*H158</f>
        <v>0</v>
      </c>
      <c r="U158" s="38"/>
      <c r="V158" s="38"/>
      <c r="W158" s="38"/>
      <c r="X158" s="38"/>
      <c r="Y158" s="38"/>
      <c r="Z158" s="38"/>
      <c r="AA158" s="38"/>
      <c r="AB158" s="38"/>
      <c r="AC158" s="38"/>
      <c r="AD158" s="38"/>
      <c r="AE158" s="38"/>
      <c r="AR158" s="237" t="s">
        <v>392</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1946</v>
      </c>
    </row>
    <row r="159" s="2" customFormat="1" ht="24.15" customHeight="1">
      <c r="A159" s="38"/>
      <c r="B159" s="39"/>
      <c r="C159" s="226" t="s">
        <v>456</v>
      </c>
      <c r="D159" s="226" t="s">
        <v>307</v>
      </c>
      <c r="E159" s="227" t="s">
        <v>1464</v>
      </c>
      <c r="F159" s="228" t="s">
        <v>1465</v>
      </c>
      <c r="G159" s="229" t="s">
        <v>575</v>
      </c>
      <c r="H159" s="230">
        <v>18</v>
      </c>
      <c r="I159" s="231"/>
      <c r="J159" s="232">
        <f>ROUND(I159*H159,2)</f>
        <v>0</v>
      </c>
      <c r="K159" s="228" t="s">
        <v>1</v>
      </c>
      <c r="L159" s="44"/>
      <c r="M159" s="233" t="s">
        <v>1</v>
      </c>
      <c r="N159" s="234" t="s">
        <v>42</v>
      </c>
      <c r="O159" s="91"/>
      <c r="P159" s="235">
        <f>O159*H159</f>
        <v>0</v>
      </c>
      <c r="Q159" s="235">
        <v>0.00029999999999999997</v>
      </c>
      <c r="R159" s="235">
        <f>Q159*H159</f>
        <v>0.0053999999999999994</v>
      </c>
      <c r="S159" s="235">
        <v>0</v>
      </c>
      <c r="T159" s="236">
        <f>S159*H159</f>
        <v>0</v>
      </c>
      <c r="U159" s="38"/>
      <c r="V159" s="38"/>
      <c r="W159" s="38"/>
      <c r="X159" s="38"/>
      <c r="Y159" s="38"/>
      <c r="Z159" s="38"/>
      <c r="AA159" s="38"/>
      <c r="AB159" s="38"/>
      <c r="AC159" s="38"/>
      <c r="AD159" s="38"/>
      <c r="AE159" s="38"/>
      <c r="AR159" s="237" t="s">
        <v>392</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392</v>
      </c>
      <c r="BM159" s="237" t="s">
        <v>1947</v>
      </c>
    </row>
    <row r="160" s="13" customFormat="1">
      <c r="A160" s="13"/>
      <c r="B160" s="239"/>
      <c r="C160" s="240"/>
      <c r="D160" s="241" t="s">
        <v>323</v>
      </c>
      <c r="E160" s="242" t="s">
        <v>1</v>
      </c>
      <c r="F160" s="243" t="s">
        <v>1467</v>
      </c>
      <c r="G160" s="240"/>
      <c r="H160" s="244">
        <v>18</v>
      </c>
      <c r="I160" s="245"/>
      <c r="J160" s="240"/>
      <c r="K160" s="240"/>
      <c r="L160" s="246"/>
      <c r="M160" s="247"/>
      <c r="N160" s="248"/>
      <c r="O160" s="248"/>
      <c r="P160" s="248"/>
      <c r="Q160" s="248"/>
      <c r="R160" s="248"/>
      <c r="S160" s="248"/>
      <c r="T160" s="249"/>
      <c r="U160" s="13"/>
      <c r="V160" s="13"/>
      <c r="W160" s="13"/>
      <c r="X160" s="13"/>
      <c r="Y160" s="13"/>
      <c r="Z160" s="13"/>
      <c r="AA160" s="13"/>
      <c r="AB160" s="13"/>
      <c r="AC160" s="13"/>
      <c r="AD160" s="13"/>
      <c r="AE160" s="13"/>
      <c r="AT160" s="250" t="s">
        <v>323</v>
      </c>
      <c r="AU160" s="250" t="s">
        <v>84</v>
      </c>
      <c r="AV160" s="13" t="s">
        <v>86</v>
      </c>
      <c r="AW160" s="13" t="s">
        <v>32</v>
      </c>
      <c r="AX160" s="13" t="s">
        <v>84</v>
      </c>
      <c r="AY160" s="250" t="s">
        <v>304</v>
      </c>
    </row>
    <row r="161" s="2" customFormat="1" ht="24.15" customHeight="1">
      <c r="A161" s="38"/>
      <c r="B161" s="39"/>
      <c r="C161" s="226" t="s">
        <v>461</v>
      </c>
      <c r="D161" s="226" t="s">
        <v>307</v>
      </c>
      <c r="E161" s="227" t="s">
        <v>1468</v>
      </c>
      <c r="F161" s="228" t="s">
        <v>1469</v>
      </c>
      <c r="G161" s="229" t="s">
        <v>575</v>
      </c>
      <c r="H161" s="230">
        <v>1</v>
      </c>
      <c r="I161" s="231"/>
      <c r="J161" s="232">
        <f>ROUND(I161*H161,2)</f>
        <v>0</v>
      </c>
      <c r="K161" s="228" t="s">
        <v>1</v>
      </c>
      <c r="L161" s="44"/>
      <c r="M161" s="233" t="s">
        <v>1</v>
      </c>
      <c r="N161" s="234" t="s">
        <v>42</v>
      </c>
      <c r="O161" s="91"/>
      <c r="P161" s="235">
        <f>O161*H161</f>
        <v>0</v>
      </c>
      <c r="Q161" s="235">
        <v>0.0019599999999999999</v>
      </c>
      <c r="R161" s="235">
        <f>Q161*H161</f>
        <v>0.0019599999999999999</v>
      </c>
      <c r="S161" s="235">
        <v>0</v>
      </c>
      <c r="T161" s="236">
        <f>S161*H161</f>
        <v>0</v>
      </c>
      <c r="U161" s="38"/>
      <c r="V161" s="38"/>
      <c r="W161" s="38"/>
      <c r="X161" s="38"/>
      <c r="Y161" s="38"/>
      <c r="Z161" s="38"/>
      <c r="AA161" s="38"/>
      <c r="AB161" s="38"/>
      <c r="AC161" s="38"/>
      <c r="AD161" s="38"/>
      <c r="AE161" s="38"/>
      <c r="AR161" s="237" t="s">
        <v>392</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392</v>
      </c>
      <c r="BM161" s="237" t="s">
        <v>1948</v>
      </c>
    </row>
    <row r="162" s="2" customFormat="1" ht="21.75" customHeight="1">
      <c r="A162" s="38"/>
      <c r="B162" s="39"/>
      <c r="C162" s="226" t="s">
        <v>466</v>
      </c>
      <c r="D162" s="226" t="s">
        <v>307</v>
      </c>
      <c r="E162" s="227" t="s">
        <v>1471</v>
      </c>
      <c r="F162" s="228" t="s">
        <v>1472</v>
      </c>
      <c r="G162" s="229" t="s">
        <v>575</v>
      </c>
      <c r="H162" s="230">
        <v>9</v>
      </c>
      <c r="I162" s="231"/>
      <c r="J162" s="232">
        <f>ROUND(I162*H162,2)</f>
        <v>0</v>
      </c>
      <c r="K162" s="228" t="s">
        <v>1</v>
      </c>
      <c r="L162" s="44"/>
      <c r="M162" s="233" t="s">
        <v>1</v>
      </c>
      <c r="N162" s="234" t="s">
        <v>42</v>
      </c>
      <c r="O162" s="91"/>
      <c r="P162" s="235">
        <f>O162*H162</f>
        <v>0</v>
      </c>
      <c r="Q162" s="235">
        <v>0.0018</v>
      </c>
      <c r="R162" s="235">
        <f>Q162*H162</f>
        <v>0.016199999999999999</v>
      </c>
      <c r="S162" s="235">
        <v>0</v>
      </c>
      <c r="T162" s="236">
        <f>S162*H162</f>
        <v>0</v>
      </c>
      <c r="U162" s="38"/>
      <c r="V162" s="38"/>
      <c r="W162" s="38"/>
      <c r="X162" s="38"/>
      <c r="Y162" s="38"/>
      <c r="Z162" s="38"/>
      <c r="AA162" s="38"/>
      <c r="AB162" s="38"/>
      <c r="AC162" s="38"/>
      <c r="AD162" s="38"/>
      <c r="AE162" s="38"/>
      <c r="AR162" s="237" t="s">
        <v>392</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392</v>
      </c>
      <c r="BM162" s="237" t="s">
        <v>1949</v>
      </c>
    </row>
    <row r="163" s="13" customFormat="1">
      <c r="A163" s="13"/>
      <c r="B163" s="239"/>
      <c r="C163" s="240"/>
      <c r="D163" s="241" t="s">
        <v>323</v>
      </c>
      <c r="E163" s="242" t="s">
        <v>1</v>
      </c>
      <c r="F163" s="243" t="s">
        <v>1474</v>
      </c>
      <c r="G163" s="240"/>
      <c r="H163" s="244">
        <v>9</v>
      </c>
      <c r="I163" s="245"/>
      <c r="J163" s="240"/>
      <c r="K163" s="240"/>
      <c r="L163" s="246"/>
      <c r="M163" s="247"/>
      <c r="N163" s="248"/>
      <c r="O163" s="248"/>
      <c r="P163" s="248"/>
      <c r="Q163" s="248"/>
      <c r="R163" s="248"/>
      <c r="S163" s="248"/>
      <c r="T163" s="249"/>
      <c r="U163" s="13"/>
      <c r="V163" s="13"/>
      <c r="W163" s="13"/>
      <c r="X163" s="13"/>
      <c r="Y163" s="13"/>
      <c r="Z163" s="13"/>
      <c r="AA163" s="13"/>
      <c r="AB163" s="13"/>
      <c r="AC163" s="13"/>
      <c r="AD163" s="13"/>
      <c r="AE163" s="13"/>
      <c r="AT163" s="250" t="s">
        <v>323</v>
      </c>
      <c r="AU163" s="250" t="s">
        <v>84</v>
      </c>
      <c r="AV163" s="13" t="s">
        <v>86</v>
      </c>
      <c r="AW163" s="13" t="s">
        <v>32</v>
      </c>
      <c r="AX163" s="13" t="s">
        <v>84</v>
      </c>
      <c r="AY163" s="250" t="s">
        <v>304</v>
      </c>
    </row>
    <row r="164" s="12" customFormat="1" ht="25.92" customHeight="1">
      <c r="A164" s="12"/>
      <c r="B164" s="210"/>
      <c r="C164" s="211"/>
      <c r="D164" s="212" t="s">
        <v>76</v>
      </c>
      <c r="E164" s="213" t="s">
        <v>1475</v>
      </c>
      <c r="F164" s="213" t="s">
        <v>1476</v>
      </c>
      <c r="G164" s="211"/>
      <c r="H164" s="211"/>
      <c r="I164" s="214"/>
      <c r="J164" s="215">
        <f>BK164</f>
        <v>0</v>
      </c>
      <c r="K164" s="211"/>
      <c r="L164" s="216"/>
      <c r="M164" s="217"/>
      <c r="N164" s="218"/>
      <c r="O164" s="218"/>
      <c r="P164" s="219">
        <f>SUM(P165:P167)</f>
        <v>0</v>
      </c>
      <c r="Q164" s="218"/>
      <c r="R164" s="219">
        <f>SUM(R165:R167)</f>
        <v>0.1351</v>
      </c>
      <c r="S164" s="218"/>
      <c r="T164" s="220">
        <f>SUM(T165:T167)</f>
        <v>0</v>
      </c>
      <c r="U164" s="12"/>
      <c r="V164" s="12"/>
      <c r="W164" s="12"/>
      <c r="X164" s="12"/>
      <c r="Y164" s="12"/>
      <c r="Z164" s="12"/>
      <c r="AA164" s="12"/>
      <c r="AB164" s="12"/>
      <c r="AC164" s="12"/>
      <c r="AD164" s="12"/>
      <c r="AE164" s="12"/>
      <c r="AR164" s="221" t="s">
        <v>86</v>
      </c>
      <c r="AT164" s="222" t="s">
        <v>76</v>
      </c>
      <c r="AU164" s="222" t="s">
        <v>77</v>
      </c>
      <c r="AY164" s="221" t="s">
        <v>304</v>
      </c>
      <c r="BK164" s="223">
        <f>SUM(BK165:BK167)</f>
        <v>0</v>
      </c>
    </row>
    <row r="165" s="2" customFormat="1" ht="37.8" customHeight="1">
      <c r="A165" s="38"/>
      <c r="B165" s="39"/>
      <c r="C165" s="226" t="s">
        <v>426</v>
      </c>
      <c r="D165" s="226" t="s">
        <v>307</v>
      </c>
      <c r="E165" s="227" t="s">
        <v>1477</v>
      </c>
      <c r="F165" s="228" t="s">
        <v>1478</v>
      </c>
      <c r="G165" s="229" t="s">
        <v>575</v>
      </c>
      <c r="H165" s="230">
        <v>7</v>
      </c>
      <c r="I165" s="231"/>
      <c r="J165" s="232">
        <f>ROUND(I165*H165,2)</f>
        <v>0</v>
      </c>
      <c r="K165" s="228" t="s">
        <v>1</v>
      </c>
      <c r="L165" s="44"/>
      <c r="M165" s="233" t="s">
        <v>1</v>
      </c>
      <c r="N165" s="234" t="s">
        <v>42</v>
      </c>
      <c r="O165" s="91"/>
      <c r="P165" s="235">
        <f>O165*H165</f>
        <v>0</v>
      </c>
      <c r="Q165" s="235">
        <v>0.01865</v>
      </c>
      <c r="R165" s="235">
        <f>Q165*H165</f>
        <v>0.13055</v>
      </c>
      <c r="S165" s="235">
        <v>0</v>
      </c>
      <c r="T165" s="236">
        <f>S165*H165</f>
        <v>0</v>
      </c>
      <c r="U165" s="38"/>
      <c r="V165" s="38"/>
      <c r="W165" s="38"/>
      <c r="X165" s="38"/>
      <c r="Y165" s="38"/>
      <c r="Z165" s="38"/>
      <c r="AA165" s="38"/>
      <c r="AB165" s="38"/>
      <c r="AC165" s="38"/>
      <c r="AD165" s="38"/>
      <c r="AE165" s="38"/>
      <c r="AR165" s="237" t="s">
        <v>392</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392</v>
      </c>
      <c r="BM165" s="237" t="s">
        <v>1950</v>
      </c>
    </row>
    <row r="166" s="2" customFormat="1" ht="16.5" customHeight="1">
      <c r="A166" s="38"/>
      <c r="B166" s="39"/>
      <c r="C166" s="226" t="s">
        <v>475</v>
      </c>
      <c r="D166" s="226" t="s">
        <v>307</v>
      </c>
      <c r="E166" s="227" t="s">
        <v>1480</v>
      </c>
      <c r="F166" s="228" t="s">
        <v>1481</v>
      </c>
      <c r="G166" s="229" t="s">
        <v>575</v>
      </c>
      <c r="H166" s="230">
        <v>7</v>
      </c>
      <c r="I166" s="231"/>
      <c r="J166" s="232">
        <f>ROUND(I166*H166,2)</f>
        <v>0</v>
      </c>
      <c r="K166" s="228" t="s">
        <v>1</v>
      </c>
      <c r="L166" s="44"/>
      <c r="M166" s="233" t="s">
        <v>1</v>
      </c>
      <c r="N166" s="234" t="s">
        <v>42</v>
      </c>
      <c r="O166" s="91"/>
      <c r="P166" s="235">
        <f>O166*H166</f>
        <v>0</v>
      </c>
      <c r="Q166" s="235">
        <v>0.00014999999999999999</v>
      </c>
      <c r="R166" s="235">
        <f>Q166*H166</f>
        <v>0.0010499999999999999</v>
      </c>
      <c r="S166" s="235">
        <v>0</v>
      </c>
      <c r="T166" s="236">
        <f>S166*H166</f>
        <v>0</v>
      </c>
      <c r="U166" s="38"/>
      <c r="V166" s="38"/>
      <c r="W166" s="38"/>
      <c r="X166" s="38"/>
      <c r="Y166" s="38"/>
      <c r="Z166" s="38"/>
      <c r="AA166" s="38"/>
      <c r="AB166" s="38"/>
      <c r="AC166" s="38"/>
      <c r="AD166" s="38"/>
      <c r="AE166" s="38"/>
      <c r="AR166" s="237" t="s">
        <v>392</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1951</v>
      </c>
    </row>
    <row r="167" s="2" customFormat="1" ht="16.5" customHeight="1">
      <c r="A167" s="38"/>
      <c r="B167" s="39"/>
      <c r="C167" s="226" t="s">
        <v>479</v>
      </c>
      <c r="D167" s="226" t="s">
        <v>307</v>
      </c>
      <c r="E167" s="227" t="s">
        <v>1483</v>
      </c>
      <c r="F167" s="228" t="s">
        <v>1484</v>
      </c>
      <c r="G167" s="229" t="s">
        <v>575</v>
      </c>
      <c r="H167" s="230">
        <v>7</v>
      </c>
      <c r="I167" s="231"/>
      <c r="J167" s="232">
        <f>ROUND(I167*H167,2)</f>
        <v>0</v>
      </c>
      <c r="K167" s="228" t="s">
        <v>1</v>
      </c>
      <c r="L167" s="44"/>
      <c r="M167" s="233" t="s">
        <v>1</v>
      </c>
      <c r="N167" s="234" t="s">
        <v>42</v>
      </c>
      <c r="O167" s="91"/>
      <c r="P167" s="235">
        <f>O167*H167</f>
        <v>0</v>
      </c>
      <c r="Q167" s="235">
        <v>0.00050000000000000001</v>
      </c>
      <c r="R167" s="235">
        <f>Q167*H167</f>
        <v>0.0035000000000000001</v>
      </c>
      <c r="S167" s="235">
        <v>0</v>
      </c>
      <c r="T167" s="236">
        <f>S167*H167</f>
        <v>0</v>
      </c>
      <c r="U167" s="38"/>
      <c r="V167" s="38"/>
      <c r="W167" s="38"/>
      <c r="X167" s="38"/>
      <c r="Y167" s="38"/>
      <c r="Z167" s="38"/>
      <c r="AA167" s="38"/>
      <c r="AB167" s="38"/>
      <c r="AC167" s="38"/>
      <c r="AD167" s="38"/>
      <c r="AE167" s="38"/>
      <c r="AR167" s="237" t="s">
        <v>392</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1952</v>
      </c>
    </row>
    <row r="168" s="12" customFormat="1" ht="25.92" customHeight="1">
      <c r="A168" s="12"/>
      <c r="B168" s="210"/>
      <c r="C168" s="211"/>
      <c r="D168" s="212" t="s">
        <v>76</v>
      </c>
      <c r="E168" s="213" t="s">
        <v>385</v>
      </c>
      <c r="F168" s="213" t="s">
        <v>386</v>
      </c>
      <c r="G168" s="211"/>
      <c r="H168" s="211"/>
      <c r="I168" s="214"/>
      <c r="J168" s="215">
        <f>BK168</f>
        <v>0</v>
      </c>
      <c r="K168" s="211"/>
      <c r="L168" s="216"/>
      <c r="M168" s="217"/>
      <c r="N168" s="218"/>
      <c r="O168" s="218"/>
      <c r="P168" s="219">
        <f>P169</f>
        <v>0</v>
      </c>
      <c r="Q168" s="218"/>
      <c r="R168" s="219">
        <f>R169</f>
        <v>0</v>
      </c>
      <c r="S168" s="218"/>
      <c r="T168" s="220">
        <f>T169</f>
        <v>0</v>
      </c>
      <c r="U168" s="12"/>
      <c r="V168" s="12"/>
      <c r="W168" s="12"/>
      <c r="X168" s="12"/>
      <c r="Y168" s="12"/>
      <c r="Z168" s="12"/>
      <c r="AA168" s="12"/>
      <c r="AB168" s="12"/>
      <c r="AC168" s="12"/>
      <c r="AD168" s="12"/>
      <c r="AE168" s="12"/>
      <c r="AR168" s="221" t="s">
        <v>86</v>
      </c>
      <c r="AT168" s="222" t="s">
        <v>76</v>
      </c>
      <c r="AU168" s="222" t="s">
        <v>77</v>
      </c>
      <c r="AY168" s="221" t="s">
        <v>304</v>
      </c>
      <c r="BK168" s="223">
        <f>BK169</f>
        <v>0</v>
      </c>
    </row>
    <row r="169" s="12" customFormat="1" ht="22.8" customHeight="1">
      <c r="A169" s="12"/>
      <c r="B169" s="210"/>
      <c r="C169" s="211"/>
      <c r="D169" s="212" t="s">
        <v>76</v>
      </c>
      <c r="E169" s="224" t="s">
        <v>104</v>
      </c>
      <c r="F169" s="224" t="s">
        <v>1486</v>
      </c>
      <c r="G169" s="211"/>
      <c r="H169" s="211"/>
      <c r="I169" s="214"/>
      <c r="J169" s="225">
        <f>BK169</f>
        <v>0</v>
      </c>
      <c r="K169" s="211"/>
      <c r="L169" s="216"/>
      <c r="M169" s="217"/>
      <c r="N169" s="218"/>
      <c r="O169" s="218"/>
      <c r="P169" s="219">
        <f>P170</f>
        <v>0</v>
      </c>
      <c r="Q169" s="218"/>
      <c r="R169" s="219">
        <f>R170</f>
        <v>0</v>
      </c>
      <c r="S169" s="218"/>
      <c r="T169" s="220">
        <f>T170</f>
        <v>0</v>
      </c>
      <c r="U169" s="12"/>
      <c r="V169" s="12"/>
      <c r="W169" s="12"/>
      <c r="X169" s="12"/>
      <c r="Y169" s="12"/>
      <c r="Z169" s="12"/>
      <c r="AA169" s="12"/>
      <c r="AB169" s="12"/>
      <c r="AC169" s="12"/>
      <c r="AD169" s="12"/>
      <c r="AE169" s="12"/>
      <c r="AR169" s="221" t="s">
        <v>86</v>
      </c>
      <c r="AT169" s="222" t="s">
        <v>76</v>
      </c>
      <c r="AU169" s="222" t="s">
        <v>84</v>
      </c>
      <c r="AY169" s="221" t="s">
        <v>304</v>
      </c>
      <c r="BK169" s="223">
        <f>BK170</f>
        <v>0</v>
      </c>
    </row>
    <row r="170" s="2" customFormat="1" ht="24.15" customHeight="1">
      <c r="A170" s="38"/>
      <c r="B170" s="39"/>
      <c r="C170" s="226" t="s">
        <v>483</v>
      </c>
      <c r="D170" s="226" t="s">
        <v>307</v>
      </c>
      <c r="E170" s="227" t="s">
        <v>1487</v>
      </c>
      <c r="F170" s="228" t="s">
        <v>1488</v>
      </c>
      <c r="G170" s="229" t="s">
        <v>575</v>
      </c>
      <c r="H170" s="230">
        <v>6</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1953</v>
      </c>
    </row>
    <row r="171" s="12" customFormat="1" ht="25.92" customHeight="1">
      <c r="A171" s="12"/>
      <c r="B171" s="210"/>
      <c r="C171" s="211"/>
      <c r="D171" s="212" t="s">
        <v>76</v>
      </c>
      <c r="E171" s="213" t="s">
        <v>691</v>
      </c>
      <c r="F171" s="213" t="s">
        <v>692</v>
      </c>
      <c r="G171" s="211"/>
      <c r="H171" s="211"/>
      <c r="I171" s="214"/>
      <c r="J171" s="215">
        <f>BK171</f>
        <v>0</v>
      </c>
      <c r="K171" s="211"/>
      <c r="L171" s="216"/>
      <c r="M171" s="217"/>
      <c r="N171" s="218"/>
      <c r="O171" s="218"/>
      <c r="P171" s="219">
        <f>SUM(P172:P174)</f>
        <v>0</v>
      </c>
      <c r="Q171" s="218"/>
      <c r="R171" s="219">
        <f>SUM(R172:R174)</f>
        <v>0</v>
      </c>
      <c r="S171" s="218"/>
      <c r="T171" s="220">
        <f>SUM(T172:T174)</f>
        <v>0</v>
      </c>
      <c r="U171" s="12"/>
      <c r="V171" s="12"/>
      <c r="W171" s="12"/>
      <c r="X171" s="12"/>
      <c r="Y171" s="12"/>
      <c r="Z171" s="12"/>
      <c r="AA171" s="12"/>
      <c r="AB171" s="12"/>
      <c r="AC171" s="12"/>
      <c r="AD171" s="12"/>
      <c r="AE171" s="12"/>
      <c r="AR171" s="221" t="s">
        <v>311</v>
      </c>
      <c r="AT171" s="222" t="s">
        <v>76</v>
      </c>
      <c r="AU171" s="222" t="s">
        <v>77</v>
      </c>
      <c r="AY171" s="221" t="s">
        <v>304</v>
      </c>
      <c r="BK171" s="223">
        <f>SUM(BK172:BK174)</f>
        <v>0</v>
      </c>
    </row>
    <row r="172" s="2" customFormat="1" ht="37.8" customHeight="1">
      <c r="A172" s="38"/>
      <c r="B172" s="39"/>
      <c r="C172" s="226" t="s">
        <v>488</v>
      </c>
      <c r="D172" s="226" t="s">
        <v>307</v>
      </c>
      <c r="E172" s="227" t="s">
        <v>694</v>
      </c>
      <c r="F172" s="228" t="s">
        <v>695</v>
      </c>
      <c r="G172" s="229" t="s">
        <v>575</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535</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535</v>
      </c>
      <c r="BM172" s="237" t="s">
        <v>1954</v>
      </c>
    </row>
    <row r="173" s="2" customFormat="1" ht="37.8" customHeight="1">
      <c r="A173" s="38"/>
      <c r="B173" s="39"/>
      <c r="C173" s="226" t="s">
        <v>495</v>
      </c>
      <c r="D173" s="226" t="s">
        <v>307</v>
      </c>
      <c r="E173" s="227" t="s">
        <v>698</v>
      </c>
      <c r="F173" s="228" t="s">
        <v>699</v>
      </c>
      <c r="G173" s="229" t="s">
        <v>575</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535</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535</v>
      </c>
      <c r="BM173" s="237" t="s">
        <v>1955</v>
      </c>
    </row>
    <row r="174" s="2" customFormat="1" ht="55.5" customHeight="1">
      <c r="A174" s="38"/>
      <c r="B174" s="39"/>
      <c r="C174" s="226" t="s">
        <v>500</v>
      </c>
      <c r="D174" s="226" t="s">
        <v>307</v>
      </c>
      <c r="E174" s="227" t="s">
        <v>702</v>
      </c>
      <c r="F174" s="228" t="s">
        <v>703</v>
      </c>
      <c r="G174" s="229" t="s">
        <v>704</v>
      </c>
      <c r="H174" s="230">
        <v>32</v>
      </c>
      <c r="I174" s="231"/>
      <c r="J174" s="232">
        <f>ROUND(I174*H174,2)</f>
        <v>0</v>
      </c>
      <c r="K174" s="228" t="s">
        <v>1</v>
      </c>
      <c r="L174" s="44"/>
      <c r="M174" s="286" t="s">
        <v>1</v>
      </c>
      <c r="N174" s="287" t="s">
        <v>42</v>
      </c>
      <c r="O174" s="288"/>
      <c r="P174" s="289">
        <f>O174*H174</f>
        <v>0</v>
      </c>
      <c r="Q174" s="289">
        <v>0</v>
      </c>
      <c r="R174" s="289">
        <f>Q174*H174</f>
        <v>0</v>
      </c>
      <c r="S174" s="289">
        <v>0</v>
      </c>
      <c r="T174" s="290">
        <f>S174*H174</f>
        <v>0</v>
      </c>
      <c r="U174" s="38"/>
      <c r="V174" s="38"/>
      <c r="W174" s="38"/>
      <c r="X174" s="38"/>
      <c r="Y174" s="38"/>
      <c r="Z174" s="38"/>
      <c r="AA174" s="38"/>
      <c r="AB174" s="38"/>
      <c r="AC174" s="38"/>
      <c r="AD174" s="38"/>
      <c r="AE174" s="38"/>
      <c r="AR174" s="237" t="s">
        <v>535</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535</v>
      </c>
      <c r="BM174" s="237" t="s">
        <v>1956</v>
      </c>
    </row>
    <row r="175" s="2" customFormat="1" ht="6.96" customHeight="1">
      <c r="A175" s="38"/>
      <c r="B175" s="66"/>
      <c r="C175" s="67"/>
      <c r="D175" s="67"/>
      <c r="E175" s="67"/>
      <c r="F175" s="67"/>
      <c r="G175" s="67"/>
      <c r="H175" s="67"/>
      <c r="I175" s="67"/>
      <c r="J175" s="67"/>
      <c r="K175" s="67"/>
      <c r="L175" s="44"/>
      <c r="M175" s="38"/>
      <c r="O175" s="38"/>
      <c r="P175" s="38"/>
      <c r="Q175" s="38"/>
      <c r="R175" s="38"/>
      <c r="S175" s="38"/>
      <c r="T175" s="38"/>
      <c r="U175" s="38"/>
      <c r="V175" s="38"/>
      <c r="W175" s="38"/>
      <c r="X175" s="38"/>
      <c r="Y175" s="38"/>
      <c r="Z175" s="38"/>
      <c r="AA175" s="38"/>
      <c r="AB175" s="38"/>
      <c r="AC175" s="38"/>
      <c r="AD175" s="38"/>
      <c r="AE175" s="38"/>
    </row>
  </sheetData>
  <sheetProtection sheet="1" autoFilter="0" formatColumns="0" formatRows="0" objects="1" scenarios="1" spinCount="100000" saltValue="3NC+ETjke4loJtQZMynXoLuf7bWTy7vGHHfZW9aLDLruSdiu/BnA99fFXyIvOOkC3nnhu4F/2qLAWyqiTYTwmA==" hashValue="axYvNlW+A7daIP5ahAVBNd5seNiknMrG4CK33J52fn4F837gMzlooD+a9+EyJ/ZLHjk1InsDVSFRdQkEahkNFQ==" algorithmName="SHA-512" password="CC35"/>
  <autoFilter ref="C126:K174"/>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151</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1886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1957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ROUND((SUM(BE125:BE161)),  2)</f>
        <v>0</v>
      </c>
      <c r="G35" s="38"/>
      <c r="H35" s="38"/>
      <c r="I35" s="164">
        <v>0.20999999999999999</v>
      </c>
      <c r="J35" s="163">
        <f>ROUND(((SUM(BE125:BE161))*I35),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ROUND((SUM(BF125:BF161)),  2)</f>
        <v>0</v>
      </c>
      <c r="G36" s="38"/>
      <c r="H36" s="38"/>
      <c r="I36" s="164">
        <v>0.12</v>
      </c>
      <c r="J36" s="163">
        <f>ROUND(((SUM(BF125:BF161))*I36),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ROUND((SUM(BG125:BG161)),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ROUND((SUM(BH125:BH161)),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ROUND((SUM(BI125:BI161)),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1886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03.3 - VYTÁPĚNÍ 3.NP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282</v>
      </c>
      <c r="E99" s="191"/>
      <c r="F99" s="191"/>
      <c r="G99" s="191"/>
      <c r="H99" s="191"/>
      <c r="I99" s="191"/>
      <c r="J99" s="192">
        <f>J126</f>
        <v>0</v>
      </c>
      <c r="K99" s="189"/>
      <c r="L99" s="193"/>
      <c r="S99" s="9"/>
      <c r="T99" s="9"/>
      <c r="U99" s="9"/>
      <c r="V99" s="9"/>
      <c r="W99" s="9"/>
      <c r="X99" s="9"/>
      <c r="Y99" s="9"/>
      <c r="Z99" s="9"/>
      <c r="AA99" s="9"/>
      <c r="AB99" s="9"/>
      <c r="AC99" s="9"/>
      <c r="AD99" s="9"/>
      <c r="AE99" s="9"/>
    </row>
    <row r="100" s="10" customFormat="1" ht="19.92" customHeight="1">
      <c r="A100" s="10"/>
      <c r="B100" s="194"/>
      <c r="C100" s="133"/>
      <c r="D100" s="195" t="s">
        <v>709</v>
      </c>
      <c r="E100" s="196"/>
      <c r="F100" s="196"/>
      <c r="G100" s="196"/>
      <c r="H100" s="196"/>
      <c r="I100" s="196"/>
      <c r="J100" s="197">
        <f>J127</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710</v>
      </c>
      <c r="E101" s="196"/>
      <c r="F101" s="196"/>
      <c r="G101" s="196"/>
      <c r="H101" s="196"/>
      <c r="I101" s="196"/>
      <c r="J101" s="197">
        <f>J141</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711</v>
      </c>
      <c r="E102" s="196"/>
      <c r="F102" s="196"/>
      <c r="G102" s="196"/>
      <c r="H102" s="196"/>
      <c r="I102" s="196"/>
      <c r="J102" s="197">
        <f>J150</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712</v>
      </c>
      <c r="E103" s="196"/>
      <c r="F103" s="196"/>
      <c r="G103" s="196"/>
      <c r="H103" s="196"/>
      <c r="I103" s="196"/>
      <c r="J103" s="197">
        <f>J159</f>
        <v>0</v>
      </c>
      <c r="K103" s="133"/>
      <c r="L103" s="198"/>
      <c r="S103" s="10"/>
      <c r="T103" s="10"/>
      <c r="U103" s="10"/>
      <c r="V103" s="10"/>
      <c r="W103" s="10"/>
      <c r="X103" s="10"/>
      <c r="Y103" s="10"/>
      <c r="Z103" s="10"/>
      <c r="AA103" s="10"/>
      <c r="AB103" s="10"/>
      <c r="AC103" s="10"/>
      <c r="AD103" s="10"/>
      <c r="AE103" s="10"/>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1886</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03.3 - VYTÁPĚNÍ 3.NP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5.15" customHeight="1">
      <c r="A121" s="38"/>
      <c r="B121" s="39"/>
      <c r="C121" s="32" t="s">
        <v>24</v>
      </c>
      <c r="D121" s="40"/>
      <c r="E121" s="40"/>
      <c r="F121" s="27" t="str">
        <f>E17</f>
        <v>Krajský úřad Královéhradeckého kraje</v>
      </c>
      <c r="G121" s="40"/>
      <c r="H121" s="40"/>
      <c r="I121" s="32" t="s">
        <v>30</v>
      </c>
      <c r="J121" s="36" t="str">
        <f>E23</f>
        <v>Ondřej Zikán</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f>
        <v>0</v>
      </c>
      <c r="Q125" s="104"/>
      <c r="R125" s="207">
        <f>R126</f>
        <v>0.92749999999999999</v>
      </c>
      <c r="S125" s="104"/>
      <c r="T125" s="208">
        <f>T126</f>
        <v>0</v>
      </c>
      <c r="U125" s="38"/>
      <c r="V125" s="38"/>
      <c r="W125" s="38"/>
      <c r="X125" s="38"/>
      <c r="Y125" s="38"/>
      <c r="Z125" s="38"/>
      <c r="AA125" s="38"/>
      <c r="AB125" s="38"/>
      <c r="AC125" s="38"/>
      <c r="AD125" s="38"/>
      <c r="AE125" s="38"/>
      <c r="AT125" s="17" t="s">
        <v>76</v>
      </c>
      <c r="AU125" s="17" t="s">
        <v>275</v>
      </c>
      <c r="BK125" s="209">
        <f>BK126</f>
        <v>0</v>
      </c>
    </row>
    <row r="126" s="12" customFormat="1" ht="25.92" customHeight="1">
      <c r="A126" s="12"/>
      <c r="B126" s="210"/>
      <c r="C126" s="211"/>
      <c r="D126" s="212" t="s">
        <v>76</v>
      </c>
      <c r="E126" s="213" t="s">
        <v>385</v>
      </c>
      <c r="F126" s="213" t="s">
        <v>386</v>
      </c>
      <c r="G126" s="211"/>
      <c r="H126" s="211"/>
      <c r="I126" s="214"/>
      <c r="J126" s="215">
        <f>BK126</f>
        <v>0</v>
      </c>
      <c r="K126" s="211"/>
      <c r="L126" s="216"/>
      <c r="M126" s="217"/>
      <c r="N126" s="218"/>
      <c r="O126" s="218"/>
      <c r="P126" s="219">
        <f>P127+P141+P150+P159</f>
        <v>0</v>
      </c>
      <c r="Q126" s="218"/>
      <c r="R126" s="219">
        <f>R127+R141+R150+R159</f>
        <v>0.92749999999999999</v>
      </c>
      <c r="S126" s="218"/>
      <c r="T126" s="220">
        <f>T127+T141+T150+T159</f>
        <v>0</v>
      </c>
      <c r="U126" s="12"/>
      <c r="V126" s="12"/>
      <c r="W126" s="12"/>
      <c r="X126" s="12"/>
      <c r="Y126" s="12"/>
      <c r="Z126" s="12"/>
      <c r="AA126" s="12"/>
      <c r="AB126" s="12"/>
      <c r="AC126" s="12"/>
      <c r="AD126" s="12"/>
      <c r="AE126" s="12"/>
      <c r="AR126" s="221" t="s">
        <v>86</v>
      </c>
      <c r="AT126" s="222" t="s">
        <v>76</v>
      </c>
      <c r="AU126" s="222" t="s">
        <v>77</v>
      </c>
      <c r="AY126" s="221" t="s">
        <v>304</v>
      </c>
      <c r="BK126" s="223">
        <f>BK127+BK141+BK150+BK159</f>
        <v>0</v>
      </c>
    </row>
    <row r="127" s="12" customFormat="1" ht="22.8" customHeight="1">
      <c r="A127" s="12"/>
      <c r="B127" s="210"/>
      <c r="C127" s="211"/>
      <c r="D127" s="212" t="s">
        <v>76</v>
      </c>
      <c r="E127" s="224" t="s">
        <v>769</v>
      </c>
      <c r="F127" s="224" t="s">
        <v>770</v>
      </c>
      <c r="G127" s="211"/>
      <c r="H127" s="211"/>
      <c r="I127" s="214"/>
      <c r="J127" s="225">
        <f>BK127</f>
        <v>0</v>
      </c>
      <c r="K127" s="211"/>
      <c r="L127" s="216"/>
      <c r="M127" s="217"/>
      <c r="N127" s="218"/>
      <c r="O127" s="218"/>
      <c r="P127" s="219">
        <f>SUM(P128:P140)</f>
        <v>0</v>
      </c>
      <c r="Q127" s="218"/>
      <c r="R127" s="219">
        <f>SUM(R128:R140)</f>
        <v>0.3125</v>
      </c>
      <c r="S127" s="218"/>
      <c r="T127" s="220">
        <f>SUM(T128:T140)</f>
        <v>0</v>
      </c>
      <c r="U127" s="12"/>
      <c r="V127" s="12"/>
      <c r="W127" s="12"/>
      <c r="X127" s="12"/>
      <c r="Y127" s="12"/>
      <c r="Z127" s="12"/>
      <c r="AA127" s="12"/>
      <c r="AB127" s="12"/>
      <c r="AC127" s="12"/>
      <c r="AD127" s="12"/>
      <c r="AE127" s="12"/>
      <c r="AR127" s="221" t="s">
        <v>86</v>
      </c>
      <c r="AT127" s="222" t="s">
        <v>76</v>
      </c>
      <c r="AU127" s="222" t="s">
        <v>84</v>
      </c>
      <c r="AY127" s="221" t="s">
        <v>304</v>
      </c>
      <c r="BK127" s="223">
        <f>SUM(BK128:BK140)</f>
        <v>0</v>
      </c>
    </row>
    <row r="128" s="2" customFormat="1" ht="24.15" customHeight="1">
      <c r="A128" s="38"/>
      <c r="B128" s="39"/>
      <c r="C128" s="226" t="s">
        <v>84</v>
      </c>
      <c r="D128" s="226" t="s">
        <v>307</v>
      </c>
      <c r="E128" s="227" t="s">
        <v>771</v>
      </c>
      <c r="F128" s="228" t="s">
        <v>772</v>
      </c>
      <c r="G128" s="229" t="s">
        <v>547</v>
      </c>
      <c r="H128" s="230">
        <v>120</v>
      </c>
      <c r="I128" s="231"/>
      <c r="J128" s="232">
        <f>ROUND(I128*H128,2)</f>
        <v>0</v>
      </c>
      <c r="K128" s="228" t="s">
        <v>318</v>
      </c>
      <c r="L128" s="44"/>
      <c r="M128" s="233" t="s">
        <v>1</v>
      </c>
      <c r="N128" s="234" t="s">
        <v>42</v>
      </c>
      <c r="O128" s="91"/>
      <c r="P128" s="235">
        <f>O128*H128</f>
        <v>0</v>
      </c>
      <c r="Q128" s="235">
        <v>0.00062</v>
      </c>
      <c r="R128" s="235">
        <f>Q128*H128</f>
        <v>0.074399999999999994</v>
      </c>
      <c r="S128" s="235">
        <v>0</v>
      </c>
      <c r="T128" s="236">
        <f>S128*H128</f>
        <v>0</v>
      </c>
      <c r="U128" s="38"/>
      <c r="V128" s="38"/>
      <c r="W128" s="38"/>
      <c r="X128" s="38"/>
      <c r="Y128" s="38"/>
      <c r="Z128" s="38"/>
      <c r="AA128" s="38"/>
      <c r="AB128" s="38"/>
      <c r="AC128" s="38"/>
      <c r="AD128" s="38"/>
      <c r="AE128" s="38"/>
      <c r="AR128" s="237" t="s">
        <v>392</v>
      </c>
      <c r="AT128" s="237" t="s">
        <v>307</v>
      </c>
      <c r="AU128" s="237" t="s">
        <v>86</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392</v>
      </c>
      <c r="BM128" s="237" t="s">
        <v>1958</v>
      </c>
    </row>
    <row r="129" s="13" customFormat="1">
      <c r="A129" s="13"/>
      <c r="B129" s="239"/>
      <c r="C129" s="240"/>
      <c r="D129" s="241" t="s">
        <v>323</v>
      </c>
      <c r="E129" s="242" t="s">
        <v>1</v>
      </c>
      <c r="F129" s="243" t="s">
        <v>1495</v>
      </c>
      <c r="G129" s="240"/>
      <c r="H129" s="244">
        <v>120</v>
      </c>
      <c r="I129" s="245"/>
      <c r="J129" s="240"/>
      <c r="K129" s="240"/>
      <c r="L129" s="246"/>
      <c r="M129" s="247"/>
      <c r="N129" s="248"/>
      <c r="O129" s="248"/>
      <c r="P129" s="248"/>
      <c r="Q129" s="248"/>
      <c r="R129" s="248"/>
      <c r="S129" s="248"/>
      <c r="T129" s="249"/>
      <c r="U129" s="13"/>
      <c r="V129" s="13"/>
      <c r="W129" s="13"/>
      <c r="X129" s="13"/>
      <c r="Y129" s="13"/>
      <c r="Z129" s="13"/>
      <c r="AA129" s="13"/>
      <c r="AB129" s="13"/>
      <c r="AC129" s="13"/>
      <c r="AD129" s="13"/>
      <c r="AE129" s="13"/>
      <c r="AT129" s="250" t="s">
        <v>323</v>
      </c>
      <c r="AU129" s="250" t="s">
        <v>86</v>
      </c>
      <c r="AV129" s="13" t="s">
        <v>86</v>
      </c>
      <c r="AW129" s="13" t="s">
        <v>32</v>
      </c>
      <c r="AX129" s="13" t="s">
        <v>84</v>
      </c>
      <c r="AY129" s="250" t="s">
        <v>304</v>
      </c>
    </row>
    <row r="130" s="2" customFormat="1" ht="24.15" customHeight="1">
      <c r="A130" s="38"/>
      <c r="B130" s="39"/>
      <c r="C130" s="226" t="s">
        <v>86</v>
      </c>
      <c r="D130" s="226" t="s">
        <v>307</v>
      </c>
      <c r="E130" s="227" t="s">
        <v>775</v>
      </c>
      <c r="F130" s="228" t="s">
        <v>776</v>
      </c>
      <c r="G130" s="229" t="s">
        <v>547</v>
      </c>
      <c r="H130" s="230">
        <v>90</v>
      </c>
      <c r="I130" s="231"/>
      <c r="J130" s="232">
        <f>ROUND(I130*H130,2)</f>
        <v>0</v>
      </c>
      <c r="K130" s="228" t="s">
        <v>318</v>
      </c>
      <c r="L130" s="44"/>
      <c r="M130" s="233" t="s">
        <v>1</v>
      </c>
      <c r="N130" s="234" t="s">
        <v>42</v>
      </c>
      <c r="O130" s="91"/>
      <c r="P130" s="235">
        <f>O130*H130</f>
        <v>0</v>
      </c>
      <c r="Q130" s="235">
        <v>0.00095</v>
      </c>
      <c r="R130" s="235">
        <f>Q130*H130</f>
        <v>0.085500000000000007</v>
      </c>
      <c r="S130" s="235">
        <v>0</v>
      </c>
      <c r="T130" s="236">
        <f>S130*H130</f>
        <v>0</v>
      </c>
      <c r="U130" s="38"/>
      <c r="V130" s="38"/>
      <c r="W130" s="38"/>
      <c r="X130" s="38"/>
      <c r="Y130" s="38"/>
      <c r="Z130" s="38"/>
      <c r="AA130" s="38"/>
      <c r="AB130" s="38"/>
      <c r="AC130" s="38"/>
      <c r="AD130" s="38"/>
      <c r="AE130" s="38"/>
      <c r="AR130" s="237" t="s">
        <v>392</v>
      </c>
      <c r="AT130" s="237" t="s">
        <v>307</v>
      </c>
      <c r="AU130" s="237" t="s">
        <v>86</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1959</v>
      </c>
    </row>
    <row r="131" s="13" customFormat="1">
      <c r="A131" s="13"/>
      <c r="B131" s="239"/>
      <c r="C131" s="240"/>
      <c r="D131" s="241" t="s">
        <v>323</v>
      </c>
      <c r="E131" s="242" t="s">
        <v>1</v>
      </c>
      <c r="F131" s="243" t="s">
        <v>774</v>
      </c>
      <c r="G131" s="240"/>
      <c r="H131" s="244">
        <v>90</v>
      </c>
      <c r="I131" s="245"/>
      <c r="J131" s="240"/>
      <c r="K131" s="240"/>
      <c r="L131" s="246"/>
      <c r="M131" s="247"/>
      <c r="N131" s="248"/>
      <c r="O131" s="248"/>
      <c r="P131" s="248"/>
      <c r="Q131" s="248"/>
      <c r="R131" s="248"/>
      <c r="S131" s="248"/>
      <c r="T131" s="249"/>
      <c r="U131" s="13"/>
      <c r="V131" s="13"/>
      <c r="W131" s="13"/>
      <c r="X131" s="13"/>
      <c r="Y131" s="13"/>
      <c r="Z131" s="13"/>
      <c r="AA131" s="13"/>
      <c r="AB131" s="13"/>
      <c r="AC131" s="13"/>
      <c r="AD131" s="13"/>
      <c r="AE131" s="13"/>
      <c r="AT131" s="250" t="s">
        <v>323</v>
      </c>
      <c r="AU131" s="250" t="s">
        <v>86</v>
      </c>
      <c r="AV131" s="13" t="s">
        <v>86</v>
      </c>
      <c r="AW131" s="13" t="s">
        <v>32</v>
      </c>
      <c r="AX131" s="13" t="s">
        <v>84</v>
      </c>
      <c r="AY131" s="250" t="s">
        <v>304</v>
      </c>
    </row>
    <row r="132" s="2" customFormat="1" ht="24.15" customHeight="1">
      <c r="A132" s="38"/>
      <c r="B132" s="39"/>
      <c r="C132" s="226" t="s">
        <v>305</v>
      </c>
      <c r="D132" s="226" t="s">
        <v>307</v>
      </c>
      <c r="E132" s="227" t="s">
        <v>778</v>
      </c>
      <c r="F132" s="228" t="s">
        <v>779</v>
      </c>
      <c r="G132" s="229" t="s">
        <v>547</v>
      </c>
      <c r="H132" s="230">
        <v>40</v>
      </c>
      <c r="I132" s="231"/>
      <c r="J132" s="232">
        <f>ROUND(I132*H132,2)</f>
        <v>0</v>
      </c>
      <c r="K132" s="228" t="s">
        <v>318</v>
      </c>
      <c r="L132" s="44"/>
      <c r="M132" s="233" t="s">
        <v>1</v>
      </c>
      <c r="N132" s="234" t="s">
        <v>42</v>
      </c>
      <c r="O132" s="91"/>
      <c r="P132" s="235">
        <f>O132*H132</f>
        <v>0</v>
      </c>
      <c r="Q132" s="235">
        <v>0.0011900000000000001</v>
      </c>
      <c r="R132" s="235">
        <f>Q132*H132</f>
        <v>0.047600000000000003</v>
      </c>
      <c r="S132" s="235">
        <v>0</v>
      </c>
      <c r="T132" s="236">
        <f>S132*H132</f>
        <v>0</v>
      </c>
      <c r="U132" s="38"/>
      <c r="V132" s="38"/>
      <c r="W132" s="38"/>
      <c r="X132" s="38"/>
      <c r="Y132" s="38"/>
      <c r="Z132" s="38"/>
      <c r="AA132" s="38"/>
      <c r="AB132" s="38"/>
      <c r="AC132" s="38"/>
      <c r="AD132" s="38"/>
      <c r="AE132" s="38"/>
      <c r="AR132" s="237" t="s">
        <v>392</v>
      </c>
      <c r="AT132" s="237" t="s">
        <v>307</v>
      </c>
      <c r="AU132" s="237" t="s">
        <v>86</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1960</v>
      </c>
    </row>
    <row r="133" s="13" customFormat="1">
      <c r="A133" s="13"/>
      <c r="B133" s="239"/>
      <c r="C133" s="240"/>
      <c r="D133" s="241" t="s">
        <v>323</v>
      </c>
      <c r="E133" s="242" t="s">
        <v>1</v>
      </c>
      <c r="F133" s="243" t="s">
        <v>785</v>
      </c>
      <c r="G133" s="240"/>
      <c r="H133" s="244">
        <v>40</v>
      </c>
      <c r="I133" s="245"/>
      <c r="J133" s="240"/>
      <c r="K133" s="240"/>
      <c r="L133" s="246"/>
      <c r="M133" s="247"/>
      <c r="N133" s="248"/>
      <c r="O133" s="248"/>
      <c r="P133" s="248"/>
      <c r="Q133" s="248"/>
      <c r="R133" s="248"/>
      <c r="S133" s="248"/>
      <c r="T133" s="249"/>
      <c r="U133" s="13"/>
      <c r="V133" s="13"/>
      <c r="W133" s="13"/>
      <c r="X133" s="13"/>
      <c r="Y133" s="13"/>
      <c r="Z133" s="13"/>
      <c r="AA133" s="13"/>
      <c r="AB133" s="13"/>
      <c r="AC133" s="13"/>
      <c r="AD133" s="13"/>
      <c r="AE133" s="13"/>
      <c r="AT133" s="250" t="s">
        <v>323</v>
      </c>
      <c r="AU133" s="250" t="s">
        <v>86</v>
      </c>
      <c r="AV133" s="13" t="s">
        <v>86</v>
      </c>
      <c r="AW133" s="13" t="s">
        <v>32</v>
      </c>
      <c r="AX133" s="13" t="s">
        <v>84</v>
      </c>
      <c r="AY133" s="250" t="s">
        <v>304</v>
      </c>
    </row>
    <row r="134" s="2" customFormat="1" ht="24.15" customHeight="1">
      <c r="A134" s="38"/>
      <c r="B134" s="39"/>
      <c r="C134" s="226" t="s">
        <v>311</v>
      </c>
      <c r="D134" s="226" t="s">
        <v>307</v>
      </c>
      <c r="E134" s="227" t="s">
        <v>782</v>
      </c>
      <c r="F134" s="228" t="s">
        <v>783</v>
      </c>
      <c r="G134" s="229" t="s">
        <v>547</v>
      </c>
      <c r="H134" s="230">
        <v>70</v>
      </c>
      <c r="I134" s="231"/>
      <c r="J134" s="232">
        <f>ROUND(I134*H134,2)</f>
        <v>0</v>
      </c>
      <c r="K134" s="228" t="s">
        <v>318</v>
      </c>
      <c r="L134" s="44"/>
      <c r="M134" s="233" t="s">
        <v>1</v>
      </c>
      <c r="N134" s="234" t="s">
        <v>42</v>
      </c>
      <c r="O134" s="91"/>
      <c r="P134" s="235">
        <f>O134*H134</f>
        <v>0</v>
      </c>
      <c r="Q134" s="235">
        <v>0.0015</v>
      </c>
      <c r="R134" s="235">
        <f>Q134*H134</f>
        <v>0.105</v>
      </c>
      <c r="S134" s="235">
        <v>0</v>
      </c>
      <c r="T134" s="236">
        <f>S134*H134</f>
        <v>0</v>
      </c>
      <c r="U134" s="38"/>
      <c r="V134" s="38"/>
      <c r="W134" s="38"/>
      <c r="X134" s="38"/>
      <c r="Y134" s="38"/>
      <c r="Z134" s="38"/>
      <c r="AA134" s="38"/>
      <c r="AB134" s="38"/>
      <c r="AC134" s="38"/>
      <c r="AD134" s="38"/>
      <c r="AE134" s="38"/>
      <c r="AR134" s="237" t="s">
        <v>392</v>
      </c>
      <c r="AT134" s="237" t="s">
        <v>307</v>
      </c>
      <c r="AU134" s="237" t="s">
        <v>86</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1961</v>
      </c>
    </row>
    <row r="135" s="13" customFormat="1">
      <c r="A135" s="13"/>
      <c r="B135" s="239"/>
      <c r="C135" s="240"/>
      <c r="D135" s="241" t="s">
        <v>323</v>
      </c>
      <c r="E135" s="242" t="s">
        <v>1</v>
      </c>
      <c r="F135" s="243" t="s">
        <v>1499</v>
      </c>
      <c r="G135" s="240"/>
      <c r="H135" s="244">
        <v>70</v>
      </c>
      <c r="I135" s="245"/>
      <c r="J135" s="240"/>
      <c r="K135" s="240"/>
      <c r="L135" s="246"/>
      <c r="M135" s="247"/>
      <c r="N135" s="248"/>
      <c r="O135" s="248"/>
      <c r="P135" s="248"/>
      <c r="Q135" s="248"/>
      <c r="R135" s="248"/>
      <c r="S135" s="248"/>
      <c r="T135" s="249"/>
      <c r="U135" s="13"/>
      <c r="V135" s="13"/>
      <c r="W135" s="13"/>
      <c r="X135" s="13"/>
      <c r="Y135" s="13"/>
      <c r="Z135" s="13"/>
      <c r="AA135" s="13"/>
      <c r="AB135" s="13"/>
      <c r="AC135" s="13"/>
      <c r="AD135" s="13"/>
      <c r="AE135" s="13"/>
      <c r="AT135" s="250" t="s">
        <v>323</v>
      </c>
      <c r="AU135" s="250" t="s">
        <v>86</v>
      </c>
      <c r="AV135" s="13" t="s">
        <v>86</v>
      </c>
      <c r="AW135" s="13" t="s">
        <v>32</v>
      </c>
      <c r="AX135" s="13" t="s">
        <v>84</v>
      </c>
      <c r="AY135" s="250" t="s">
        <v>304</v>
      </c>
    </row>
    <row r="136" s="2" customFormat="1" ht="21.75" customHeight="1">
      <c r="A136" s="38"/>
      <c r="B136" s="39"/>
      <c r="C136" s="226" t="s">
        <v>330</v>
      </c>
      <c r="D136" s="226" t="s">
        <v>307</v>
      </c>
      <c r="E136" s="227" t="s">
        <v>804</v>
      </c>
      <c r="F136" s="228" t="s">
        <v>805</v>
      </c>
      <c r="G136" s="229" t="s">
        <v>547</v>
      </c>
      <c r="H136" s="230">
        <v>320</v>
      </c>
      <c r="I136" s="231"/>
      <c r="J136" s="232">
        <f>ROUND(I136*H136,2)</f>
        <v>0</v>
      </c>
      <c r="K136" s="228" t="s">
        <v>318</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1962</v>
      </c>
    </row>
    <row r="137" s="13" customFormat="1">
      <c r="A137" s="13"/>
      <c r="B137" s="239"/>
      <c r="C137" s="240"/>
      <c r="D137" s="241" t="s">
        <v>323</v>
      </c>
      <c r="E137" s="242" t="s">
        <v>1</v>
      </c>
      <c r="F137" s="243" t="s">
        <v>1501</v>
      </c>
      <c r="G137" s="240"/>
      <c r="H137" s="244">
        <v>320</v>
      </c>
      <c r="I137" s="245"/>
      <c r="J137" s="240"/>
      <c r="K137" s="240"/>
      <c r="L137" s="246"/>
      <c r="M137" s="247"/>
      <c r="N137" s="248"/>
      <c r="O137" s="248"/>
      <c r="P137" s="248"/>
      <c r="Q137" s="248"/>
      <c r="R137" s="248"/>
      <c r="S137" s="248"/>
      <c r="T137" s="249"/>
      <c r="U137" s="13"/>
      <c r="V137" s="13"/>
      <c r="W137" s="13"/>
      <c r="X137" s="13"/>
      <c r="Y137" s="13"/>
      <c r="Z137" s="13"/>
      <c r="AA137" s="13"/>
      <c r="AB137" s="13"/>
      <c r="AC137" s="13"/>
      <c r="AD137" s="13"/>
      <c r="AE137" s="13"/>
      <c r="AT137" s="250" t="s">
        <v>323</v>
      </c>
      <c r="AU137" s="250" t="s">
        <v>86</v>
      </c>
      <c r="AV137" s="13" t="s">
        <v>86</v>
      </c>
      <c r="AW137" s="13" t="s">
        <v>32</v>
      </c>
      <c r="AX137" s="13" t="s">
        <v>84</v>
      </c>
      <c r="AY137" s="250" t="s">
        <v>304</v>
      </c>
    </row>
    <row r="138" s="2" customFormat="1" ht="24.15" customHeight="1">
      <c r="A138" s="38"/>
      <c r="B138" s="39"/>
      <c r="C138" s="226" t="s">
        <v>313</v>
      </c>
      <c r="D138" s="226" t="s">
        <v>307</v>
      </c>
      <c r="E138" s="227" t="s">
        <v>815</v>
      </c>
      <c r="F138" s="228" t="s">
        <v>816</v>
      </c>
      <c r="G138" s="229" t="s">
        <v>575</v>
      </c>
      <c r="H138" s="230">
        <v>30</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392</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392</v>
      </c>
      <c r="BM138" s="237" t="s">
        <v>1963</v>
      </c>
    </row>
    <row r="139" s="2" customFormat="1" ht="24.15" customHeight="1">
      <c r="A139" s="38"/>
      <c r="B139" s="39"/>
      <c r="C139" s="226" t="s">
        <v>343</v>
      </c>
      <c r="D139" s="226" t="s">
        <v>307</v>
      </c>
      <c r="E139" s="227" t="s">
        <v>818</v>
      </c>
      <c r="F139" s="228" t="s">
        <v>819</v>
      </c>
      <c r="G139" s="229" t="s">
        <v>365</v>
      </c>
      <c r="H139" s="230">
        <v>0.313</v>
      </c>
      <c r="I139" s="231"/>
      <c r="J139" s="232">
        <f>ROUND(I139*H139,2)</f>
        <v>0</v>
      </c>
      <c r="K139" s="228" t="s">
        <v>318</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392</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1964</v>
      </c>
    </row>
    <row r="140" s="2" customFormat="1" ht="24.15" customHeight="1">
      <c r="A140" s="38"/>
      <c r="B140" s="39"/>
      <c r="C140" s="226" t="s">
        <v>348</v>
      </c>
      <c r="D140" s="226" t="s">
        <v>307</v>
      </c>
      <c r="E140" s="227" t="s">
        <v>821</v>
      </c>
      <c r="F140" s="228" t="s">
        <v>822</v>
      </c>
      <c r="G140" s="229" t="s">
        <v>365</v>
      </c>
      <c r="H140" s="230">
        <v>0.313</v>
      </c>
      <c r="I140" s="231"/>
      <c r="J140" s="232">
        <f>ROUND(I140*H140,2)</f>
        <v>0</v>
      </c>
      <c r="K140" s="228" t="s">
        <v>823</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392</v>
      </c>
      <c r="AT140" s="237" t="s">
        <v>307</v>
      </c>
      <c r="AU140" s="237" t="s">
        <v>86</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1965</v>
      </c>
    </row>
    <row r="141" s="12" customFormat="1" ht="22.8" customHeight="1">
      <c r="A141" s="12"/>
      <c r="B141" s="210"/>
      <c r="C141" s="211"/>
      <c r="D141" s="212" t="s">
        <v>76</v>
      </c>
      <c r="E141" s="224" t="s">
        <v>825</v>
      </c>
      <c r="F141" s="224" t="s">
        <v>826</v>
      </c>
      <c r="G141" s="211"/>
      <c r="H141" s="211"/>
      <c r="I141" s="214"/>
      <c r="J141" s="225">
        <f>BK141</f>
        <v>0</v>
      </c>
      <c r="K141" s="211"/>
      <c r="L141" s="216"/>
      <c r="M141" s="217"/>
      <c r="N141" s="218"/>
      <c r="O141" s="218"/>
      <c r="P141" s="219">
        <f>SUM(P142:P149)</f>
        <v>0</v>
      </c>
      <c r="Q141" s="218"/>
      <c r="R141" s="219">
        <f>SUM(R142:R149)</f>
        <v>0.023</v>
      </c>
      <c r="S141" s="218"/>
      <c r="T141" s="220">
        <f>SUM(T142:T149)</f>
        <v>0</v>
      </c>
      <c r="U141" s="12"/>
      <c r="V141" s="12"/>
      <c r="W141" s="12"/>
      <c r="X141" s="12"/>
      <c r="Y141" s="12"/>
      <c r="Z141" s="12"/>
      <c r="AA141" s="12"/>
      <c r="AB141" s="12"/>
      <c r="AC141" s="12"/>
      <c r="AD141" s="12"/>
      <c r="AE141" s="12"/>
      <c r="AR141" s="221" t="s">
        <v>86</v>
      </c>
      <c r="AT141" s="222" t="s">
        <v>76</v>
      </c>
      <c r="AU141" s="222" t="s">
        <v>84</v>
      </c>
      <c r="AY141" s="221" t="s">
        <v>304</v>
      </c>
      <c r="BK141" s="223">
        <f>SUM(BK142:BK149)</f>
        <v>0</v>
      </c>
    </row>
    <row r="142" s="2" customFormat="1" ht="37.8" customHeight="1">
      <c r="A142" s="38"/>
      <c r="B142" s="39"/>
      <c r="C142" s="273" t="s">
        <v>325</v>
      </c>
      <c r="D142" s="273" t="s">
        <v>423</v>
      </c>
      <c r="E142" s="274" t="s">
        <v>837</v>
      </c>
      <c r="F142" s="275" t="s">
        <v>838</v>
      </c>
      <c r="G142" s="276" t="s">
        <v>575</v>
      </c>
      <c r="H142" s="277">
        <v>25</v>
      </c>
      <c r="I142" s="278"/>
      <c r="J142" s="279">
        <f>ROUND(I142*H142,2)</f>
        <v>0</v>
      </c>
      <c r="K142" s="275" t="s">
        <v>1</v>
      </c>
      <c r="L142" s="280"/>
      <c r="M142" s="281" t="s">
        <v>1</v>
      </c>
      <c r="N142" s="282" t="s">
        <v>42</v>
      </c>
      <c r="O142" s="91"/>
      <c r="P142" s="235">
        <f>O142*H142</f>
        <v>0</v>
      </c>
      <c r="Q142" s="235">
        <v>0.00023000000000000001</v>
      </c>
      <c r="R142" s="235">
        <f>Q142*H142</f>
        <v>0.0057499999999999999</v>
      </c>
      <c r="S142" s="235">
        <v>0</v>
      </c>
      <c r="T142" s="236">
        <f>S142*H142</f>
        <v>0</v>
      </c>
      <c r="U142" s="38"/>
      <c r="V142" s="38"/>
      <c r="W142" s="38"/>
      <c r="X142" s="38"/>
      <c r="Y142" s="38"/>
      <c r="Z142" s="38"/>
      <c r="AA142" s="38"/>
      <c r="AB142" s="38"/>
      <c r="AC142" s="38"/>
      <c r="AD142" s="38"/>
      <c r="AE142" s="38"/>
      <c r="AR142" s="237" t="s">
        <v>426</v>
      </c>
      <c r="AT142" s="237" t="s">
        <v>423</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1966</v>
      </c>
    </row>
    <row r="143" s="13" customFormat="1">
      <c r="A143" s="13"/>
      <c r="B143" s="239"/>
      <c r="C143" s="240"/>
      <c r="D143" s="241" t="s">
        <v>323</v>
      </c>
      <c r="E143" s="242" t="s">
        <v>1</v>
      </c>
      <c r="F143" s="243" t="s">
        <v>1506</v>
      </c>
      <c r="G143" s="240"/>
      <c r="H143" s="244">
        <v>25</v>
      </c>
      <c r="I143" s="245"/>
      <c r="J143" s="240"/>
      <c r="K143" s="240"/>
      <c r="L143" s="246"/>
      <c r="M143" s="247"/>
      <c r="N143" s="248"/>
      <c r="O143" s="248"/>
      <c r="P143" s="248"/>
      <c r="Q143" s="248"/>
      <c r="R143" s="248"/>
      <c r="S143" s="248"/>
      <c r="T143" s="249"/>
      <c r="U143" s="13"/>
      <c r="V143" s="13"/>
      <c r="W143" s="13"/>
      <c r="X143" s="13"/>
      <c r="Y143" s="13"/>
      <c r="Z143" s="13"/>
      <c r="AA143" s="13"/>
      <c r="AB143" s="13"/>
      <c r="AC143" s="13"/>
      <c r="AD143" s="13"/>
      <c r="AE143" s="13"/>
      <c r="AT143" s="250" t="s">
        <v>323</v>
      </c>
      <c r="AU143" s="250" t="s">
        <v>86</v>
      </c>
      <c r="AV143" s="13" t="s">
        <v>86</v>
      </c>
      <c r="AW143" s="13" t="s">
        <v>32</v>
      </c>
      <c r="AX143" s="13" t="s">
        <v>84</v>
      </c>
      <c r="AY143" s="250" t="s">
        <v>304</v>
      </c>
    </row>
    <row r="144" s="2" customFormat="1" ht="24.15" customHeight="1">
      <c r="A144" s="38"/>
      <c r="B144" s="39"/>
      <c r="C144" s="273" t="s">
        <v>362</v>
      </c>
      <c r="D144" s="273" t="s">
        <v>423</v>
      </c>
      <c r="E144" s="274" t="s">
        <v>841</v>
      </c>
      <c r="F144" s="275" t="s">
        <v>842</v>
      </c>
      <c r="G144" s="276" t="s">
        <v>575</v>
      </c>
      <c r="H144" s="277">
        <v>25</v>
      </c>
      <c r="I144" s="278"/>
      <c r="J144" s="279">
        <f>ROUND(I144*H144,2)</f>
        <v>0</v>
      </c>
      <c r="K144" s="275" t="s">
        <v>1</v>
      </c>
      <c r="L144" s="280"/>
      <c r="M144" s="281" t="s">
        <v>1</v>
      </c>
      <c r="N144" s="282" t="s">
        <v>42</v>
      </c>
      <c r="O144" s="91"/>
      <c r="P144" s="235">
        <f>O144*H144</f>
        <v>0</v>
      </c>
      <c r="Q144" s="235">
        <v>0.00023000000000000001</v>
      </c>
      <c r="R144" s="235">
        <f>Q144*H144</f>
        <v>0.0057499999999999999</v>
      </c>
      <c r="S144" s="235">
        <v>0</v>
      </c>
      <c r="T144" s="236">
        <f>S144*H144</f>
        <v>0</v>
      </c>
      <c r="U144" s="38"/>
      <c r="V144" s="38"/>
      <c r="W144" s="38"/>
      <c r="X144" s="38"/>
      <c r="Y144" s="38"/>
      <c r="Z144" s="38"/>
      <c r="AA144" s="38"/>
      <c r="AB144" s="38"/>
      <c r="AC144" s="38"/>
      <c r="AD144" s="38"/>
      <c r="AE144" s="38"/>
      <c r="AR144" s="237" t="s">
        <v>426</v>
      </c>
      <c r="AT144" s="237" t="s">
        <v>423</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1967</v>
      </c>
    </row>
    <row r="145" s="13" customFormat="1">
      <c r="A145" s="13"/>
      <c r="B145" s="239"/>
      <c r="C145" s="240"/>
      <c r="D145" s="241" t="s">
        <v>323</v>
      </c>
      <c r="E145" s="242" t="s">
        <v>1</v>
      </c>
      <c r="F145" s="243" t="s">
        <v>1506</v>
      </c>
      <c r="G145" s="240"/>
      <c r="H145" s="244">
        <v>25</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4.15" customHeight="1">
      <c r="A146" s="38"/>
      <c r="B146" s="39"/>
      <c r="C146" s="273" t="s">
        <v>367</v>
      </c>
      <c r="D146" s="273" t="s">
        <v>423</v>
      </c>
      <c r="E146" s="274" t="s">
        <v>844</v>
      </c>
      <c r="F146" s="275" t="s">
        <v>845</v>
      </c>
      <c r="G146" s="276" t="s">
        <v>575</v>
      </c>
      <c r="H146" s="277">
        <v>50</v>
      </c>
      <c r="I146" s="278"/>
      <c r="J146" s="279">
        <f>ROUND(I146*H146,2)</f>
        <v>0</v>
      </c>
      <c r="K146" s="275" t="s">
        <v>1</v>
      </c>
      <c r="L146" s="280"/>
      <c r="M146" s="281" t="s">
        <v>1</v>
      </c>
      <c r="N146" s="282" t="s">
        <v>42</v>
      </c>
      <c r="O146" s="91"/>
      <c r="P146" s="235">
        <f>O146*H146</f>
        <v>0</v>
      </c>
      <c r="Q146" s="235">
        <v>0.00023000000000000001</v>
      </c>
      <c r="R146" s="235">
        <f>Q146*H146</f>
        <v>0.0115</v>
      </c>
      <c r="S146" s="235">
        <v>0</v>
      </c>
      <c r="T146" s="236">
        <f>S146*H146</f>
        <v>0</v>
      </c>
      <c r="U146" s="38"/>
      <c r="V146" s="38"/>
      <c r="W146" s="38"/>
      <c r="X146" s="38"/>
      <c r="Y146" s="38"/>
      <c r="Z146" s="38"/>
      <c r="AA146" s="38"/>
      <c r="AB146" s="38"/>
      <c r="AC146" s="38"/>
      <c r="AD146" s="38"/>
      <c r="AE146" s="38"/>
      <c r="AR146" s="237" t="s">
        <v>426</v>
      </c>
      <c r="AT146" s="237" t="s">
        <v>423</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1968</v>
      </c>
    </row>
    <row r="147" s="13" customFormat="1">
      <c r="A147" s="13"/>
      <c r="B147" s="239"/>
      <c r="C147" s="240"/>
      <c r="D147" s="241" t="s">
        <v>323</v>
      </c>
      <c r="E147" s="242" t="s">
        <v>1</v>
      </c>
      <c r="F147" s="243" t="s">
        <v>1509</v>
      </c>
      <c r="G147" s="240"/>
      <c r="H147" s="244">
        <v>50</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84</v>
      </c>
      <c r="AY147" s="250" t="s">
        <v>304</v>
      </c>
    </row>
    <row r="148" s="2" customFormat="1" ht="24.15" customHeight="1">
      <c r="A148" s="38"/>
      <c r="B148" s="39"/>
      <c r="C148" s="226" t="s">
        <v>8</v>
      </c>
      <c r="D148" s="226" t="s">
        <v>307</v>
      </c>
      <c r="E148" s="227" t="s">
        <v>848</v>
      </c>
      <c r="F148" s="228" t="s">
        <v>849</v>
      </c>
      <c r="G148" s="229" t="s">
        <v>365</v>
      </c>
      <c r="H148" s="230">
        <v>0.023</v>
      </c>
      <c r="I148" s="231"/>
      <c r="J148" s="232">
        <f>ROUND(I148*H148,2)</f>
        <v>0</v>
      </c>
      <c r="K148" s="228" t="s">
        <v>318</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392</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1969</v>
      </c>
    </row>
    <row r="149" s="2" customFormat="1" ht="24.15" customHeight="1">
      <c r="A149" s="38"/>
      <c r="B149" s="39"/>
      <c r="C149" s="226" t="s">
        <v>375</v>
      </c>
      <c r="D149" s="226" t="s">
        <v>307</v>
      </c>
      <c r="E149" s="227" t="s">
        <v>851</v>
      </c>
      <c r="F149" s="228" t="s">
        <v>852</v>
      </c>
      <c r="G149" s="229" t="s">
        <v>365</v>
      </c>
      <c r="H149" s="230">
        <v>0.023</v>
      </c>
      <c r="I149" s="231"/>
      <c r="J149" s="232">
        <f>ROUND(I149*H149,2)</f>
        <v>0</v>
      </c>
      <c r="K149" s="228" t="s">
        <v>318</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392</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1970</v>
      </c>
    </row>
    <row r="150" s="12" customFormat="1" ht="22.8" customHeight="1">
      <c r="A150" s="12"/>
      <c r="B150" s="210"/>
      <c r="C150" s="211"/>
      <c r="D150" s="212" t="s">
        <v>76</v>
      </c>
      <c r="E150" s="224" t="s">
        <v>854</v>
      </c>
      <c r="F150" s="224" t="s">
        <v>855</v>
      </c>
      <c r="G150" s="211"/>
      <c r="H150" s="211"/>
      <c r="I150" s="214"/>
      <c r="J150" s="225">
        <f>BK150</f>
        <v>0</v>
      </c>
      <c r="K150" s="211"/>
      <c r="L150" s="216"/>
      <c r="M150" s="217"/>
      <c r="N150" s="218"/>
      <c r="O150" s="218"/>
      <c r="P150" s="219">
        <f>SUM(P151:P158)</f>
        <v>0</v>
      </c>
      <c r="Q150" s="218"/>
      <c r="R150" s="219">
        <f>SUM(R151:R158)</f>
        <v>0.59199999999999997</v>
      </c>
      <c r="S150" s="218"/>
      <c r="T150" s="220">
        <f>SUM(T151:T158)</f>
        <v>0</v>
      </c>
      <c r="U150" s="12"/>
      <c r="V150" s="12"/>
      <c r="W150" s="12"/>
      <c r="X150" s="12"/>
      <c r="Y150" s="12"/>
      <c r="Z150" s="12"/>
      <c r="AA150" s="12"/>
      <c r="AB150" s="12"/>
      <c r="AC150" s="12"/>
      <c r="AD150" s="12"/>
      <c r="AE150" s="12"/>
      <c r="AR150" s="221" t="s">
        <v>86</v>
      </c>
      <c r="AT150" s="222" t="s">
        <v>76</v>
      </c>
      <c r="AU150" s="222" t="s">
        <v>84</v>
      </c>
      <c r="AY150" s="221" t="s">
        <v>304</v>
      </c>
      <c r="BK150" s="223">
        <f>SUM(BK151:BK158)</f>
        <v>0</v>
      </c>
    </row>
    <row r="151" s="2" customFormat="1" ht="24.15" customHeight="1">
      <c r="A151" s="38"/>
      <c r="B151" s="39"/>
      <c r="C151" s="226" t="s">
        <v>381</v>
      </c>
      <c r="D151" s="226" t="s">
        <v>307</v>
      </c>
      <c r="E151" s="227" t="s">
        <v>856</v>
      </c>
      <c r="F151" s="228" t="s">
        <v>857</v>
      </c>
      <c r="G151" s="229" t="s">
        <v>575</v>
      </c>
      <c r="H151" s="230">
        <v>25</v>
      </c>
      <c r="I151" s="231"/>
      <c r="J151" s="232">
        <f>ROUND(I151*H151,2)</f>
        <v>0</v>
      </c>
      <c r="K151" s="228" t="s">
        <v>318</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392</v>
      </c>
      <c r="AT151" s="237" t="s">
        <v>307</v>
      </c>
      <c r="AU151" s="237" t="s">
        <v>86</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392</v>
      </c>
      <c r="BM151" s="237" t="s">
        <v>1971</v>
      </c>
    </row>
    <row r="152" s="13" customFormat="1">
      <c r="A152" s="13"/>
      <c r="B152" s="239"/>
      <c r="C152" s="240"/>
      <c r="D152" s="241" t="s">
        <v>323</v>
      </c>
      <c r="E152" s="242" t="s">
        <v>1</v>
      </c>
      <c r="F152" s="243" t="s">
        <v>437</v>
      </c>
      <c r="G152" s="240"/>
      <c r="H152" s="244">
        <v>25</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84</v>
      </c>
      <c r="AY152" s="250" t="s">
        <v>304</v>
      </c>
    </row>
    <row r="153" s="2" customFormat="1" ht="37.8" customHeight="1">
      <c r="A153" s="38"/>
      <c r="B153" s="39"/>
      <c r="C153" s="226" t="s">
        <v>389</v>
      </c>
      <c r="D153" s="226" t="s">
        <v>307</v>
      </c>
      <c r="E153" s="227" t="s">
        <v>868</v>
      </c>
      <c r="F153" s="228" t="s">
        <v>869</v>
      </c>
      <c r="G153" s="229" t="s">
        <v>575</v>
      </c>
      <c r="H153" s="230">
        <v>25</v>
      </c>
      <c r="I153" s="231"/>
      <c r="J153" s="232">
        <f>ROUND(I153*H153,2)</f>
        <v>0</v>
      </c>
      <c r="K153" s="228" t="s">
        <v>318</v>
      </c>
      <c r="L153" s="44"/>
      <c r="M153" s="233" t="s">
        <v>1</v>
      </c>
      <c r="N153" s="234" t="s">
        <v>42</v>
      </c>
      <c r="O153" s="91"/>
      <c r="P153" s="235">
        <f>O153*H153</f>
        <v>0</v>
      </c>
      <c r="Q153" s="235">
        <v>0.02368</v>
      </c>
      <c r="R153" s="235">
        <f>Q153*H153</f>
        <v>0.59199999999999997</v>
      </c>
      <c r="S153" s="235">
        <v>0</v>
      </c>
      <c r="T153" s="236">
        <f>S153*H153</f>
        <v>0</v>
      </c>
      <c r="U153" s="38"/>
      <c r="V153" s="38"/>
      <c r="W153" s="38"/>
      <c r="X153" s="38"/>
      <c r="Y153" s="38"/>
      <c r="Z153" s="38"/>
      <c r="AA153" s="38"/>
      <c r="AB153" s="38"/>
      <c r="AC153" s="38"/>
      <c r="AD153" s="38"/>
      <c r="AE153" s="38"/>
      <c r="AR153" s="237" t="s">
        <v>392</v>
      </c>
      <c r="AT153" s="237" t="s">
        <v>307</v>
      </c>
      <c r="AU153" s="237" t="s">
        <v>86</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1972</v>
      </c>
    </row>
    <row r="154" s="13" customFormat="1">
      <c r="A154" s="13"/>
      <c r="B154" s="239"/>
      <c r="C154" s="240"/>
      <c r="D154" s="241" t="s">
        <v>323</v>
      </c>
      <c r="E154" s="242" t="s">
        <v>1</v>
      </c>
      <c r="F154" s="243" t="s">
        <v>1514</v>
      </c>
      <c r="G154" s="240"/>
      <c r="H154" s="244">
        <v>25</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84</v>
      </c>
      <c r="AY154" s="250" t="s">
        <v>304</v>
      </c>
    </row>
    <row r="155" s="2" customFormat="1" ht="16.5" customHeight="1">
      <c r="A155" s="38"/>
      <c r="B155" s="39"/>
      <c r="C155" s="226" t="s">
        <v>392</v>
      </c>
      <c r="D155" s="226" t="s">
        <v>307</v>
      </c>
      <c r="E155" s="227" t="s">
        <v>872</v>
      </c>
      <c r="F155" s="228" t="s">
        <v>873</v>
      </c>
      <c r="G155" s="229" t="s">
        <v>575</v>
      </c>
      <c r="H155" s="230">
        <v>25</v>
      </c>
      <c r="I155" s="231"/>
      <c r="J155" s="232">
        <f>ROUND(I155*H155,2)</f>
        <v>0</v>
      </c>
      <c r="K155" s="228" t="s">
        <v>318</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392</v>
      </c>
      <c r="AT155" s="237" t="s">
        <v>307</v>
      </c>
      <c r="AU155" s="237" t="s">
        <v>86</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1973</v>
      </c>
    </row>
    <row r="156" s="13" customFormat="1">
      <c r="A156" s="13"/>
      <c r="B156" s="239"/>
      <c r="C156" s="240"/>
      <c r="D156" s="241" t="s">
        <v>323</v>
      </c>
      <c r="E156" s="242" t="s">
        <v>1</v>
      </c>
      <c r="F156" s="243" t="s">
        <v>437</v>
      </c>
      <c r="G156" s="240"/>
      <c r="H156" s="244">
        <v>25</v>
      </c>
      <c r="I156" s="245"/>
      <c r="J156" s="240"/>
      <c r="K156" s="240"/>
      <c r="L156" s="246"/>
      <c r="M156" s="247"/>
      <c r="N156" s="248"/>
      <c r="O156" s="248"/>
      <c r="P156" s="248"/>
      <c r="Q156" s="248"/>
      <c r="R156" s="248"/>
      <c r="S156" s="248"/>
      <c r="T156" s="249"/>
      <c r="U156" s="13"/>
      <c r="V156" s="13"/>
      <c r="W156" s="13"/>
      <c r="X156" s="13"/>
      <c r="Y156" s="13"/>
      <c r="Z156" s="13"/>
      <c r="AA156" s="13"/>
      <c r="AB156" s="13"/>
      <c r="AC156" s="13"/>
      <c r="AD156" s="13"/>
      <c r="AE156" s="13"/>
      <c r="AT156" s="250" t="s">
        <v>323</v>
      </c>
      <c r="AU156" s="250" t="s">
        <v>86</v>
      </c>
      <c r="AV156" s="13" t="s">
        <v>86</v>
      </c>
      <c r="AW156" s="13" t="s">
        <v>32</v>
      </c>
      <c r="AX156" s="13" t="s">
        <v>84</v>
      </c>
      <c r="AY156" s="250" t="s">
        <v>304</v>
      </c>
    </row>
    <row r="157" s="2" customFormat="1" ht="24.15" customHeight="1">
      <c r="A157" s="38"/>
      <c r="B157" s="39"/>
      <c r="C157" s="226" t="s">
        <v>398</v>
      </c>
      <c r="D157" s="226" t="s">
        <v>307</v>
      </c>
      <c r="E157" s="227" t="s">
        <v>875</v>
      </c>
      <c r="F157" s="228" t="s">
        <v>876</v>
      </c>
      <c r="G157" s="229" t="s">
        <v>365</v>
      </c>
      <c r="H157" s="230">
        <v>0.59199999999999997</v>
      </c>
      <c r="I157" s="231"/>
      <c r="J157" s="232">
        <f>ROUND(I157*H157,2)</f>
        <v>0</v>
      </c>
      <c r="K157" s="228" t="s">
        <v>318</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392</v>
      </c>
      <c r="AT157" s="237" t="s">
        <v>307</v>
      </c>
      <c r="AU157" s="237" t="s">
        <v>86</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1974</v>
      </c>
    </row>
    <row r="158" s="2" customFormat="1" ht="24.15" customHeight="1">
      <c r="A158" s="38"/>
      <c r="B158" s="39"/>
      <c r="C158" s="226" t="s">
        <v>403</v>
      </c>
      <c r="D158" s="226" t="s">
        <v>307</v>
      </c>
      <c r="E158" s="227" t="s">
        <v>878</v>
      </c>
      <c r="F158" s="228" t="s">
        <v>879</v>
      </c>
      <c r="G158" s="229" t="s">
        <v>365</v>
      </c>
      <c r="H158" s="230">
        <v>0.59199999999999997</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392</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1975</v>
      </c>
    </row>
    <row r="159" s="12" customFormat="1" ht="22.8" customHeight="1">
      <c r="A159" s="12"/>
      <c r="B159" s="210"/>
      <c r="C159" s="211"/>
      <c r="D159" s="212" t="s">
        <v>76</v>
      </c>
      <c r="E159" s="224" t="s">
        <v>691</v>
      </c>
      <c r="F159" s="224" t="s">
        <v>692</v>
      </c>
      <c r="G159" s="211"/>
      <c r="H159" s="211"/>
      <c r="I159" s="214"/>
      <c r="J159" s="225">
        <f>BK159</f>
        <v>0</v>
      </c>
      <c r="K159" s="211"/>
      <c r="L159" s="216"/>
      <c r="M159" s="217"/>
      <c r="N159" s="218"/>
      <c r="O159" s="218"/>
      <c r="P159" s="219">
        <f>SUM(P160:P161)</f>
        <v>0</v>
      </c>
      <c r="Q159" s="218"/>
      <c r="R159" s="219">
        <f>SUM(R160:R161)</f>
        <v>0</v>
      </c>
      <c r="S159" s="218"/>
      <c r="T159" s="220">
        <f>SUM(T160:T161)</f>
        <v>0</v>
      </c>
      <c r="U159" s="12"/>
      <c r="V159" s="12"/>
      <c r="W159" s="12"/>
      <c r="X159" s="12"/>
      <c r="Y159" s="12"/>
      <c r="Z159" s="12"/>
      <c r="AA159" s="12"/>
      <c r="AB159" s="12"/>
      <c r="AC159" s="12"/>
      <c r="AD159" s="12"/>
      <c r="AE159" s="12"/>
      <c r="AR159" s="221" t="s">
        <v>311</v>
      </c>
      <c r="AT159" s="222" t="s">
        <v>76</v>
      </c>
      <c r="AU159" s="222" t="s">
        <v>84</v>
      </c>
      <c r="AY159" s="221" t="s">
        <v>304</v>
      </c>
      <c r="BK159" s="223">
        <f>SUM(BK160:BK161)</f>
        <v>0</v>
      </c>
    </row>
    <row r="160" s="2" customFormat="1" ht="49.05" customHeight="1">
      <c r="A160" s="38"/>
      <c r="B160" s="39"/>
      <c r="C160" s="226" t="s">
        <v>410</v>
      </c>
      <c r="D160" s="226" t="s">
        <v>307</v>
      </c>
      <c r="E160" s="227" t="s">
        <v>881</v>
      </c>
      <c r="F160" s="228" t="s">
        <v>882</v>
      </c>
      <c r="G160" s="229" t="s">
        <v>575</v>
      </c>
      <c r="H160" s="230">
        <v>1</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535</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535</v>
      </c>
      <c r="BM160" s="237" t="s">
        <v>1976</v>
      </c>
    </row>
    <row r="161" s="2" customFormat="1" ht="16.5" customHeight="1">
      <c r="A161" s="38"/>
      <c r="B161" s="39"/>
      <c r="C161" s="226" t="s">
        <v>414</v>
      </c>
      <c r="D161" s="226" t="s">
        <v>307</v>
      </c>
      <c r="E161" s="227" t="s">
        <v>884</v>
      </c>
      <c r="F161" s="228" t="s">
        <v>885</v>
      </c>
      <c r="G161" s="229" t="s">
        <v>575</v>
      </c>
      <c r="H161" s="230">
        <v>1</v>
      </c>
      <c r="I161" s="231"/>
      <c r="J161" s="232">
        <f>ROUND(I161*H161,2)</f>
        <v>0</v>
      </c>
      <c r="K161" s="228" t="s">
        <v>1</v>
      </c>
      <c r="L161" s="44"/>
      <c r="M161" s="286" t="s">
        <v>1</v>
      </c>
      <c r="N161" s="287" t="s">
        <v>42</v>
      </c>
      <c r="O161" s="288"/>
      <c r="P161" s="289">
        <f>O161*H161</f>
        <v>0</v>
      </c>
      <c r="Q161" s="289">
        <v>0</v>
      </c>
      <c r="R161" s="289">
        <f>Q161*H161</f>
        <v>0</v>
      </c>
      <c r="S161" s="289">
        <v>0</v>
      </c>
      <c r="T161" s="290">
        <f>S161*H161</f>
        <v>0</v>
      </c>
      <c r="U161" s="38"/>
      <c r="V161" s="38"/>
      <c r="W161" s="38"/>
      <c r="X161" s="38"/>
      <c r="Y161" s="38"/>
      <c r="Z161" s="38"/>
      <c r="AA161" s="38"/>
      <c r="AB161" s="38"/>
      <c r="AC161" s="38"/>
      <c r="AD161" s="38"/>
      <c r="AE161" s="38"/>
      <c r="AR161" s="237" t="s">
        <v>535</v>
      </c>
      <c r="AT161" s="237" t="s">
        <v>307</v>
      </c>
      <c r="AU161" s="237" t="s">
        <v>86</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535</v>
      </c>
      <c r="BM161" s="237" t="s">
        <v>1977</v>
      </c>
    </row>
    <row r="162" s="2" customFormat="1" ht="6.96" customHeight="1">
      <c r="A162" s="38"/>
      <c r="B162" s="66"/>
      <c r="C162" s="67"/>
      <c r="D162" s="67"/>
      <c r="E162" s="67"/>
      <c r="F162" s="67"/>
      <c r="G162" s="67"/>
      <c r="H162" s="67"/>
      <c r="I162" s="67"/>
      <c r="J162" s="67"/>
      <c r="K162" s="67"/>
      <c r="L162" s="44"/>
      <c r="M162" s="38"/>
      <c r="O162" s="38"/>
      <c r="P162" s="38"/>
      <c r="Q162" s="38"/>
      <c r="R162" s="38"/>
      <c r="S162" s="38"/>
      <c r="T162" s="38"/>
      <c r="U162" s="38"/>
      <c r="V162" s="38"/>
      <c r="W162" s="38"/>
      <c r="X162" s="38"/>
      <c r="Y162" s="38"/>
      <c r="Z162" s="38"/>
      <c r="AA162" s="38"/>
      <c r="AB162" s="38"/>
      <c r="AC162" s="38"/>
      <c r="AD162" s="38"/>
      <c r="AE162" s="38"/>
    </row>
  </sheetData>
  <sheetProtection sheet="1" autoFilter="0" formatColumns="0" formatRows="0" objects="1" scenarios="1" spinCount="100000" saltValue="sWWQZhPYs8Uxel7bvpN0fGpHc5oY5FQc5BNjgiv3EAQwLJEgNLKebpuB86ijoYUE9AwEiqFpCiLpswzhTH3v9A==" hashValue="G0oqv2g1j1mUlRBgrA5fLiO3JNT8cIKycQRT9gc6lB3WZ8Fs3V9Gkx0BzynBEWmkLfHexeWZgu4pPcTFXn1r2A==" algorithmName="SHA-512" password="CC35"/>
  <autoFilter ref="C124:K16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91</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268</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270</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ROUND(J133,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ROUND((SUM(BE133:BE222)),  2)</f>
        <v>0</v>
      </c>
      <c r="G35" s="38"/>
      <c r="H35" s="38"/>
      <c r="I35" s="164">
        <v>0.20999999999999999</v>
      </c>
      <c r="J35" s="163">
        <f>ROUND(((SUM(BE133:BE222))*I35),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ROUND((SUM(BF133:BF222)),  2)</f>
        <v>0</v>
      </c>
      <c r="G36" s="38"/>
      <c r="H36" s="38"/>
      <c r="I36" s="164">
        <v>0.12</v>
      </c>
      <c r="J36" s="163">
        <f>ROUND(((SUM(BF133:BF222))*I36),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ROUND((SUM(BG133:BG222)),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ROUND((SUM(BH133:BH222)),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ROUND((SUM(BI133:BI222)),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268</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00.1 - Stavební část 1.PP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J133</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276</v>
      </c>
      <c r="E99" s="191"/>
      <c r="F99" s="191"/>
      <c r="G99" s="191"/>
      <c r="H99" s="191"/>
      <c r="I99" s="191"/>
      <c r="J99" s="192">
        <f>J134</f>
        <v>0</v>
      </c>
      <c r="K99" s="189"/>
      <c r="L99" s="193"/>
      <c r="S99" s="9"/>
      <c r="T99" s="9"/>
      <c r="U99" s="9"/>
      <c r="V99" s="9"/>
      <c r="W99" s="9"/>
      <c r="X99" s="9"/>
      <c r="Y99" s="9"/>
      <c r="Z99" s="9"/>
      <c r="AA99" s="9"/>
      <c r="AB99" s="9"/>
      <c r="AC99" s="9"/>
      <c r="AD99" s="9"/>
      <c r="AE99" s="9"/>
    </row>
    <row r="100" s="10" customFormat="1" ht="19.92" customHeight="1">
      <c r="A100" s="10"/>
      <c r="B100" s="194"/>
      <c r="C100" s="133"/>
      <c r="D100" s="195" t="s">
        <v>277</v>
      </c>
      <c r="E100" s="196"/>
      <c r="F100" s="196"/>
      <c r="G100" s="196"/>
      <c r="H100" s="196"/>
      <c r="I100" s="196"/>
      <c r="J100" s="197">
        <f>J135</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278</v>
      </c>
      <c r="E101" s="196"/>
      <c r="F101" s="196"/>
      <c r="G101" s="196"/>
      <c r="H101" s="196"/>
      <c r="I101" s="196"/>
      <c r="J101" s="197">
        <f>J137</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279</v>
      </c>
      <c r="E102" s="196"/>
      <c r="F102" s="196"/>
      <c r="G102" s="196"/>
      <c r="H102" s="196"/>
      <c r="I102" s="196"/>
      <c r="J102" s="197">
        <f>J141</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280</v>
      </c>
      <c r="E103" s="196"/>
      <c r="F103" s="196"/>
      <c r="G103" s="196"/>
      <c r="H103" s="196"/>
      <c r="I103" s="196"/>
      <c r="J103" s="197">
        <f>J160</f>
        <v>0</v>
      </c>
      <c r="K103" s="133"/>
      <c r="L103" s="198"/>
      <c r="S103" s="10"/>
      <c r="T103" s="10"/>
      <c r="U103" s="10"/>
      <c r="V103" s="10"/>
      <c r="W103" s="10"/>
      <c r="X103" s="10"/>
      <c r="Y103" s="10"/>
      <c r="Z103" s="10"/>
      <c r="AA103" s="10"/>
      <c r="AB103" s="10"/>
      <c r="AC103" s="10"/>
      <c r="AD103" s="10"/>
      <c r="AE103" s="10"/>
    </row>
    <row r="104" s="10" customFormat="1" ht="19.92" customHeight="1">
      <c r="A104" s="10"/>
      <c r="B104" s="194"/>
      <c r="C104" s="133"/>
      <c r="D104" s="195" t="s">
        <v>281</v>
      </c>
      <c r="E104" s="196"/>
      <c r="F104" s="196"/>
      <c r="G104" s="196"/>
      <c r="H104" s="196"/>
      <c r="I104" s="196"/>
      <c r="J104" s="197">
        <f>J166</f>
        <v>0</v>
      </c>
      <c r="K104" s="133"/>
      <c r="L104" s="198"/>
      <c r="S104" s="10"/>
      <c r="T104" s="10"/>
      <c r="U104" s="10"/>
      <c r="V104" s="10"/>
      <c r="W104" s="10"/>
      <c r="X104" s="10"/>
      <c r="Y104" s="10"/>
      <c r="Z104" s="10"/>
      <c r="AA104" s="10"/>
      <c r="AB104" s="10"/>
      <c r="AC104" s="10"/>
      <c r="AD104" s="10"/>
      <c r="AE104" s="10"/>
    </row>
    <row r="105" s="9" customFormat="1" ht="24.96" customHeight="1">
      <c r="A105" s="9"/>
      <c r="B105" s="188"/>
      <c r="C105" s="189"/>
      <c r="D105" s="190" t="s">
        <v>282</v>
      </c>
      <c r="E105" s="191"/>
      <c r="F105" s="191"/>
      <c r="G105" s="191"/>
      <c r="H105" s="191"/>
      <c r="I105" s="191"/>
      <c r="J105" s="192">
        <f>J168</f>
        <v>0</v>
      </c>
      <c r="K105" s="189"/>
      <c r="L105" s="193"/>
      <c r="S105" s="9"/>
      <c r="T105" s="9"/>
      <c r="U105" s="9"/>
      <c r="V105" s="9"/>
      <c r="W105" s="9"/>
      <c r="X105" s="9"/>
      <c r="Y105" s="9"/>
      <c r="Z105" s="9"/>
      <c r="AA105" s="9"/>
      <c r="AB105" s="9"/>
      <c r="AC105" s="9"/>
      <c r="AD105" s="9"/>
      <c r="AE105" s="9"/>
    </row>
    <row r="106" s="10" customFormat="1" ht="19.92" customHeight="1">
      <c r="A106" s="10"/>
      <c r="B106" s="194"/>
      <c r="C106" s="133"/>
      <c r="D106" s="195" t="s">
        <v>283</v>
      </c>
      <c r="E106" s="196"/>
      <c r="F106" s="196"/>
      <c r="G106" s="196"/>
      <c r="H106" s="196"/>
      <c r="I106" s="196"/>
      <c r="J106" s="197">
        <f>J169</f>
        <v>0</v>
      </c>
      <c r="K106" s="133"/>
      <c r="L106" s="198"/>
      <c r="S106" s="10"/>
      <c r="T106" s="10"/>
      <c r="U106" s="10"/>
      <c r="V106" s="10"/>
      <c r="W106" s="10"/>
      <c r="X106" s="10"/>
      <c r="Y106" s="10"/>
      <c r="Z106" s="10"/>
      <c r="AA106" s="10"/>
      <c r="AB106" s="10"/>
      <c r="AC106" s="10"/>
      <c r="AD106" s="10"/>
      <c r="AE106" s="10"/>
    </row>
    <row r="107" s="10" customFormat="1" ht="19.92" customHeight="1">
      <c r="A107" s="10"/>
      <c r="B107" s="194"/>
      <c r="C107" s="133"/>
      <c r="D107" s="195" t="s">
        <v>284</v>
      </c>
      <c r="E107" s="196"/>
      <c r="F107" s="196"/>
      <c r="G107" s="196"/>
      <c r="H107" s="196"/>
      <c r="I107" s="196"/>
      <c r="J107" s="197">
        <f>J176</f>
        <v>0</v>
      </c>
      <c r="K107" s="133"/>
      <c r="L107" s="198"/>
      <c r="S107" s="10"/>
      <c r="T107" s="10"/>
      <c r="U107" s="10"/>
      <c r="V107" s="10"/>
      <c r="W107" s="10"/>
      <c r="X107" s="10"/>
      <c r="Y107" s="10"/>
      <c r="Z107" s="10"/>
      <c r="AA107" s="10"/>
      <c r="AB107" s="10"/>
      <c r="AC107" s="10"/>
      <c r="AD107" s="10"/>
      <c r="AE107" s="10"/>
    </row>
    <row r="108" s="10" customFormat="1" ht="19.92" customHeight="1">
      <c r="A108" s="10"/>
      <c r="B108" s="194"/>
      <c r="C108" s="133"/>
      <c r="D108" s="195" t="s">
        <v>285</v>
      </c>
      <c r="E108" s="196"/>
      <c r="F108" s="196"/>
      <c r="G108" s="196"/>
      <c r="H108" s="196"/>
      <c r="I108" s="196"/>
      <c r="J108" s="197">
        <f>J186</f>
        <v>0</v>
      </c>
      <c r="K108" s="133"/>
      <c r="L108" s="198"/>
      <c r="S108" s="10"/>
      <c r="T108" s="10"/>
      <c r="U108" s="10"/>
      <c r="V108" s="10"/>
      <c r="W108" s="10"/>
      <c r="X108" s="10"/>
      <c r="Y108" s="10"/>
      <c r="Z108" s="10"/>
      <c r="AA108" s="10"/>
      <c r="AB108" s="10"/>
      <c r="AC108" s="10"/>
      <c r="AD108" s="10"/>
      <c r="AE108" s="10"/>
    </row>
    <row r="109" s="10" customFormat="1" ht="19.92" customHeight="1">
      <c r="A109" s="10"/>
      <c r="B109" s="194"/>
      <c r="C109" s="133"/>
      <c r="D109" s="195" t="s">
        <v>286</v>
      </c>
      <c r="E109" s="196"/>
      <c r="F109" s="196"/>
      <c r="G109" s="196"/>
      <c r="H109" s="196"/>
      <c r="I109" s="196"/>
      <c r="J109" s="197">
        <f>J196</f>
        <v>0</v>
      </c>
      <c r="K109" s="133"/>
      <c r="L109" s="198"/>
      <c r="S109" s="10"/>
      <c r="T109" s="10"/>
      <c r="U109" s="10"/>
      <c r="V109" s="10"/>
      <c r="W109" s="10"/>
      <c r="X109" s="10"/>
      <c r="Y109" s="10"/>
      <c r="Z109" s="10"/>
      <c r="AA109" s="10"/>
      <c r="AB109" s="10"/>
      <c r="AC109" s="10"/>
      <c r="AD109" s="10"/>
      <c r="AE109" s="10"/>
    </row>
    <row r="110" s="10" customFormat="1" ht="19.92" customHeight="1">
      <c r="A110" s="10"/>
      <c r="B110" s="194"/>
      <c r="C110" s="133"/>
      <c r="D110" s="195" t="s">
        <v>287</v>
      </c>
      <c r="E110" s="196"/>
      <c r="F110" s="196"/>
      <c r="G110" s="196"/>
      <c r="H110" s="196"/>
      <c r="I110" s="196"/>
      <c r="J110" s="197">
        <f>J212</f>
        <v>0</v>
      </c>
      <c r="K110" s="133"/>
      <c r="L110" s="198"/>
      <c r="S110" s="10"/>
      <c r="T110" s="10"/>
      <c r="U110" s="10"/>
      <c r="V110" s="10"/>
      <c r="W110" s="10"/>
      <c r="X110" s="10"/>
      <c r="Y110" s="10"/>
      <c r="Z110" s="10"/>
      <c r="AA110" s="10"/>
      <c r="AB110" s="10"/>
      <c r="AC110" s="10"/>
      <c r="AD110" s="10"/>
      <c r="AE110" s="10"/>
    </row>
    <row r="111" s="9" customFormat="1" ht="24.96" customHeight="1">
      <c r="A111" s="9"/>
      <c r="B111" s="188"/>
      <c r="C111" s="189"/>
      <c r="D111" s="190" t="s">
        <v>288</v>
      </c>
      <c r="E111" s="191"/>
      <c r="F111" s="191"/>
      <c r="G111" s="191"/>
      <c r="H111" s="191"/>
      <c r="I111" s="191"/>
      <c r="J111" s="192">
        <f>J220</f>
        <v>0</v>
      </c>
      <c r="K111" s="189"/>
      <c r="L111" s="193"/>
      <c r="S111" s="9"/>
      <c r="T111" s="9"/>
      <c r="U111" s="9"/>
      <c r="V111" s="9"/>
      <c r="W111" s="9"/>
      <c r="X111" s="9"/>
      <c r="Y111" s="9"/>
      <c r="Z111" s="9"/>
      <c r="AA111" s="9"/>
      <c r="AB111" s="9"/>
      <c r="AC111" s="9"/>
      <c r="AD111" s="9"/>
      <c r="AE111" s="9"/>
    </row>
    <row r="112" s="2" customFormat="1" ht="21.84"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66"/>
      <c r="C113" s="67"/>
      <c r="D113" s="67"/>
      <c r="E113" s="67"/>
      <c r="F113" s="67"/>
      <c r="G113" s="67"/>
      <c r="H113" s="67"/>
      <c r="I113" s="67"/>
      <c r="J113" s="67"/>
      <c r="K113" s="67"/>
      <c r="L113" s="63"/>
      <c r="S113" s="38"/>
      <c r="T113" s="38"/>
      <c r="U113" s="38"/>
      <c r="V113" s="38"/>
      <c r="W113" s="38"/>
      <c r="X113" s="38"/>
      <c r="Y113" s="38"/>
      <c r="Z113" s="38"/>
      <c r="AA113" s="38"/>
      <c r="AB113" s="38"/>
      <c r="AC113" s="38"/>
      <c r="AD113" s="38"/>
      <c r="AE113" s="38"/>
    </row>
    <row r="117" s="2" customFormat="1" ht="6.96" customHeight="1">
      <c r="A117" s="38"/>
      <c r="B117" s="68"/>
      <c r="C117" s="69"/>
      <c r="D117" s="69"/>
      <c r="E117" s="69"/>
      <c r="F117" s="69"/>
      <c r="G117" s="69"/>
      <c r="H117" s="69"/>
      <c r="I117" s="69"/>
      <c r="J117" s="69"/>
      <c r="K117" s="69"/>
      <c r="L117" s="63"/>
      <c r="S117" s="38"/>
      <c r="T117" s="38"/>
      <c r="U117" s="38"/>
      <c r="V117" s="38"/>
      <c r="W117" s="38"/>
      <c r="X117" s="38"/>
      <c r="Y117" s="38"/>
      <c r="Z117" s="38"/>
      <c r="AA117" s="38"/>
      <c r="AB117" s="38"/>
      <c r="AC117" s="38"/>
      <c r="AD117" s="38"/>
      <c r="AE117" s="38"/>
    </row>
    <row r="118" s="2" customFormat="1" ht="24.96" customHeight="1">
      <c r="A118" s="38"/>
      <c r="B118" s="39"/>
      <c r="C118" s="23" t="s">
        <v>289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16</v>
      </c>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6.5" customHeight="1">
      <c r="A121" s="38"/>
      <c r="B121" s="39"/>
      <c r="C121" s="40"/>
      <c r="D121" s="40"/>
      <c r="E121" s="183" t="str">
        <f>E7</f>
        <v>Stavební úpravy v budově č.p. 1371, ul. Na Okrouhlíku, HK</v>
      </c>
      <c r="F121" s="32"/>
      <c r="G121" s="32"/>
      <c r="H121" s="32"/>
      <c r="I121" s="40"/>
      <c r="J121" s="40"/>
      <c r="K121" s="40"/>
      <c r="L121" s="63"/>
      <c r="S121" s="38"/>
      <c r="T121" s="38"/>
      <c r="U121" s="38"/>
      <c r="V121" s="38"/>
      <c r="W121" s="38"/>
      <c r="X121" s="38"/>
      <c r="Y121" s="38"/>
      <c r="Z121" s="38"/>
      <c r="AA121" s="38"/>
      <c r="AB121" s="38"/>
      <c r="AC121" s="38"/>
      <c r="AD121" s="38"/>
      <c r="AE121" s="38"/>
    </row>
    <row r="122" s="1" customFormat="1" ht="12" customHeight="1">
      <c r="B122" s="21"/>
      <c r="C122" s="32" t="s">
        <v>267</v>
      </c>
      <c r="D122" s="22"/>
      <c r="E122" s="22"/>
      <c r="F122" s="22"/>
      <c r="G122" s="22"/>
      <c r="H122" s="22"/>
      <c r="I122" s="22"/>
      <c r="J122" s="22"/>
      <c r="K122" s="22"/>
      <c r="L122" s="20"/>
    </row>
    <row r="123" s="2" customFormat="1" ht="16.5" customHeight="1">
      <c r="A123" s="38"/>
      <c r="B123" s="39"/>
      <c r="C123" s="40"/>
      <c r="D123" s="40"/>
      <c r="E123" s="183" t="s">
        <v>268</v>
      </c>
      <c r="F123" s="40"/>
      <c r="G123" s="40"/>
      <c r="H123" s="40"/>
      <c r="I123" s="40"/>
      <c r="J123" s="40"/>
      <c r="K123" s="40"/>
      <c r="L123" s="63"/>
      <c r="S123" s="38"/>
      <c r="T123" s="38"/>
      <c r="U123" s="38"/>
      <c r="V123" s="38"/>
      <c r="W123" s="38"/>
      <c r="X123" s="38"/>
      <c r="Y123" s="38"/>
      <c r="Z123" s="38"/>
      <c r="AA123" s="38"/>
      <c r="AB123" s="38"/>
      <c r="AC123" s="38"/>
      <c r="AD123" s="38"/>
      <c r="AE123" s="38"/>
    </row>
    <row r="124" s="2" customFormat="1" ht="12" customHeight="1">
      <c r="A124" s="38"/>
      <c r="B124" s="39"/>
      <c r="C124" s="32" t="s">
        <v>269</v>
      </c>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2" customFormat="1" ht="16.5" customHeight="1">
      <c r="A125" s="38"/>
      <c r="B125" s="39"/>
      <c r="C125" s="40"/>
      <c r="D125" s="40"/>
      <c r="E125" s="76" t="str">
        <f>E11</f>
        <v>00.1 - Stavební část 1.PP</v>
      </c>
      <c r="F125" s="40"/>
      <c r="G125" s="40"/>
      <c r="H125" s="40"/>
      <c r="I125" s="40"/>
      <c r="J125" s="40"/>
      <c r="K125" s="40"/>
      <c r="L125" s="63"/>
      <c r="S125" s="38"/>
      <c r="T125" s="38"/>
      <c r="U125" s="38"/>
      <c r="V125" s="38"/>
      <c r="W125" s="38"/>
      <c r="X125" s="38"/>
      <c r="Y125" s="38"/>
      <c r="Z125" s="38"/>
      <c r="AA125" s="38"/>
      <c r="AB125" s="38"/>
      <c r="AC125" s="38"/>
      <c r="AD125" s="38"/>
      <c r="AE125" s="38"/>
    </row>
    <row r="126" s="2" customFormat="1" ht="6.96" customHeight="1">
      <c r="A126" s="38"/>
      <c r="B126" s="39"/>
      <c r="C126" s="40"/>
      <c r="D126" s="40"/>
      <c r="E126" s="40"/>
      <c r="F126" s="40"/>
      <c r="G126" s="40"/>
      <c r="H126" s="40"/>
      <c r="I126" s="40"/>
      <c r="J126" s="40"/>
      <c r="K126" s="40"/>
      <c r="L126" s="63"/>
      <c r="S126" s="38"/>
      <c r="T126" s="38"/>
      <c r="U126" s="38"/>
      <c r="V126" s="38"/>
      <c r="W126" s="38"/>
      <c r="X126" s="38"/>
      <c r="Y126" s="38"/>
      <c r="Z126" s="38"/>
      <c r="AA126" s="38"/>
      <c r="AB126" s="38"/>
      <c r="AC126" s="38"/>
      <c r="AD126" s="38"/>
      <c r="AE126" s="38"/>
    </row>
    <row r="127" s="2" customFormat="1" ht="12" customHeight="1">
      <c r="A127" s="38"/>
      <c r="B127" s="39"/>
      <c r="C127" s="32" t="s">
        <v>20</v>
      </c>
      <c r="D127" s="40"/>
      <c r="E127" s="40"/>
      <c r="F127" s="27" t="str">
        <f>F14</f>
        <v>Na Okrouhlíku 1371, HK</v>
      </c>
      <c r="G127" s="40"/>
      <c r="H127" s="40"/>
      <c r="I127" s="32" t="s">
        <v>22</v>
      </c>
      <c r="J127" s="79" t="str">
        <f>IF(J14="","",J14)</f>
        <v>24. 6. 2024</v>
      </c>
      <c r="K127" s="40"/>
      <c r="L127" s="63"/>
      <c r="S127" s="38"/>
      <c r="T127" s="38"/>
      <c r="U127" s="38"/>
      <c r="V127" s="38"/>
      <c r="W127" s="38"/>
      <c r="X127" s="38"/>
      <c r="Y127" s="38"/>
      <c r="Z127" s="38"/>
      <c r="AA127" s="38"/>
      <c r="AB127" s="38"/>
      <c r="AC127" s="38"/>
      <c r="AD127" s="38"/>
      <c r="AE127" s="38"/>
    </row>
    <row r="128" s="2" customFormat="1" ht="6.96" customHeight="1">
      <c r="A128" s="38"/>
      <c r="B128" s="39"/>
      <c r="C128" s="40"/>
      <c r="D128" s="40"/>
      <c r="E128" s="40"/>
      <c r="F128" s="40"/>
      <c r="G128" s="40"/>
      <c r="H128" s="40"/>
      <c r="I128" s="40"/>
      <c r="J128" s="40"/>
      <c r="K128" s="40"/>
      <c r="L128" s="63"/>
      <c r="S128" s="38"/>
      <c r="T128" s="38"/>
      <c r="U128" s="38"/>
      <c r="V128" s="38"/>
      <c r="W128" s="38"/>
      <c r="X128" s="38"/>
      <c r="Y128" s="38"/>
      <c r="Z128" s="38"/>
      <c r="AA128" s="38"/>
      <c r="AB128" s="38"/>
      <c r="AC128" s="38"/>
      <c r="AD128" s="38"/>
      <c r="AE128" s="38"/>
    </row>
    <row r="129" s="2" customFormat="1" ht="25.65" customHeight="1">
      <c r="A129" s="38"/>
      <c r="B129" s="39"/>
      <c r="C129" s="32" t="s">
        <v>24</v>
      </c>
      <c r="D129" s="40"/>
      <c r="E129" s="40"/>
      <c r="F129" s="27" t="str">
        <f>E17</f>
        <v>Krajský úřad Královéhradeckého kraje</v>
      </c>
      <c r="G129" s="40"/>
      <c r="H129" s="40"/>
      <c r="I129" s="32" t="s">
        <v>30</v>
      </c>
      <c r="J129" s="36" t="str">
        <f>E23</f>
        <v>Energy Benefit Centre a.s.</v>
      </c>
      <c r="K129" s="40"/>
      <c r="L129" s="63"/>
      <c r="S129" s="38"/>
      <c r="T129" s="38"/>
      <c r="U129" s="38"/>
      <c r="V129" s="38"/>
      <c r="W129" s="38"/>
      <c r="X129" s="38"/>
      <c r="Y129" s="38"/>
      <c r="Z129" s="38"/>
      <c r="AA129" s="38"/>
      <c r="AB129" s="38"/>
      <c r="AC129" s="38"/>
      <c r="AD129" s="38"/>
      <c r="AE129" s="38"/>
    </row>
    <row r="130" s="2" customFormat="1" ht="15.15" customHeight="1">
      <c r="A130" s="38"/>
      <c r="B130" s="39"/>
      <c r="C130" s="32" t="s">
        <v>28</v>
      </c>
      <c r="D130" s="40"/>
      <c r="E130" s="40"/>
      <c r="F130" s="27" t="str">
        <f>IF(E20="","",E20)</f>
        <v>Vyplň údaj</v>
      </c>
      <c r="G130" s="40"/>
      <c r="H130" s="40"/>
      <c r="I130" s="32" t="s">
        <v>33</v>
      </c>
      <c r="J130" s="36" t="str">
        <f>E26</f>
        <v xml:space="preserve"> </v>
      </c>
      <c r="K130" s="40"/>
      <c r="L130" s="63"/>
      <c r="S130" s="38"/>
      <c r="T130" s="38"/>
      <c r="U130" s="38"/>
      <c r="V130" s="38"/>
      <c r="W130" s="38"/>
      <c r="X130" s="38"/>
      <c r="Y130" s="38"/>
      <c r="Z130" s="38"/>
      <c r="AA130" s="38"/>
      <c r="AB130" s="38"/>
      <c r="AC130" s="38"/>
      <c r="AD130" s="38"/>
      <c r="AE130" s="38"/>
    </row>
    <row r="131" s="2" customFormat="1" ht="10.32" customHeight="1">
      <c r="A131" s="38"/>
      <c r="B131" s="39"/>
      <c r="C131" s="40"/>
      <c r="D131" s="40"/>
      <c r="E131" s="40"/>
      <c r="F131" s="40"/>
      <c r="G131" s="40"/>
      <c r="H131" s="40"/>
      <c r="I131" s="40"/>
      <c r="J131" s="40"/>
      <c r="K131" s="40"/>
      <c r="L131" s="63"/>
      <c r="S131" s="38"/>
      <c r="T131" s="38"/>
      <c r="U131" s="38"/>
      <c r="V131" s="38"/>
      <c r="W131" s="38"/>
      <c r="X131" s="38"/>
      <c r="Y131" s="38"/>
      <c r="Z131" s="38"/>
      <c r="AA131" s="38"/>
      <c r="AB131" s="38"/>
      <c r="AC131" s="38"/>
      <c r="AD131" s="38"/>
      <c r="AE131" s="38"/>
    </row>
    <row r="132" s="11" customFormat="1" ht="29.28" customHeight="1">
      <c r="A132" s="199"/>
      <c r="B132" s="200"/>
      <c r="C132" s="201" t="s">
        <v>290</v>
      </c>
      <c r="D132" s="202" t="s">
        <v>62</v>
      </c>
      <c r="E132" s="202" t="s">
        <v>58</v>
      </c>
      <c r="F132" s="202" t="s">
        <v>59</v>
      </c>
      <c r="G132" s="202" t="s">
        <v>291</v>
      </c>
      <c r="H132" s="202" t="s">
        <v>292</v>
      </c>
      <c r="I132" s="202" t="s">
        <v>293</v>
      </c>
      <c r="J132" s="202" t="s">
        <v>273</v>
      </c>
      <c r="K132" s="203" t="s">
        <v>294</v>
      </c>
      <c r="L132" s="204"/>
      <c r="M132" s="100" t="s">
        <v>1</v>
      </c>
      <c r="N132" s="101" t="s">
        <v>41</v>
      </c>
      <c r="O132" s="101" t="s">
        <v>295</v>
      </c>
      <c r="P132" s="101" t="s">
        <v>296</v>
      </c>
      <c r="Q132" s="101" t="s">
        <v>297</v>
      </c>
      <c r="R132" s="101" t="s">
        <v>298</v>
      </c>
      <c r="S132" s="101" t="s">
        <v>299</v>
      </c>
      <c r="T132" s="102" t="s">
        <v>300</v>
      </c>
      <c r="U132" s="199"/>
      <c r="V132" s="199"/>
      <c r="W132" s="199"/>
      <c r="X132" s="199"/>
      <c r="Y132" s="199"/>
      <c r="Z132" s="199"/>
      <c r="AA132" s="199"/>
      <c r="AB132" s="199"/>
      <c r="AC132" s="199"/>
      <c r="AD132" s="199"/>
      <c r="AE132" s="199"/>
    </row>
    <row r="133" s="2" customFormat="1" ht="22.8" customHeight="1">
      <c r="A133" s="38"/>
      <c r="B133" s="39"/>
      <c r="C133" s="107" t="s">
        <v>301</v>
      </c>
      <c r="D133" s="40"/>
      <c r="E133" s="40"/>
      <c r="F133" s="40"/>
      <c r="G133" s="40"/>
      <c r="H133" s="40"/>
      <c r="I133" s="40"/>
      <c r="J133" s="205">
        <f>BK133</f>
        <v>0</v>
      </c>
      <c r="K133" s="40"/>
      <c r="L133" s="44"/>
      <c r="M133" s="103"/>
      <c r="N133" s="206"/>
      <c r="O133" s="104"/>
      <c r="P133" s="207">
        <f>P134+P168+P220</f>
        <v>0</v>
      </c>
      <c r="Q133" s="104"/>
      <c r="R133" s="207">
        <f>R134+R168+R220</f>
        <v>5.8254175200000002</v>
      </c>
      <c r="S133" s="104"/>
      <c r="T133" s="208">
        <f>T134+T168+T220</f>
        <v>7.4665399999999993</v>
      </c>
      <c r="U133" s="38"/>
      <c r="V133" s="38"/>
      <c r="W133" s="38"/>
      <c r="X133" s="38"/>
      <c r="Y133" s="38"/>
      <c r="Z133" s="38"/>
      <c r="AA133" s="38"/>
      <c r="AB133" s="38"/>
      <c r="AC133" s="38"/>
      <c r="AD133" s="38"/>
      <c r="AE133" s="38"/>
      <c r="AT133" s="17" t="s">
        <v>76</v>
      </c>
      <c r="AU133" s="17" t="s">
        <v>275</v>
      </c>
      <c r="BK133" s="209">
        <f>BK134+BK168+BK220</f>
        <v>0</v>
      </c>
    </row>
    <row r="134" s="12" customFormat="1" ht="25.92" customHeight="1">
      <c r="A134" s="12"/>
      <c r="B134" s="210"/>
      <c r="C134" s="211"/>
      <c r="D134" s="212" t="s">
        <v>76</v>
      </c>
      <c r="E134" s="213" t="s">
        <v>302</v>
      </c>
      <c r="F134" s="213" t="s">
        <v>303</v>
      </c>
      <c r="G134" s="211"/>
      <c r="H134" s="211"/>
      <c r="I134" s="214"/>
      <c r="J134" s="215">
        <f>BK134</f>
        <v>0</v>
      </c>
      <c r="K134" s="211"/>
      <c r="L134" s="216"/>
      <c r="M134" s="217"/>
      <c r="N134" s="218"/>
      <c r="O134" s="218"/>
      <c r="P134" s="219">
        <f>P135+P137+P141+P160+P166</f>
        <v>0</v>
      </c>
      <c r="Q134" s="218"/>
      <c r="R134" s="219">
        <f>R135+R137+R141+R160+R166</f>
        <v>2.1163235199999999</v>
      </c>
      <c r="S134" s="218"/>
      <c r="T134" s="220">
        <f>T135+T137+T141+T160+T166</f>
        <v>4.3639999999999999</v>
      </c>
      <c r="U134" s="12"/>
      <c r="V134" s="12"/>
      <c r="W134" s="12"/>
      <c r="X134" s="12"/>
      <c r="Y134" s="12"/>
      <c r="Z134" s="12"/>
      <c r="AA134" s="12"/>
      <c r="AB134" s="12"/>
      <c r="AC134" s="12"/>
      <c r="AD134" s="12"/>
      <c r="AE134" s="12"/>
      <c r="AR134" s="221" t="s">
        <v>84</v>
      </c>
      <c r="AT134" s="222" t="s">
        <v>76</v>
      </c>
      <c r="AU134" s="222" t="s">
        <v>77</v>
      </c>
      <c r="AY134" s="221" t="s">
        <v>304</v>
      </c>
      <c r="BK134" s="223">
        <f>BK135+BK137+BK141+BK160+BK166</f>
        <v>0</v>
      </c>
    </row>
    <row r="135" s="12" customFormat="1" ht="22.8" customHeight="1">
      <c r="A135" s="12"/>
      <c r="B135" s="210"/>
      <c r="C135" s="211"/>
      <c r="D135" s="212" t="s">
        <v>76</v>
      </c>
      <c r="E135" s="224" t="s">
        <v>305</v>
      </c>
      <c r="F135" s="224" t="s">
        <v>306</v>
      </c>
      <c r="G135" s="211"/>
      <c r="H135" s="211"/>
      <c r="I135" s="214"/>
      <c r="J135" s="225">
        <f>BK135</f>
        <v>0</v>
      </c>
      <c r="K135" s="211"/>
      <c r="L135" s="216"/>
      <c r="M135" s="217"/>
      <c r="N135" s="218"/>
      <c r="O135" s="218"/>
      <c r="P135" s="219">
        <f>P136</f>
        <v>0</v>
      </c>
      <c r="Q135" s="218"/>
      <c r="R135" s="219">
        <f>R136</f>
        <v>0</v>
      </c>
      <c r="S135" s="218"/>
      <c r="T135" s="220">
        <f>T136</f>
        <v>0</v>
      </c>
      <c r="U135" s="12"/>
      <c r="V135" s="12"/>
      <c r="W135" s="12"/>
      <c r="X135" s="12"/>
      <c r="Y135" s="12"/>
      <c r="Z135" s="12"/>
      <c r="AA135" s="12"/>
      <c r="AB135" s="12"/>
      <c r="AC135" s="12"/>
      <c r="AD135" s="12"/>
      <c r="AE135" s="12"/>
      <c r="AR135" s="221" t="s">
        <v>84</v>
      </c>
      <c r="AT135" s="222" t="s">
        <v>76</v>
      </c>
      <c r="AU135" s="222" t="s">
        <v>84</v>
      </c>
      <c r="AY135" s="221" t="s">
        <v>304</v>
      </c>
      <c r="BK135" s="223">
        <f>BK136</f>
        <v>0</v>
      </c>
    </row>
    <row r="136" s="2" customFormat="1" ht="24.15" customHeight="1">
      <c r="A136" s="38"/>
      <c r="B136" s="39"/>
      <c r="C136" s="226" t="s">
        <v>84</v>
      </c>
      <c r="D136" s="226" t="s">
        <v>307</v>
      </c>
      <c r="E136" s="227" t="s">
        <v>308</v>
      </c>
      <c r="F136" s="228" t="s">
        <v>309</v>
      </c>
      <c r="G136" s="229" t="s">
        <v>310</v>
      </c>
      <c r="H136" s="230">
        <v>120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312</v>
      </c>
    </row>
    <row r="137" s="12" customFormat="1" ht="22.8" customHeight="1">
      <c r="A137" s="12"/>
      <c r="B137" s="210"/>
      <c r="C137" s="211"/>
      <c r="D137" s="212" t="s">
        <v>76</v>
      </c>
      <c r="E137" s="224" t="s">
        <v>313</v>
      </c>
      <c r="F137" s="224" t="s">
        <v>314</v>
      </c>
      <c r="G137" s="211"/>
      <c r="H137" s="211"/>
      <c r="I137" s="214"/>
      <c r="J137" s="225">
        <f>BK137</f>
        <v>0</v>
      </c>
      <c r="K137" s="211"/>
      <c r="L137" s="216"/>
      <c r="M137" s="217"/>
      <c r="N137" s="218"/>
      <c r="O137" s="218"/>
      <c r="P137" s="219">
        <f>SUM(P138:P140)</f>
        <v>0</v>
      </c>
      <c r="Q137" s="218"/>
      <c r="R137" s="219">
        <f>SUM(R138:R140)</f>
        <v>2.0579999999999998</v>
      </c>
      <c r="S137" s="218"/>
      <c r="T137" s="220">
        <f>SUM(T138:T140)</f>
        <v>0</v>
      </c>
      <c r="U137" s="12"/>
      <c r="V137" s="12"/>
      <c r="W137" s="12"/>
      <c r="X137" s="12"/>
      <c r="Y137" s="12"/>
      <c r="Z137" s="12"/>
      <c r="AA137" s="12"/>
      <c r="AB137" s="12"/>
      <c r="AC137" s="12"/>
      <c r="AD137" s="12"/>
      <c r="AE137" s="12"/>
      <c r="AR137" s="221" t="s">
        <v>84</v>
      </c>
      <c r="AT137" s="222" t="s">
        <v>76</v>
      </c>
      <c r="AU137" s="222" t="s">
        <v>84</v>
      </c>
      <c r="AY137" s="221" t="s">
        <v>304</v>
      </c>
      <c r="BK137" s="223">
        <f>SUM(BK138:BK140)</f>
        <v>0</v>
      </c>
    </row>
    <row r="138" s="2" customFormat="1" ht="24.15" customHeight="1">
      <c r="A138" s="38"/>
      <c r="B138" s="39"/>
      <c r="C138" s="226" t="s">
        <v>86</v>
      </c>
      <c r="D138" s="226" t="s">
        <v>307</v>
      </c>
      <c r="E138" s="227" t="s">
        <v>315</v>
      </c>
      <c r="F138" s="228" t="s">
        <v>316</v>
      </c>
      <c r="G138" s="229" t="s">
        <v>317</v>
      </c>
      <c r="H138" s="230">
        <v>4</v>
      </c>
      <c r="I138" s="231"/>
      <c r="J138" s="232">
        <f>ROUND(I138*H138,2)</f>
        <v>0</v>
      </c>
      <c r="K138" s="228" t="s">
        <v>318</v>
      </c>
      <c r="L138" s="44"/>
      <c r="M138" s="233" t="s">
        <v>1</v>
      </c>
      <c r="N138" s="234" t="s">
        <v>42</v>
      </c>
      <c r="O138" s="91"/>
      <c r="P138" s="235">
        <f>O138*H138</f>
        <v>0</v>
      </c>
      <c r="Q138" s="235">
        <v>0.042000000000000003</v>
      </c>
      <c r="R138" s="235">
        <f>Q138*H138</f>
        <v>0.16800000000000001</v>
      </c>
      <c r="S138" s="235">
        <v>0</v>
      </c>
      <c r="T138" s="236">
        <f>S138*H138</f>
        <v>0</v>
      </c>
      <c r="U138" s="38"/>
      <c r="V138" s="38"/>
      <c r="W138" s="38"/>
      <c r="X138" s="38"/>
      <c r="Y138" s="38"/>
      <c r="Z138" s="38"/>
      <c r="AA138" s="38"/>
      <c r="AB138" s="38"/>
      <c r="AC138" s="38"/>
      <c r="AD138" s="38"/>
      <c r="AE138" s="38"/>
      <c r="AR138" s="237" t="s">
        <v>311</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319</v>
      </c>
    </row>
    <row r="139" s="2" customFormat="1" ht="24.15" customHeight="1">
      <c r="A139" s="38"/>
      <c r="B139" s="39"/>
      <c r="C139" s="226" t="s">
        <v>305</v>
      </c>
      <c r="D139" s="226" t="s">
        <v>307</v>
      </c>
      <c r="E139" s="227" t="s">
        <v>320</v>
      </c>
      <c r="F139" s="228" t="s">
        <v>321</v>
      </c>
      <c r="G139" s="229" t="s">
        <v>317</v>
      </c>
      <c r="H139" s="230">
        <v>18</v>
      </c>
      <c r="I139" s="231"/>
      <c r="J139" s="232">
        <f>ROUND(I139*H139,2)</f>
        <v>0</v>
      </c>
      <c r="K139" s="228" t="s">
        <v>318</v>
      </c>
      <c r="L139" s="44"/>
      <c r="M139" s="233" t="s">
        <v>1</v>
      </c>
      <c r="N139" s="234" t="s">
        <v>42</v>
      </c>
      <c r="O139" s="91"/>
      <c r="P139" s="235">
        <f>O139*H139</f>
        <v>0</v>
      </c>
      <c r="Q139" s="235">
        <v>0.105</v>
      </c>
      <c r="R139" s="235">
        <f>Q139*H139</f>
        <v>1.8899999999999999</v>
      </c>
      <c r="S139" s="235">
        <v>0</v>
      </c>
      <c r="T139" s="236">
        <f>S139*H139</f>
        <v>0</v>
      </c>
      <c r="U139" s="38"/>
      <c r="V139" s="38"/>
      <c r="W139" s="38"/>
      <c r="X139" s="38"/>
      <c r="Y139" s="38"/>
      <c r="Z139" s="38"/>
      <c r="AA139" s="38"/>
      <c r="AB139" s="38"/>
      <c r="AC139" s="38"/>
      <c r="AD139" s="38"/>
      <c r="AE139" s="38"/>
      <c r="AR139" s="237" t="s">
        <v>311</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322</v>
      </c>
    </row>
    <row r="140" s="13" customFormat="1">
      <c r="A140" s="13"/>
      <c r="B140" s="239"/>
      <c r="C140" s="240"/>
      <c r="D140" s="241" t="s">
        <v>323</v>
      </c>
      <c r="E140" s="242" t="s">
        <v>1</v>
      </c>
      <c r="F140" s="243" t="s">
        <v>324</v>
      </c>
      <c r="G140" s="240"/>
      <c r="H140" s="244">
        <v>18</v>
      </c>
      <c r="I140" s="245"/>
      <c r="J140" s="240"/>
      <c r="K140" s="240"/>
      <c r="L140" s="246"/>
      <c r="M140" s="247"/>
      <c r="N140" s="248"/>
      <c r="O140" s="248"/>
      <c r="P140" s="248"/>
      <c r="Q140" s="248"/>
      <c r="R140" s="248"/>
      <c r="S140" s="248"/>
      <c r="T140" s="249"/>
      <c r="U140" s="13"/>
      <c r="V140" s="13"/>
      <c r="W140" s="13"/>
      <c r="X140" s="13"/>
      <c r="Y140" s="13"/>
      <c r="Z140" s="13"/>
      <c r="AA140" s="13"/>
      <c r="AB140" s="13"/>
      <c r="AC140" s="13"/>
      <c r="AD140" s="13"/>
      <c r="AE140" s="13"/>
      <c r="AT140" s="250" t="s">
        <v>323</v>
      </c>
      <c r="AU140" s="250" t="s">
        <v>86</v>
      </c>
      <c r="AV140" s="13" t="s">
        <v>86</v>
      </c>
      <c r="AW140" s="13" t="s">
        <v>32</v>
      </c>
      <c r="AX140" s="13" t="s">
        <v>84</v>
      </c>
      <c r="AY140" s="250" t="s">
        <v>304</v>
      </c>
    </row>
    <row r="141" s="12" customFormat="1" ht="22.8" customHeight="1">
      <c r="A141" s="12"/>
      <c r="B141" s="210"/>
      <c r="C141" s="211"/>
      <c r="D141" s="212" t="s">
        <v>76</v>
      </c>
      <c r="E141" s="224" t="s">
        <v>325</v>
      </c>
      <c r="F141" s="224" t="s">
        <v>326</v>
      </c>
      <c r="G141" s="211"/>
      <c r="H141" s="211"/>
      <c r="I141" s="214"/>
      <c r="J141" s="225">
        <f>BK141</f>
        <v>0</v>
      </c>
      <c r="K141" s="211"/>
      <c r="L141" s="216"/>
      <c r="M141" s="217"/>
      <c r="N141" s="218"/>
      <c r="O141" s="218"/>
      <c r="P141" s="219">
        <f>SUM(P142:P159)</f>
        <v>0</v>
      </c>
      <c r="Q141" s="218"/>
      <c r="R141" s="219">
        <f>SUM(R142:R159)</f>
        <v>0.058323520000000004</v>
      </c>
      <c r="S141" s="218"/>
      <c r="T141" s="220">
        <f>SUM(T142:T159)</f>
        <v>4.3639999999999999</v>
      </c>
      <c r="U141" s="12"/>
      <c r="V141" s="12"/>
      <c r="W141" s="12"/>
      <c r="X141" s="12"/>
      <c r="Y141" s="12"/>
      <c r="Z141" s="12"/>
      <c r="AA141" s="12"/>
      <c r="AB141" s="12"/>
      <c r="AC141" s="12"/>
      <c r="AD141" s="12"/>
      <c r="AE141" s="12"/>
      <c r="AR141" s="221" t="s">
        <v>84</v>
      </c>
      <c r="AT141" s="222" t="s">
        <v>76</v>
      </c>
      <c r="AU141" s="222" t="s">
        <v>84</v>
      </c>
      <c r="AY141" s="221" t="s">
        <v>304</v>
      </c>
      <c r="BK141" s="223">
        <f>SUM(BK142:BK159)</f>
        <v>0</v>
      </c>
    </row>
    <row r="142" s="2" customFormat="1" ht="33" customHeight="1">
      <c r="A142" s="38"/>
      <c r="B142" s="39"/>
      <c r="C142" s="226" t="s">
        <v>311</v>
      </c>
      <c r="D142" s="226" t="s">
        <v>307</v>
      </c>
      <c r="E142" s="227" t="s">
        <v>327</v>
      </c>
      <c r="F142" s="228" t="s">
        <v>328</v>
      </c>
      <c r="G142" s="229" t="s">
        <v>317</v>
      </c>
      <c r="H142" s="230">
        <v>174</v>
      </c>
      <c r="I142" s="231"/>
      <c r="J142" s="232">
        <f>ROUND(I142*H142,2)</f>
        <v>0</v>
      </c>
      <c r="K142" s="228" t="s">
        <v>318</v>
      </c>
      <c r="L142" s="44"/>
      <c r="M142" s="233" t="s">
        <v>1</v>
      </c>
      <c r="N142" s="234" t="s">
        <v>42</v>
      </c>
      <c r="O142" s="91"/>
      <c r="P142" s="235">
        <f>O142*H142</f>
        <v>0</v>
      </c>
      <c r="Q142" s="235">
        <v>0.00012999999999999999</v>
      </c>
      <c r="R142" s="235">
        <f>Q142*H142</f>
        <v>0.022619999999999998</v>
      </c>
      <c r="S142" s="235">
        <v>0</v>
      </c>
      <c r="T142" s="236">
        <f>S142*H142</f>
        <v>0</v>
      </c>
      <c r="U142" s="38"/>
      <c r="V142" s="38"/>
      <c r="W142" s="38"/>
      <c r="X142" s="38"/>
      <c r="Y142" s="38"/>
      <c r="Z142" s="38"/>
      <c r="AA142" s="38"/>
      <c r="AB142" s="38"/>
      <c r="AC142" s="38"/>
      <c r="AD142" s="38"/>
      <c r="AE142" s="38"/>
      <c r="AR142" s="237" t="s">
        <v>311</v>
      </c>
      <c r="AT142" s="237" t="s">
        <v>307</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329</v>
      </c>
    </row>
    <row r="143" s="2" customFormat="1" ht="24.15" customHeight="1">
      <c r="A143" s="38"/>
      <c r="B143" s="39"/>
      <c r="C143" s="226" t="s">
        <v>330</v>
      </c>
      <c r="D143" s="226" t="s">
        <v>307</v>
      </c>
      <c r="E143" s="227" t="s">
        <v>331</v>
      </c>
      <c r="F143" s="228" t="s">
        <v>332</v>
      </c>
      <c r="G143" s="229" t="s">
        <v>317</v>
      </c>
      <c r="H143" s="230">
        <v>892.58799999999997</v>
      </c>
      <c r="I143" s="231"/>
      <c r="J143" s="232">
        <f>ROUND(I143*H143,2)</f>
        <v>0</v>
      </c>
      <c r="K143" s="228" t="s">
        <v>318</v>
      </c>
      <c r="L143" s="44"/>
      <c r="M143" s="233" t="s">
        <v>1</v>
      </c>
      <c r="N143" s="234" t="s">
        <v>42</v>
      </c>
      <c r="O143" s="91"/>
      <c r="P143" s="235">
        <f>O143*H143</f>
        <v>0</v>
      </c>
      <c r="Q143" s="235">
        <v>4.0000000000000003E-05</v>
      </c>
      <c r="R143" s="235">
        <f>Q143*H143</f>
        <v>0.035703520000000002</v>
      </c>
      <c r="S143" s="235">
        <v>0</v>
      </c>
      <c r="T143" s="236">
        <f>S143*H143</f>
        <v>0</v>
      </c>
      <c r="U143" s="38"/>
      <c r="V143" s="38"/>
      <c r="W143" s="38"/>
      <c r="X143" s="38"/>
      <c r="Y143" s="38"/>
      <c r="Z143" s="38"/>
      <c r="AA143" s="38"/>
      <c r="AB143" s="38"/>
      <c r="AC143" s="38"/>
      <c r="AD143" s="38"/>
      <c r="AE143" s="38"/>
      <c r="AR143" s="237" t="s">
        <v>311</v>
      </c>
      <c r="AT143" s="237" t="s">
        <v>307</v>
      </c>
      <c r="AU143" s="237" t="s">
        <v>86</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333</v>
      </c>
    </row>
    <row r="144" s="14" customFormat="1">
      <c r="A144" s="14"/>
      <c r="B144" s="251"/>
      <c r="C144" s="252"/>
      <c r="D144" s="241" t="s">
        <v>323</v>
      </c>
      <c r="E144" s="253" t="s">
        <v>1</v>
      </c>
      <c r="F144" s="254" t="s">
        <v>334</v>
      </c>
      <c r="G144" s="252"/>
      <c r="H144" s="253" t="s">
        <v>1</v>
      </c>
      <c r="I144" s="255"/>
      <c r="J144" s="252"/>
      <c r="K144" s="252"/>
      <c r="L144" s="256"/>
      <c r="M144" s="257"/>
      <c r="N144" s="258"/>
      <c r="O144" s="258"/>
      <c r="P144" s="258"/>
      <c r="Q144" s="258"/>
      <c r="R144" s="258"/>
      <c r="S144" s="258"/>
      <c r="T144" s="259"/>
      <c r="U144" s="14"/>
      <c r="V144" s="14"/>
      <c r="W144" s="14"/>
      <c r="X144" s="14"/>
      <c r="Y144" s="14"/>
      <c r="Z144" s="14"/>
      <c r="AA144" s="14"/>
      <c r="AB144" s="14"/>
      <c r="AC144" s="14"/>
      <c r="AD144" s="14"/>
      <c r="AE144" s="14"/>
      <c r="AT144" s="260" t="s">
        <v>323</v>
      </c>
      <c r="AU144" s="260" t="s">
        <v>86</v>
      </c>
      <c r="AV144" s="14" t="s">
        <v>84</v>
      </c>
      <c r="AW144" s="14" t="s">
        <v>32</v>
      </c>
      <c r="AX144" s="14" t="s">
        <v>77</v>
      </c>
      <c r="AY144" s="260" t="s">
        <v>304</v>
      </c>
    </row>
    <row r="145" s="13" customFormat="1">
      <c r="A145" s="13"/>
      <c r="B145" s="239"/>
      <c r="C145" s="240"/>
      <c r="D145" s="241" t="s">
        <v>323</v>
      </c>
      <c r="E145" s="242" t="s">
        <v>1</v>
      </c>
      <c r="F145" s="243" t="s">
        <v>335</v>
      </c>
      <c r="G145" s="240"/>
      <c r="H145" s="244">
        <v>376.41800000000001</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77</v>
      </c>
      <c r="AY145" s="250" t="s">
        <v>304</v>
      </c>
    </row>
    <row r="146" s="14" customFormat="1">
      <c r="A146" s="14"/>
      <c r="B146" s="251"/>
      <c r="C146" s="252"/>
      <c r="D146" s="241" t="s">
        <v>323</v>
      </c>
      <c r="E146" s="253" t="s">
        <v>1</v>
      </c>
      <c r="F146" s="254" t="s">
        <v>336</v>
      </c>
      <c r="G146" s="252"/>
      <c r="H146" s="253" t="s">
        <v>1</v>
      </c>
      <c r="I146" s="255"/>
      <c r="J146" s="252"/>
      <c r="K146" s="252"/>
      <c r="L146" s="256"/>
      <c r="M146" s="257"/>
      <c r="N146" s="258"/>
      <c r="O146" s="258"/>
      <c r="P146" s="258"/>
      <c r="Q146" s="258"/>
      <c r="R146" s="258"/>
      <c r="S146" s="258"/>
      <c r="T146" s="259"/>
      <c r="U146" s="14"/>
      <c r="V146" s="14"/>
      <c r="W146" s="14"/>
      <c r="X146" s="14"/>
      <c r="Y146" s="14"/>
      <c r="Z146" s="14"/>
      <c r="AA146" s="14"/>
      <c r="AB146" s="14"/>
      <c r="AC146" s="14"/>
      <c r="AD146" s="14"/>
      <c r="AE146" s="14"/>
      <c r="AT146" s="260" t="s">
        <v>323</v>
      </c>
      <c r="AU146" s="260" t="s">
        <v>86</v>
      </c>
      <c r="AV146" s="14" t="s">
        <v>84</v>
      </c>
      <c r="AW146" s="14" t="s">
        <v>32</v>
      </c>
      <c r="AX146" s="14" t="s">
        <v>77</v>
      </c>
      <c r="AY146" s="260" t="s">
        <v>304</v>
      </c>
    </row>
    <row r="147" s="13" customFormat="1">
      <c r="A147" s="13"/>
      <c r="B147" s="239"/>
      <c r="C147" s="240"/>
      <c r="D147" s="241" t="s">
        <v>323</v>
      </c>
      <c r="E147" s="242" t="s">
        <v>1</v>
      </c>
      <c r="F147" s="243" t="s">
        <v>337</v>
      </c>
      <c r="G147" s="240"/>
      <c r="H147" s="244">
        <v>516.16999999999996</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77</v>
      </c>
      <c r="AY147" s="250" t="s">
        <v>304</v>
      </c>
    </row>
    <row r="148" s="15" customFormat="1">
      <c r="A148" s="15"/>
      <c r="B148" s="261"/>
      <c r="C148" s="262"/>
      <c r="D148" s="241" t="s">
        <v>323</v>
      </c>
      <c r="E148" s="263" t="s">
        <v>1</v>
      </c>
      <c r="F148" s="264" t="s">
        <v>338</v>
      </c>
      <c r="G148" s="262"/>
      <c r="H148" s="265">
        <v>892.58799999999997</v>
      </c>
      <c r="I148" s="266"/>
      <c r="J148" s="262"/>
      <c r="K148" s="262"/>
      <c r="L148" s="267"/>
      <c r="M148" s="268"/>
      <c r="N148" s="269"/>
      <c r="O148" s="269"/>
      <c r="P148" s="269"/>
      <c r="Q148" s="269"/>
      <c r="R148" s="269"/>
      <c r="S148" s="269"/>
      <c r="T148" s="270"/>
      <c r="U148" s="15"/>
      <c r="V148" s="15"/>
      <c r="W148" s="15"/>
      <c r="X148" s="15"/>
      <c r="Y148" s="15"/>
      <c r="Z148" s="15"/>
      <c r="AA148" s="15"/>
      <c r="AB148" s="15"/>
      <c r="AC148" s="15"/>
      <c r="AD148" s="15"/>
      <c r="AE148" s="15"/>
      <c r="AT148" s="271" t="s">
        <v>323</v>
      </c>
      <c r="AU148" s="271" t="s">
        <v>86</v>
      </c>
      <c r="AV148" s="15" t="s">
        <v>311</v>
      </c>
      <c r="AW148" s="15" t="s">
        <v>32</v>
      </c>
      <c r="AX148" s="15" t="s">
        <v>84</v>
      </c>
      <c r="AY148" s="271" t="s">
        <v>304</v>
      </c>
    </row>
    <row r="149" s="2" customFormat="1" ht="21.75" customHeight="1">
      <c r="A149" s="38"/>
      <c r="B149" s="39"/>
      <c r="C149" s="226" t="s">
        <v>313</v>
      </c>
      <c r="D149" s="226" t="s">
        <v>307</v>
      </c>
      <c r="E149" s="227" t="s">
        <v>339</v>
      </c>
      <c r="F149" s="228" t="s">
        <v>340</v>
      </c>
      <c r="G149" s="229" t="s">
        <v>317</v>
      </c>
      <c r="H149" s="230">
        <v>18</v>
      </c>
      <c r="I149" s="231"/>
      <c r="J149" s="232">
        <f>ROUND(I149*H149,2)</f>
        <v>0</v>
      </c>
      <c r="K149" s="228" t="s">
        <v>318</v>
      </c>
      <c r="L149" s="44"/>
      <c r="M149" s="233" t="s">
        <v>1</v>
      </c>
      <c r="N149" s="234" t="s">
        <v>42</v>
      </c>
      <c r="O149" s="91"/>
      <c r="P149" s="235">
        <f>O149*H149</f>
        <v>0</v>
      </c>
      <c r="Q149" s="235">
        <v>0</v>
      </c>
      <c r="R149" s="235">
        <f>Q149*H149</f>
        <v>0</v>
      </c>
      <c r="S149" s="235">
        <v>0.089999999999999997</v>
      </c>
      <c r="T149" s="236">
        <f>S149*H149</f>
        <v>1.6199999999999999</v>
      </c>
      <c r="U149" s="38"/>
      <c r="V149" s="38"/>
      <c r="W149" s="38"/>
      <c r="X149" s="38"/>
      <c r="Y149" s="38"/>
      <c r="Z149" s="38"/>
      <c r="AA149" s="38"/>
      <c r="AB149" s="38"/>
      <c r="AC149" s="38"/>
      <c r="AD149" s="38"/>
      <c r="AE149" s="38"/>
      <c r="AR149" s="237" t="s">
        <v>311</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341</v>
      </c>
    </row>
    <row r="150" s="13" customFormat="1">
      <c r="A150" s="13"/>
      <c r="B150" s="239"/>
      <c r="C150" s="240"/>
      <c r="D150" s="241" t="s">
        <v>323</v>
      </c>
      <c r="E150" s="242" t="s">
        <v>1</v>
      </c>
      <c r="F150" s="243" t="s">
        <v>342</v>
      </c>
      <c r="G150" s="240"/>
      <c r="H150" s="244">
        <v>18</v>
      </c>
      <c r="I150" s="245"/>
      <c r="J150" s="240"/>
      <c r="K150" s="240"/>
      <c r="L150" s="246"/>
      <c r="M150" s="247"/>
      <c r="N150" s="248"/>
      <c r="O150" s="248"/>
      <c r="P150" s="248"/>
      <c r="Q150" s="248"/>
      <c r="R150" s="248"/>
      <c r="S150" s="248"/>
      <c r="T150" s="249"/>
      <c r="U150" s="13"/>
      <c r="V150" s="13"/>
      <c r="W150" s="13"/>
      <c r="X150" s="13"/>
      <c r="Y150" s="13"/>
      <c r="Z150" s="13"/>
      <c r="AA150" s="13"/>
      <c r="AB150" s="13"/>
      <c r="AC150" s="13"/>
      <c r="AD150" s="13"/>
      <c r="AE150" s="13"/>
      <c r="AT150" s="250" t="s">
        <v>323</v>
      </c>
      <c r="AU150" s="250" t="s">
        <v>86</v>
      </c>
      <c r="AV150" s="13" t="s">
        <v>86</v>
      </c>
      <c r="AW150" s="13" t="s">
        <v>32</v>
      </c>
      <c r="AX150" s="13" t="s">
        <v>84</v>
      </c>
      <c r="AY150" s="250" t="s">
        <v>304</v>
      </c>
    </row>
    <row r="151" s="2" customFormat="1" ht="21.75" customHeight="1">
      <c r="A151" s="38"/>
      <c r="B151" s="39"/>
      <c r="C151" s="226" t="s">
        <v>343</v>
      </c>
      <c r="D151" s="226" t="s">
        <v>307</v>
      </c>
      <c r="E151" s="227" t="s">
        <v>344</v>
      </c>
      <c r="F151" s="228" t="s">
        <v>345</v>
      </c>
      <c r="G151" s="229" t="s">
        <v>317</v>
      </c>
      <c r="H151" s="230">
        <v>4</v>
      </c>
      <c r="I151" s="231"/>
      <c r="J151" s="232">
        <f>ROUND(I151*H151,2)</f>
        <v>0</v>
      </c>
      <c r="K151" s="228" t="s">
        <v>318</v>
      </c>
      <c r="L151" s="44"/>
      <c r="M151" s="233" t="s">
        <v>1</v>
      </c>
      <c r="N151" s="234" t="s">
        <v>42</v>
      </c>
      <c r="O151" s="91"/>
      <c r="P151" s="235">
        <f>O151*H151</f>
        <v>0</v>
      </c>
      <c r="Q151" s="235">
        <v>0</v>
      </c>
      <c r="R151" s="235">
        <f>Q151*H151</f>
        <v>0</v>
      </c>
      <c r="S151" s="235">
        <v>0.057000000000000002</v>
      </c>
      <c r="T151" s="236">
        <f>S151*H151</f>
        <v>0.22800000000000001</v>
      </c>
      <c r="U151" s="38"/>
      <c r="V151" s="38"/>
      <c r="W151" s="38"/>
      <c r="X151" s="38"/>
      <c r="Y151" s="38"/>
      <c r="Z151" s="38"/>
      <c r="AA151" s="38"/>
      <c r="AB151" s="38"/>
      <c r="AC151" s="38"/>
      <c r="AD151" s="38"/>
      <c r="AE151" s="38"/>
      <c r="AR151" s="237" t="s">
        <v>311</v>
      </c>
      <c r="AT151" s="237" t="s">
        <v>307</v>
      </c>
      <c r="AU151" s="237" t="s">
        <v>86</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346</v>
      </c>
    </row>
    <row r="152" s="13" customFormat="1">
      <c r="A152" s="13"/>
      <c r="B152" s="239"/>
      <c r="C152" s="240"/>
      <c r="D152" s="241" t="s">
        <v>323</v>
      </c>
      <c r="E152" s="242" t="s">
        <v>1</v>
      </c>
      <c r="F152" s="243" t="s">
        <v>347</v>
      </c>
      <c r="G152" s="240"/>
      <c r="H152" s="244">
        <v>4</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84</v>
      </c>
      <c r="AY152" s="250" t="s">
        <v>304</v>
      </c>
    </row>
    <row r="153" s="2" customFormat="1" ht="16.5" customHeight="1">
      <c r="A153" s="38"/>
      <c r="B153" s="39"/>
      <c r="C153" s="226" t="s">
        <v>348</v>
      </c>
      <c r="D153" s="226" t="s">
        <v>307</v>
      </c>
      <c r="E153" s="227" t="s">
        <v>349</v>
      </c>
      <c r="F153" s="228" t="s">
        <v>350</v>
      </c>
      <c r="G153" s="229" t="s">
        <v>351</v>
      </c>
      <c r="H153" s="230">
        <v>1</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86</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352</v>
      </c>
    </row>
    <row r="154" s="13" customFormat="1">
      <c r="A154" s="13"/>
      <c r="B154" s="239"/>
      <c r="C154" s="240"/>
      <c r="D154" s="241" t="s">
        <v>323</v>
      </c>
      <c r="E154" s="242" t="s">
        <v>1</v>
      </c>
      <c r="F154" s="243" t="s">
        <v>353</v>
      </c>
      <c r="G154" s="240"/>
      <c r="H154" s="244">
        <v>1</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84</v>
      </c>
      <c r="AY154" s="250" t="s">
        <v>304</v>
      </c>
    </row>
    <row r="155" s="2" customFormat="1" ht="24.15" customHeight="1">
      <c r="A155" s="38"/>
      <c r="B155" s="39"/>
      <c r="C155" s="226" t="s">
        <v>325</v>
      </c>
      <c r="D155" s="226" t="s">
        <v>307</v>
      </c>
      <c r="E155" s="227" t="s">
        <v>354</v>
      </c>
      <c r="F155" s="228" t="s">
        <v>355</v>
      </c>
      <c r="G155" s="229" t="s">
        <v>317</v>
      </c>
      <c r="H155" s="230">
        <v>37</v>
      </c>
      <c r="I155" s="231"/>
      <c r="J155" s="232">
        <f>ROUND(I155*H155,2)</f>
        <v>0</v>
      </c>
      <c r="K155" s="228" t="s">
        <v>318</v>
      </c>
      <c r="L155" s="44"/>
      <c r="M155" s="233" t="s">
        <v>1</v>
      </c>
      <c r="N155" s="234" t="s">
        <v>42</v>
      </c>
      <c r="O155" s="91"/>
      <c r="P155" s="235">
        <f>O155*H155</f>
        <v>0</v>
      </c>
      <c r="Q155" s="235">
        <v>0</v>
      </c>
      <c r="R155" s="235">
        <f>Q155*H155</f>
        <v>0</v>
      </c>
      <c r="S155" s="235">
        <v>0.068000000000000005</v>
      </c>
      <c r="T155" s="236">
        <f>S155*H155</f>
        <v>2.516</v>
      </c>
      <c r="U155" s="38"/>
      <c r="V155" s="38"/>
      <c r="W155" s="38"/>
      <c r="X155" s="38"/>
      <c r="Y155" s="38"/>
      <c r="Z155" s="38"/>
      <c r="AA155" s="38"/>
      <c r="AB155" s="38"/>
      <c r="AC155" s="38"/>
      <c r="AD155" s="38"/>
      <c r="AE155" s="38"/>
      <c r="AR155" s="237" t="s">
        <v>311</v>
      </c>
      <c r="AT155" s="237" t="s">
        <v>307</v>
      </c>
      <c r="AU155" s="237" t="s">
        <v>86</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356</v>
      </c>
    </row>
    <row r="156" s="13" customFormat="1">
      <c r="A156" s="13"/>
      <c r="B156" s="239"/>
      <c r="C156" s="240"/>
      <c r="D156" s="241" t="s">
        <v>323</v>
      </c>
      <c r="E156" s="242" t="s">
        <v>1</v>
      </c>
      <c r="F156" s="243" t="s">
        <v>357</v>
      </c>
      <c r="G156" s="240"/>
      <c r="H156" s="244">
        <v>13</v>
      </c>
      <c r="I156" s="245"/>
      <c r="J156" s="240"/>
      <c r="K156" s="240"/>
      <c r="L156" s="246"/>
      <c r="M156" s="247"/>
      <c r="N156" s="248"/>
      <c r="O156" s="248"/>
      <c r="P156" s="248"/>
      <c r="Q156" s="248"/>
      <c r="R156" s="248"/>
      <c r="S156" s="248"/>
      <c r="T156" s="249"/>
      <c r="U156" s="13"/>
      <c r="V156" s="13"/>
      <c r="W156" s="13"/>
      <c r="X156" s="13"/>
      <c r="Y156" s="13"/>
      <c r="Z156" s="13"/>
      <c r="AA156" s="13"/>
      <c r="AB156" s="13"/>
      <c r="AC156" s="13"/>
      <c r="AD156" s="13"/>
      <c r="AE156" s="13"/>
      <c r="AT156" s="250" t="s">
        <v>323</v>
      </c>
      <c r="AU156" s="250" t="s">
        <v>86</v>
      </c>
      <c r="AV156" s="13" t="s">
        <v>86</v>
      </c>
      <c r="AW156" s="13" t="s">
        <v>32</v>
      </c>
      <c r="AX156" s="13" t="s">
        <v>77</v>
      </c>
      <c r="AY156" s="250" t="s">
        <v>304</v>
      </c>
    </row>
    <row r="157" s="13" customFormat="1">
      <c r="A157" s="13"/>
      <c r="B157" s="239"/>
      <c r="C157" s="240"/>
      <c r="D157" s="241" t="s">
        <v>323</v>
      </c>
      <c r="E157" s="242" t="s">
        <v>1</v>
      </c>
      <c r="F157" s="243" t="s">
        <v>358</v>
      </c>
      <c r="G157" s="240"/>
      <c r="H157" s="244">
        <v>12</v>
      </c>
      <c r="I157" s="245"/>
      <c r="J157" s="240"/>
      <c r="K157" s="240"/>
      <c r="L157" s="246"/>
      <c r="M157" s="247"/>
      <c r="N157" s="248"/>
      <c r="O157" s="248"/>
      <c r="P157" s="248"/>
      <c r="Q157" s="248"/>
      <c r="R157" s="248"/>
      <c r="S157" s="248"/>
      <c r="T157" s="249"/>
      <c r="U157" s="13"/>
      <c r="V157" s="13"/>
      <c r="W157" s="13"/>
      <c r="X157" s="13"/>
      <c r="Y157" s="13"/>
      <c r="Z157" s="13"/>
      <c r="AA157" s="13"/>
      <c r="AB157" s="13"/>
      <c r="AC157" s="13"/>
      <c r="AD157" s="13"/>
      <c r="AE157" s="13"/>
      <c r="AT157" s="250" t="s">
        <v>323</v>
      </c>
      <c r="AU157" s="250" t="s">
        <v>86</v>
      </c>
      <c r="AV157" s="13" t="s">
        <v>86</v>
      </c>
      <c r="AW157" s="13" t="s">
        <v>32</v>
      </c>
      <c r="AX157" s="13" t="s">
        <v>77</v>
      </c>
      <c r="AY157" s="250" t="s">
        <v>304</v>
      </c>
    </row>
    <row r="158" s="13" customFormat="1">
      <c r="A158" s="13"/>
      <c r="B158" s="239"/>
      <c r="C158" s="240"/>
      <c r="D158" s="241" t="s">
        <v>323</v>
      </c>
      <c r="E158" s="242" t="s">
        <v>1</v>
      </c>
      <c r="F158" s="243" t="s">
        <v>359</v>
      </c>
      <c r="G158" s="240"/>
      <c r="H158" s="244">
        <v>12</v>
      </c>
      <c r="I158" s="245"/>
      <c r="J158" s="240"/>
      <c r="K158" s="240"/>
      <c r="L158" s="246"/>
      <c r="M158" s="247"/>
      <c r="N158" s="248"/>
      <c r="O158" s="248"/>
      <c r="P158" s="248"/>
      <c r="Q158" s="248"/>
      <c r="R158" s="248"/>
      <c r="S158" s="248"/>
      <c r="T158" s="249"/>
      <c r="U158" s="13"/>
      <c r="V158" s="13"/>
      <c r="W158" s="13"/>
      <c r="X158" s="13"/>
      <c r="Y158" s="13"/>
      <c r="Z158" s="13"/>
      <c r="AA158" s="13"/>
      <c r="AB158" s="13"/>
      <c r="AC158" s="13"/>
      <c r="AD158" s="13"/>
      <c r="AE158" s="13"/>
      <c r="AT158" s="250" t="s">
        <v>323</v>
      </c>
      <c r="AU158" s="250" t="s">
        <v>86</v>
      </c>
      <c r="AV158" s="13" t="s">
        <v>86</v>
      </c>
      <c r="AW158" s="13" t="s">
        <v>32</v>
      </c>
      <c r="AX158" s="13" t="s">
        <v>77</v>
      </c>
      <c r="AY158" s="250" t="s">
        <v>304</v>
      </c>
    </row>
    <row r="159" s="15" customFormat="1">
      <c r="A159" s="15"/>
      <c r="B159" s="261"/>
      <c r="C159" s="262"/>
      <c r="D159" s="241" t="s">
        <v>323</v>
      </c>
      <c r="E159" s="263" t="s">
        <v>1</v>
      </c>
      <c r="F159" s="264" t="s">
        <v>338</v>
      </c>
      <c r="G159" s="262"/>
      <c r="H159" s="265">
        <v>37</v>
      </c>
      <c r="I159" s="266"/>
      <c r="J159" s="262"/>
      <c r="K159" s="262"/>
      <c r="L159" s="267"/>
      <c r="M159" s="268"/>
      <c r="N159" s="269"/>
      <c r="O159" s="269"/>
      <c r="P159" s="269"/>
      <c r="Q159" s="269"/>
      <c r="R159" s="269"/>
      <c r="S159" s="269"/>
      <c r="T159" s="270"/>
      <c r="U159" s="15"/>
      <c r="V159" s="15"/>
      <c r="W159" s="15"/>
      <c r="X159" s="15"/>
      <c r="Y159" s="15"/>
      <c r="Z159" s="15"/>
      <c r="AA159" s="15"/>
      <c r="AB159" s="15"/>
      <c r="AC159" s="15"/>
      <c r="AD159" s="15"/>
      <c r="AE159" s="15"/>
      <c r="AT159" s="271" t="s">
        <v>323</v>
      </c>
      <c r="AU159" s="271" t="s">
        <v>86</v>
      </c>
      <c r="AV159" s="15" t="s">
        <v>311</v>
      </c>
      <c r="AW159" s="15" t="s">
        <v>32</v>
      </c>
      <c r="AX159" s="15" t="s">
        <v>84</v>
      </c>
      <c r="AY159" s="271" t="s">
        <v>304</v>
      </c>
    </row>
    <row r="160" s="12" customFormat="1" ht="22.8" customHeight="1">
      <c r="A160" s="12"/>
      <c r="B160" s="210"/>
      <c r="C160" s="211"/>
      <c r="D160" s="212" t="s">
        <v>76</v>
      </c>
      <c r="E160" s="224" t="s">
        <v>360</v>
      </c>
      <c r="F160" s="224" t="s">
        <v>361</v>
      </c>
      <c r="G160" s="211"/>
      <c r="H160" s="211"/>
      <c r="I160" s="214"/>
      <c r="J160" s="225">
        <f>BK160</f>
        <v>0</v>
      </c>
      <c r="K160" s="211"/>
      <c r="L160" s="216"/>
      <c r="M160" s="217"/>
      <c r="N160" s="218"/>
      <c r="O160" s="218"/>
      <c r="P160" s="219">
        <f>SUM(P161:P165)</f>
        <v>0</v>
      </c>
      <c r="Q160" s="218"/>
      <c r="R160" s="219">
        <f>SUM(R161:R165)</f>
        <v>0</v>
      </c>
      <c r="S160" s="218"/>
      <c r="T160" s="220">
        <f>SUM(T161:T165)</f>
        <v>0</v>
      </c>
      <c r="U160" s="12"/>
      <c r="V160" s="12"/>
      <c r="W160" s="12"/>
      <c r="X160" s="12"/>
      <c r="Y160" s="12"/>
      <c r="Z160" s="12"/>
      <c r="AA160" s="12"/>
      <c r="AB160" s="12"/>
      <c r="AC160" s="12"/>
      <c r="AD160" s="12"/>
      <c r="AE160" s="12"/>
      <c r="AR160" s="221" t="s">
        <v>84</v>
      </c>
      <c r="AT160" s="222" t="s">
        <v>76</v>
      </c>
      <c r="AU160" s="222" t="s">
        <v>84</v>
      </c>
      <c r="AY160" s="221" t="s">
        <v>304</v>
      </c>
      <c r="BK160" s="223">
        <f>SUM(BK161:BK165)</f>
        <v>0</v>
      </c>
    </row>
    <row r="161" s="2" customFormat="1" ht="33" customHeight="1">
      <c r="A161" s="38"/>
      <c r="B161" s="39"/>
      <c r="C161" s="226" t="s">
        <v>362</v>
      </c>
      <c r="D161" s="226" t="s">
        <v>307</v>
      </c>
      <c r="E161" s="227" t="s">
        <v>363</v>
      </c>
      <c r="F161" s="228" t="s">
        <v>364</v>
      </c>
      <c r="G161" s="229" t="s">
        <v>365</v>
      </c>
      <c r="H161" s="230">
        <v>7.4669999999999996</v>
      </c>
      <c r="I161" s="231"/>
      <c r="J161" s="232">
        <f>ROUND(I161*H161,2)</f>
        <v>0</v>
      </c>
      <c r="K161" s="228" t="s">
        <v>318</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86</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366</v>
      </c>
    </row>
    <row r="162" s="2" customFormat="1" ht="24.15" customHeight="1">
      <c r="A162" s="38"/>
      <c r="B162" s="39"/>
      <c r="C162" s="226" t="s">
        <v>367</v>
      </c>
      <c r="D162" s="226" t="s">
        <v>307</v>
      </c>
      <c r="E162" s="227" t="s">
        <v>368</v>
      </c>
      <c r="F162" s="228" t="s">
        <v>369</v>
      </c>
      <c r="G162" s="229" t="s">
        <v>365</v>
      </c>
      <c r="H162" s="230">
        <v>7.4669999999999996</v>
      </c>
      <c r="I162" s="231"/>
      <c r="J162" s="232">
        <f>ROUND(I162*H162,2)</f>
        <v>0</v>
      </c>
      <c r="K162" s="228" t="s">
        <v>318</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86</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370</v>
      </c>
    </row>
    <row r="163" s="2" customFormat="1" ht="24.15" customHeight="1">
      <c r="A163" s="38"/>
      <c r="B163" s="39"/>
      <c r="C163" s="226" t="s">
        <v>8</v>
      </c>
      <c r="D163" s="226" t="s">
        <v>307</v>
      </c>
      <c r="E163" s="227" t="s">
        <v>371</v>
      </c>
      <c r="F163" s="228" t="s">
        <v>372</v>
      </c>
      <c r="G163" s="229" t="s">
        <v>365</v>
      </c>
      <c r="H163" s="230">
        <v>67.203000000000003</v>
      </c>
      <c r="I163" s="231"/>
      <c r="J163" s="232">
        <f>ROUND(I163*H163,2)</f>
        <v>0</v>
      </c>
      <c r="K163" s="228" t="s">
        <v>318</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86</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373</v>
      </c>
    </row>
    <row r="164" s="13" customFormat="1">
      <c r="A164" s="13"/>
      <c r="B164" s="239"/>
      <c r="C164" s="240"/>
      <c r="D164" s="241" t="s">
        <v>323</v>
      </c>
      <c r="E164" s="240"/>
      <c r="F164" s="243" t="s">
        <v>374</v>
      </c>
      <c r="G164" s="240"/>
      <c r="H164" s="244">
        <v>67.203000000000003</v>
      </c>
      <c r="I164" s="245"/>
      <c r="J164" s="240"/>
      <c r="K164" s="240"/>
      <c r="L164" s="246"/>
      <c r="M164" s="247"/>
      <c r="N164" s="248"/>
      <c r="O164" s="248"/>
      <c r="P164" s="248"/>
      <c r="Q164" s="248"/>
      <c r="R164" s="248"/>
      <c r="S164" s="248"/>
      <c r="T164" s="249"/>
      <c r="U164" s="13"/>
      <c r="V164" s="13"/>
      <c r="W164" s="13"/>
      <c r="X164" s="13"/>
      <c r="Y164" s="13"/>
      <c r="Z164" s="13"/>
      <c r="AA164" s="13"/>
      <c r="AB164" s="13"/>
      <c r="AC164" s="13"/>
      <c r="AD164" s="13"/>
      <c r="AE164" s="13"/>
      <c r="AT164" s="250" t="s">
        <v>323</v>
      </c>
      <c r="AU164" s="250" t="s">
        <v>86</v>
      </c>
      <c r="AV164" s="13" t="s">
        <v>86</v>
      </c>
      <c r="AW164" s="13" t="s">
        <v>4</v>
      </c>
      <c r="AX164" s="13" t="s">
        <v>84</v>
      </c>
      <c r="AY164" s="250" t="s">
        <v>304</v>
      </c>
    </row>
    <row r="165" s="2" customFormat="1" ht="33" customHeight="1">
      <c r="A165" s="38"/>
      <c r="B165" s="39"/>
      <c r="C165" s="226" t="s">
        <v>375</v>
      </c>
      <c r="D165" s="226" t="s">
        <v>307</v>
      </c>
      <c r="E165" s="227" t="s">
        <v>376</v>
      </c>
      <c r="F165" s="228" t="s">
        <v>377</v>
      </c>
      <c r="G165" s="229" t="s">
        <v>365</v>
      </c>
      <c r="H165" s="230">
        <v>7.4669999999999996</v>
      </c>
      <c r="I165" s="231"/>
      <c r="J165" s="232">
        <f>ROUND(I165*H165,2)</f>
        <v>0</v>
      </c>
      <c r="K165" s="228" t="s">
        <v>318</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86</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378</v>
      </c>
    </row>
    <row r="166" s="12" customFormat="1" ht="22.8" customHeight="1">
      <c r="A166" s="12"/>
      <c r="B166" s="210"/>
      <c r="C166" s="211"/>
      <c r="D166" s="212" t="s">
        <v>76</v>
      </c>
      <c r="E166" s="224" t="s">
        <v>379</v>
      </c>
      <c r="F166" s="224" t="s">
        <v>380</v>
      </c>
      <c r="G166" s="211"/>
      <c r="H166" s="211"/>
      <c r="I166" s="214"/>
      <c r="J166" s="225">
        <f>BK166</f>
        <v>0</v>
      </c>
      <c r="K166" s="211"/>
      <c r="L166" s="216"/>
      <c r="M166" s="217"/>
      <c r="N166" s="218"/>
      <c r="O166" s="218"/>
      <c r="P166" s="219">
        <f>P167</f>
        <v>0</v>
      </c>
      <c r="Q166" s="218"/>
      <c r="R166" s="219">
        <f>R167</f>
        <v>0</v>
      </c>
      <c r="S166" s="218"/>
      <c r="T166" s="220">
        <f>T167</f>
        <v>0</v>
      </c>
      <c r="U166" s="12"/>
      <c r="V166" s="12"/>
      <c r="W166" s="12"/>
      <c r="X166" s="12"/>
      <c r="Y166" s="12"/>
      <c r="Z166" s="12"/>
      <c r="AA166" s="12"/>
      <c r="AB166" s="12"/>
      <c r="AC166" s="12"/>
      <c r="AD166" s="12"/>
      <c r="AE166" s="12"/>
      <c r="AR166" s="221" t="s">
        <v>84</v>
      </c>
      <c r="AT166" s="222" t="s">
        <v>76</v>
      </c>
      <c r="AU166" s="222" t="s">
        <v>84</v>
      </c>
      <c r="AY166" s="221" t="s">
        <v>304</v>
      </c>
      <c r="BK166" s="223">
        <f>BK167</f>
        <v>0</v>
      </c>
    </row>
    <row r="167" s="2" customFormat="1" ht="24.15" customHeight="1">
      <c r="A167" s="38"/>
      <c r="B167" s="39"/>
      <c r="C167" s="226" t="s">
        <v>381</v>
      </c>
      <c r="D167" s="226" t="s">
        <v>307</v>
      </c>
      <c r="E167" s="227" t="s">
        <v>382</v>
      </c>
      <c r="F167" s="228" t="s">
        <v>383</v>
      </c>
      <c r="G167" s="229" t="s">
        <v>365</v>
      </c>
      <c r="H167" s="230">
        <v>2.1160000000000001</v>
      </c>
      <c r="I167" s="231"/>
      <c r="J167" s="232">
        <f>ROUND(I167*H167,2)</f>
        <v>0</v>
      </c>
      <c r="K167" s="228" t="s">
        <v>318</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86</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384</v>
      </c>
    </row>
    <row r="168" s="12" customFormat="1" ht="25.92" customHeight="1">
      <c r="A168" s="12"/>
      <c r="B168" s="210"/>
      <c r="C168" s="211"/>
      <c r="D168" s="212" t="s">
        <v>76</v>
      </c>
      <c r="E168" s="213" t="s">
        <v>385</v>
      </c>
      <c r="F168" s="213" t="s">
        <v>386</v>
      </c>
      <c r="G168" s="211"/>
      <c r="H168" s="211"/>
      <c r="I168" s="214"/>
      <c r="J168" s="215">
        <f>BK168</f>
        <v>0</v>
      </c>
      <c r="K168" s="211"/>
      <c r="L168" s="216"/>
      <c r="M168" s="217"/>
      <c r="N168" s="218"/>
      <c r="O168" s="218"/>
      <c r="P168" s="219">
        <f>P169+P176+P186+P196+P212</f>
        <v>0</v>
      </c>
      <c r="Q168" s="218"/>
      <c r="R168" s="219">
        <f>R169+R176+R186+R196+R212</f>
        <v>3.7090939999999999</v>
      </c>
      <c r="S168" s="218"/>
      <c r="T168" s="220">
        <f>T169+T176+T186+T196+T212</f>
        <v>3.1025399999999994</v>
      </c>
      <c r="U168" s="12"/>
      <c r="V168" s="12"/>
      <c r="W168" s="12"/>
      <c r="X168" s="12"/>
      <c r="Y168" s="12"/>
      <c r="Z168" s="12"/>
      <c r="AA168" s="12"/>
      <c r="AB168" s="12"/>
      <c r="AC168" s="12"/>
      <c r="AD168" s="12"/>
      <c r="AE168" s="12"/>
      <c r="AR168" s="221" t="s">
        <v>86</v>
      </c>
      <c r="AT168" s="222" t="s">
        <v>76</v>
      </c>
      <c r="AU168" s="222" t="s">
        <v>77</v>
      </c>
      <c r="AY168" s="221" t="s">
        <v>304</v>
      </c>
      <c r="BK168" s="223">
        <f>BK169+BK176+BK186+BK196+BK212</f>
        <v>0</v>
      </c>
    </row>
    <row r="169" s="12" customFormat="1" ht="22.8" customHeight="1">
      <c r="A169" s="12"/>
      <c r="B169" s="210"/>
      <c r="C169" s="211"/>
      <c r="D169" s="212" t="s">
        <v>76</v>
      </c>
      <c r="E169" s="224" t="s">
        <v>387</v>
      </c>
      <c r="F169" s="224" t="s">
        <v>388</v>
      </c>
      <c r="G169" s="211"/>
      <c r="H169" s="211"/>
      <c r="I169" s="214"/>
      <c r="J169" s="225">
        <f>BK169</f>
        <v>0</v>
      </c>
      <c r="K169" s="211"/>
      <c r="L169" s="216"/>
      <c r="M169" s="217"/>
      <c r="N169" s="218"/>
      <c r="O169" s="218"/>
      <c r="P169" s="219">
        <f>SUM(P170:P175)</f>
        <v>0</v>
      </c>
      <c r="Q169" s="218"/>
      <c r="R169" s="219">
        <f>SUM(R170:R175)</f>
        <v>2.1402000000000001</v>
      </c>
      <c r="S169" s="218"/>
      <c r="T169" s="220">
        <f>SUM(T170:T175)</f>
        <v>2.9945399999999998</v>
      </c>
      <c r="U169" s="12"/>
      <c r="V169" s="12"/>
      <c r="W169" s="12"/>
      <c r="X169" s="12"/>
      <c r="Y169" s="12"/>
      <c r="Z169" s="12"/>
      <c r="AA169" s="12"/>
      <c r="AB169" s="12"/>
      <c r="AC169" s="12"/>
      <c r="AD169" s="12"/>
      <c r="AE169" s="12"/>
      <c r="AR169" s="221" t="s">
        <v>86</v>
      </c>
      <c r="AT169" s="222" t="s">
        <v>76</v>
      </c>
      <c r="AU169" s="222" t="s">
        <v>84</v>
      </c>
      <c r="AY169" s="221" t="s">
        <v>304</v>
      </c>
      <c r="BK169" s="223">
        <f>SUM(BK170:BK175)</f>
        <v>0</v>
      </c>
    </row>
    <row r="170" s="2" customFormat="1" ht="33" customHeight="1">
      <c r="A170" s="38"/>
      <c r="B170" s="39"/>
      <c r="C170" s="226" t="s">
        <v>389</v>
      </c>
      <c r="D170" s="226" t="s">
        <v>307</v>
      </c>
      <c r="E170" s="227" t="s">
        <v>390</v>
      </c>
      <c r="F170" s="228" t="s">
        <v>391</v>
      </c>
      <c r="G170" s="229" t="s">
        <v>317</v>
      </c>
      <c r="H170" s="230">
        <v>174</v>
      </c>
      <c r="I170" s="231"/>
      <c r="J170" s="232">
        <f>ROUND(I170*H170,2)</f>
        <v>0</v>
      </c>
      <c r="K170" s="228" t="s">
        <v>1</v>
      </c>
      <c r="L170" s="44"/>
      <c r="M170" s="233" t="s">
        <v>1</v>
      </c>
      <c r="N170" s="234" t="s">
        <v>42</v>
      </c>
      <c r="O170" s="91"/>
      <c r="P170" s="235">
        <f>O170*H170</f>
        <v>0</v>
      </c>
      <c r="Q170" s="235">
        <v>0.012200000000000001</v>
      </c>
      <c r="R170" s="235">
        <f>Q170*H170</f>
        <v>2.1228000000000002</v>
      </c>
      <c r="S170" s="235">
        <v>0</v>
      </c>
      <c r="T170" s="236">
        <f>S170*H170</f>
        <v>0</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393</v>
      </c>
    </row>
    <row r="171" s="13" customFormat="1">
      <c r="A171" s="13"/>
      <c r="B171" s="239"/>
      <c r="C171" s="240"/>
      <c r="D171" s="241" t="s">
        <v>323</v>
      </c>
      <c r="E171" s="242" t="s">
        <v>1</v>
      </c>
      <c r="F171" s="243" t="s">
        <v>394</v>
      </c>
      <c r="G171" s="240"/>
      <c r="H171" s="244">
        <v>174</v>
      </c>
      <c r="I171" s="245"/>
      <c r="J171" s="240"/>
      <c r="K171" s="240"/>
      <c r="L171" s="246"/>
      <c r="M171" s="247"/>
      <c r="N171" s="248"/>
      <c r="O171" s="248"/>
      <c r="P171" s="248"/>
      <c r="Q171" s="248"/>
      <c r="R171" s="248"/>
      <c r="S171" s="248"/>
      <c r="T171" s="249"/>
      <c r="U171" s="13"/>
      <c r="V171" s="13"/>
      <c r="W171" s="13"/>
      <c r="X171" s="13"/>
      <c r="Y171" s="13"/>
      <c r="Z171" s="13"/>
      <c r="AA171" s="13"/>
      <c r="AB171" s="13"/>
      <c r="AC171" s="13"/>
      <c r="AD171" s="13"/>
      <c r="AE171" s="13"/>
      <c r="AT171" s="250" t="s">
        <v>323</v>
      </c>
      <c r="AU171" s="250" t="s">
        <v>86</v>
      </c>
      <c r="AV171" s="13" t="s">
        <v>86</v>
      </c>
      <c r="AW171" s="13" t="s">
        <v>32</v>
      </c>
      <c r="AX171" s="13" t="s">
        <v>84</v>
      </c>
      <c r="AY171" s="250" t="s">
        <v>304</v>
      </c>
    </row>
    <row r="172" s="2" customFormat="1" ht="16.5" customHeight="1">
      <c r="A172" s="38"/>
      <c r="B172" s="39"/>
      <c r="C172" s="226" t="s">
        <v>392</v>
      </c>
      <c r="D172" s="226" t="s">
        <v>307</v>
      </c>
      <c r="E172" s="227" t="s">
        <v>395</v>
      </c>
      <c r="F172" s="228" t="s">
        <v>396</v>
      </c>
      <c r="G172" s="229" t="s">
        <v>317</v>
      </c>
      <c r="H172" s="230">
        <v>174</v>
      </c>
      <c r="I172" s="231"/>
      <c r="J172" s="232">
        <f>ROUND(I172*H172,2)</f>
        <v>0</v>
      </c>
      <c r="K172" s="228" t="s">
        <v>318</v>
      </c>
      <c r="L172" s="44"/>
      <c r="M172" s="233" t="s">
        <v>1</v>
      </c>
      <c r="N172" s="234" t="s">
        <v>42</v>
      </c>
      <c r="O172" s="91"/>
      <c r="P172" s="235">
        <f>O172*H172</f>
        <v>0</v>
      </c>
      <c r="Q172" s="235">
        <v>0.00010000000000000001</v>
      </c>
      <c r="R172" s="235">
        <f>Q172*H172</f>
        <v>0.017400000000000002</v>
      </c>
      <c r="S172" s="235">
        <v>0</v>
      </c>
      <c r="T172" s="236">
        <f>S172*H172</f>
        <v>0</v>
      </c>
      <c r="U172" s="38"/>
      <c r="V172" s="38"/>
      <c r="W172" s="38"/>
      <c r="X172" s="38"/>
      <c r="Y172" s="38"/>
      <c r="Z172" s="38"/>
      <c r="AA172" s="38"/>
      <c r="AB172" s="38"/>
      <c r="AC172" s="38"/>
      <c r="AD172" s="38"/>
      <c r="AE172" s="38"/>
      <c r="AR172" s="237" t="s">
        <v>392</v>
      </c>
      <c r="AT172" s="237" t="s">
        <v>307</v>
      </c>
      <c r="AU172" s="237" t="s">
        <v>86</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392</v>
      </c>
      <c r="BM172" s="237" t="s">
        <v>397</v>
      </c>
    </row>
    <row r="173" s="2" customFormat="1" ht="33" customHeight="1">
      <c r="A173" s="38"/>
      <c r="B173" s="39"/>
      <c r="C173" s="226" t="s">
        <v>398</v>
      </c>
      <c r="D173" s="226" t="s">
        <v>307</v>
      </c>
      <c r="E173" s="227" t="s">
        <v>399</v>
      </c>
      <c r="F173" s="228" t="s">
        <v>400</v>
      </c>
      <c r="G173" s="229" t="s">
        <v>317</v>
      </c>
      <c r="H173" s="230">
        <v>174</v>
      </c>
      <c r="I173" s="231"/>
      <c r="J173" s="232">
        <f>ROUND(I173*H173,2)</f>
        <v>0</v>
      </c>
      <c r="K173" s="228" t="s">
        <v>318</v>
      </c>
      <c r="L173" s="44"/>
      <c r="M173" s="233" t="s">
        <v>1</v>
      </c>
      <c r="N173" s="234" t="s">
        <v>42</v>
      </c>
      <c r="O173" s="91"/>
      <c r="P173" s="235">
        <f>O173*H173</f>
        <v>0</v>
      </c>
      <c r="Q173" s="235">
        <v>0</v>
      </c>
      <c r="R173" s="235">
        <f>Q173*H173</f>
        <v>0</v>
      </c>
      <c r="S173" s="235">
        <v>0.01721</v>
      </c>
      <c r="T173" s="236">
        <f>S173*H173</f>
        <v>2.9945399999999998</v>
      </c>
      <c r="U173" s="38"/>
      <c r="V173" s="38"/>
      <c r="W173" s="38"/>
      <c r="X173" s="38"/>
      <c r="Y173" s="38"/>
      <c r="Z173" s="38"/>
      <c r="AA173" s="38"/>
      <c r="AB173" s="38"/>
      <c r="AC173" s="38"/>
      <c r="AD173" s="38"/>
      <c r="AE173" s="38"/>
      <c r="AR173" s="237" t="s">
        <v>392</v>
      </c>
      <c r="AT173" s="237" t="s">
        <v>307</v>
      </c>
      <c r="AU173" s="237" t="s">
        <v>86</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392</v>
      </c>
      <c r="BM173" s="237" t="s">
        <v>401</v>
      </c>
    </row>
    <row r="174" s="13" customFormat="1">
      <c r="A174" s="13"/>
      <c r="B174" s="239"/>
      <c r="C174" s="240"/>
      <c r="D174" s="241" t="s">
        <v>323</v>
      </c>
      <c r="E174" s="242" t="s">
        <v>1</v>
      </c>
      <c r="F174" s="243" t="s">
        <v>402</v>
      </c>
      <c r="G174" s="240"/>
      <c r="H174" s="244">
        <v>174</v>
      </c>
      <c r="I174" s="245"/>
      <c r="J174" s="240"/>
      <c r="K174" s="240"/>
      <c r="L174" s="246"/>
      <c r="M174" s="247"/>
      <c r="N174" s="248"/>
      <c r="O174" s="248"/>
      <c r="P174" s="248"/>
      <c r="Q174" s="248"/>
      <c r="R174" s="248"/>
      <c r="S174" s="248"/>
      <c r="T174" s="249"/>
      <c r="U174" s="13"/>
      <c r="V174" s="13"/>
      <c r="W174" s="13"/>
      <c r="X174" s="13"/>
      <c r="Y174" s="13"/>
      <c r="Z174" s="13"/>
      <c r="AA174" s="13"/>
      <c r="AB174" s="13"/>
      <c r="AC174" s="13"/>
      <c r="AD174" s="13"/>
      <c r="AE174" s="13"/>
      <c r="AT174" s="250" t="s">
        <v>323</v>
      </c>
      <c r="AU174" s="250" t="s">
        <v>86</v>
      </c>
      <c r="AV174" s="13" t="s">
        <v>86</v>
      </c>
      <c r="AW174" s="13" t="s">
        <v>32</v>
      </c>
      <c r="AX174" s="13" t="s">
        <v>84</v>
      </c>
      <c r="AY174" s="250" t="s">
        <v>304</v>
      </c>
    </row>
    <row r="175" s="2" customFormat="1" ht="33" customHeight="1">
      <c r="A175" s="38"/>
      <c r="B175" s="39"/>
      <c r="C175" s="226" t="s">
        <v>403</v>
      </c>
      <c r="D175" s="226" t="s">
        <v>307</v>
      </c>
      <c r="E175" s="227" t="s">
        <v>404</v>
      </c>
      <c r="F175" s="228" t="s">
        <v>405</v>
      </c>
      <c r="G175" s="229" t="s">
        <v>406</v>
      </c>
      <c r="H175" s="272"/>
      <c r="I175" s="231"/>
      <c r="J175" s="232">
        <f>ROUND(I175*H175,2)</f>
        <v>0</v>
      </c>
      <c r="K175" s="228" t="s">
        <v>318</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392</v>
      </c>
      <c r="AT175" s="237" t="s">
        <v>307</v>
      </c>
      <c r="AU175" s="237" t="s">
        <v>86</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392</v>
      </c>
      <c r="BM175" s="237" t="s">
        <v>407</v>
      </c>
    </row>
    <row r="176" s="12" customFormat="1" ht="22.8" customHeight="1">
      <c r="A176" s="12"/>
      <c r="B176" s="210"/>
      <c r="C176" s="211"/>
      <c r="D176" s="212" t="s">
        <v>76</v>
      </c>
      <c r="E176" s="224" t="s">
        <v>408</v>
      </c>
      <c r="F176" s="224" t="s">
        <v>409</v>
      </c>
      <c r="G176" s="211"/>
      <c r="H176" s="211"/>
      <c r="I176" s="214"/>
      <c r="J176" s="225">
        <f>BK176</f>
        <v>0</v>
      </c>
      <c r="K176" s="211"/>
      <c r="L176" s="216"/>
      <c r="M176" s="217"/>
      <c r="N176" s="218"/>
      <c r="O176" s="218"/>
      <c r="P176" s="219">
        <f>SUM(P177:P185)</f>
        <v>0</v>
      </c>
      <c r="Q176" s="218"/>
      <c r="R176" s="219">
        <f>SUM(R177:R185)</f>
        <v>0.16239999999999999</v>
      </c>
      <c r="S176" s="218"/>
      <c r="T176" s="220">
        <f>SUM(T177:T185)</f>
        <v>0</v>
      </c>
      <c r="U176" s="12"/>
      <c r="V176" s="12"/>
      <c r="W176" s="12"/>
      <c r="X176" s="12"/>
      <c r="Y176" s="12"/>
      <c r="Z176" s="12"/>
      <c r="AA176" s="12"/>
      <c r="AB176" s="12"/>
      <c r="AC176" s="12"/>
      <c r="AD176" s="12"/>
      <c r="AE176" s="12"/>
      <c r="AR176" s="221" t="s">
        <v>86</v>
      </c>
      <c r="AT176" s="222" t="s">
        <v>76</v>
      </c>
      <c r="AU176" s="222" t="s">
        <v>84</v>
      </c>
      <c r="AY176" s="221" t="s">
        <v>304</v>
      </c>
      <c r="BK176" s="223">
        <f>SUM(BK177:BK185)</f>
        <v>0</v>
      </c>
    </row>
    <row r="177" s="2" customFormat="1" ht="16.5" customHeight="1">
      <c r="A177" s="38"/>
      <c r="B177" s="39"/>
      <c r="C177" s="226" t="s">
        <v>410</v>
      </c>
      <c r="D177" s="226" t="s">
        <v>307</v>
      </c>
      <c r="E177" s="227" t="s">
        <v>411</v>
      </c>
      <c r="F177" s="228" t="s">
        <v>412</v>
      </c>
      <c r="G177" s="229" t="s">
        <v>317</v>
      </c>
      <c r="H177" s="230">
        <v>4</v>
      </c>
      <c r="I177" s="231"/>
      <c r="J177" s="232">
        <f>ROUND(I177*H177,2)</f>
        <v>0</v>
      </c>
      <c r="K177" s="228" t="s">
        <v>318</v>
      </c>
      <c r="L177" s="44"/>
      <c r="M177" s="233" t="s">
        <v>1</v>
      </c>
      <c r="N177" s="234" t="s">
        <v>42</v>
      </c>
      <c r="O177" s="91"/>
      <c r="P177" s="235">
        <f>O177*H177</f>
        <v>0</v>
      </c>
      <c r="Q177" s="235">
        <v>0.00029999999999999997</v>
      </c>
      <c r="R177" s="235">
        <f>Q177*H177</f>
        <v>0.0011999999999999999</v>
      </c>
      <c r="S177" s="235">
        <v>0</v>
      </c>
      <c r="T177" s="236">
        <f>S177*H177</f>
        <v>0</v>
      </c>
      <c r="U177" s="38"/>
      <c r="V177" s="38"/>
      <c r="W177" s="38"/>
      <c r="X177" s="38"/>
      <c r="Y177" s="38"/>
      <c r="Z177" s="38"/>
      <c r="AA177" s="38"/>
      <c r="AB177" s="38"/>
      <c r="AC177" s="38"/>
      <c r="AD177" s="38"/>
      <c r="AE177" s="38"/>
      <c r="AR177" s="237" t="s">
        <v>392</v>
      </c>
      <c r="AT177" s="237" t="s">
        <v>307</v>
      </c>
      <c r="AU177" s="237" t="s">
        <v>86</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392</v>
      </c>
      <c r="BM177" s="237" t="s">
        <v>413</v>
      </c>
    </row>
    <row r="178" s="2" customFormat="1" ht="24.15" customHeight="1">
      <c r="A178" s="38"/>
      <c r="B178" s="39"/>
      <c r="C178" s="226" t="s">
        <v>414</v>
      </c>
      <c r="D178" s="226" t="s">
        <v>307</v>
      </c>
      <c r="E178" s="227" t="s">
        <v>415</v>
      </c>
      <c r="F178" s="228" t="s">
        <v>416</v>
      </c>
      <c r="G178" s="229" t="s">
        <v>317</v>
      </c>
      <c r="H178" s="230">
        <v>4</v>
      </c>
      <c r="I178" s="231"/>
      <c r="J178" s="232">
        <f>ROUND(I178*H178,2)</f>
        <v>0</v>
      </c>
      <c r="K178" s="228" t="s">
        <v>318</v>
      </c>
      <c r="L178" s="44"/>
      <c r="M178" s="233" t="s">
        <v>1</v>
      </c>
      <c r="N178" s="234" t="s">
        <v>42</v>
      </c>
      <c r="O178" s="91"/>
      <c r="P178" s="235">
        <f>O178*H178</f>
        <v>0</v>
      </c>
      <c r="Q178" s="235">
        <v>0.0074999999999999997</v>
      </c>
      <c r="R178" s="235">
        <f>Q178*H178</f>
        <v>0.029999999999999999</v>
      </c>
      <c r="S178" s="235">
        <v>0</v>
      </c>
      <c r="T178" s="236">
        <f>S178*H178</f>
        <v>0</v>
      </c>
      <c r="U178" s="38"/>
      <c r="V178" s="38"/>
      <c r="W178" s="38"/>
      <c r="X178" s="38"/>
      <c r="Y178" s="38"/>
      <c r="Z178" s="38"/>
      <c r="AA178" s="38"/>
      <c r="AB178" s="38"/>
      <c r="AC178" s="38"/>
      <c r="AD178" s="38"/>
      <c r="AE178" s="38"/>
      <c r="AR178" s="237" t="s">
        <v>392</v>
      </c>
      <c r="AT178" s="237" t="s">
        <v>307</v>
      </c>
      <c r="AU178" s="237" t="s">
        <v>86</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392</v>
      </c>
      <c r="BM178" s="237" t="s">
        <v>417</v>
      </c>
    </row>
    <row r="179" s="2" customFormat="1" ht="33" customHeight="1">
      <c r="A179" s="38"/>
      <c r="B179" s="39"/>
      <c r="C179" s="226" t="s">
        <v>7</v>
      </c>
      <c r="D179" s="226" t="s">
        <v>307</v>
      </c>
      <c r="E179" s="227" t="s">
        <v>418</v>
      </c>
      <c r="F179" s="228" t="s">
        <v>419</v>
      </c>
      <c r="G179" s="229" t="s">
        <v>317</v>
      </c>
      <c r="H179" s="230">
        <v>4</v>
      </c>
      <c r="I179" s="231"/>
      <c r="J179" s="232">
        <f>ROUND(I179*H179,2)</f>
        <v>0</v>
      </c>
      <c r="K179" s="228" t="s">
        <v>318</v>
      </c>
      <c r="L179" s="44"/>
      <c r="M179" s="233" t="s">
        <v>1</v>
      </c>
      <c r="N179" s="234" t="s">
        <v>42</v>
      </c>
      <c r="O179" s="91"/>
      <c r="P179" s="235">
        <f>O179*H179</f>
        <v>0</v>
      </c>
      <c r="Q179" s="235">
        <v>0.0060000000000000001</v>
      </c>
      <c r="R179" s="235">
        <f>Q179*H179</f>
        <v>0.024</v>
      </c>
      <c r="S179" s="235">
        <v>0</v>
      </c>
      <c r="T179" s="236">
        <f>S179*H179</f>
        <v>0</v>
      </c>
      <c r="U179" s="38"/>
      <c r="V179" s="38"/>
      <c r="W179" s="38"/>
      <c r="X179" s="38"/>
      <c r="Y179" s="38"/>
      <c r="Z179" s="38"/>
      <c r="AA179" s="38"/>
      <c r="AB179" s="38"/>
      <c r="AC179" s="38"/>
      <c r="AD179" s="38"/>
      <c r="AE179" s="38"/>
      <c r="AR179" s="237" t="s">
        <v>392</v>
      </c>
      <c r="AT179" s="237" t="s">
        <v>307</v>
      </c>
      <c r="AU179" s="237" t="s">
        <v>86</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392</v>
      </c>
      <c r="BM179" s="237" t="s">
        <v>420</v>
      </c>
    </row>
    <row r="180" s="13" customFormat="1">
      <c r="A180" s="13"/>
      <c r="B180" s="239"/>
      <c r="C180" s="240"/>
      <c r="D180" s="241" t="s">
        <v>323</v>
      </c>
      <c r="E180" s="242" t="s">
        <v>1</v>
      </c>
      <c r="F180" s="243" t="s">
        <v>421</v>
      </c>
      <c r="G180" s="240"/>
      <c r="H180" s="244">
        <v>4</v>
      </c>
      <c r="I180" s="245"/>
      <c r="J180" s="240"/>
      <c r="K180" s="240"/>
      <c r="L180" s="246"/>
      <c r="M180" s="247"/>
      <c r="N180" s="248"/>
      <c r="O180" s="248"/>
      <c r="P180" s="248"/>
      <c r="Q180" s="248"/>
      <c r="R180" s="248"/>
      <c r="S180" s="248"/>
      <c r="T180" s="249"/>
      <c r="U180" s="13"/>
      <c r="V180" s="13"/>
      <c r="W180" s="13"/>
      <c r="X180" s="13"/>
      <c r="Y180" s="13"/>
      <c r="Z180" s="13"/>
      <c r="AA180" s="13"/>
      <c r="AB180" s="13"/>
      <c r="AC180" s="13"/>
      <c r="AD180" s="13"/>
      <c r="AE180" s="13"/>
      <c r="AT180" s="250" t="s">
        <v>323</v>
      </c>
      <c r="AU180" s="250" t="s">
        <v>86</v>
      </c>
      <c r="AV180" s="13" t="s">
        <v>86</v>
      </c>
      <c r="AW180" s="13" t="s">
        <v>32</v>
      </c>
      <c r="AX180" s="13" t="s">
        <v>84</v>
      </c>
      <c r="AY180" s="250" t="s">
        <v>304</v>
      </c>
    </row>
    <row r="181" s="2" customFormat="1" ht="37.8" customHeight="1">
      <c r="A181" s="38"/>
      <c r="B181" s="39"/>
      <c r="C181" s="273" t="s">
        <v>422</v>
      </c>
      <c r="D181" s="273" t="s">
        <v>423</v>
      </c>
      <c r="E181" s="274" t="s">
        <v>424</v>
      </c>
      <c r="F181" s="275" t="s">
        <v>425</v>
      </c>
      <c r="G181" s="276" t="s">
        <v>317</v>
      </c>
      <c r="H181" s="277">
        <v>4.5999999999999996</v>
      </c>
      <c r="I181" s="278"/>
      <c r="J181" s="279">
        <f>ROUND(I181*H181,2)</f>
        <v>0</v>
      </c>
      <c r="K181" s="275" t="s">
        <v>318</v>
      </c>
      <c r="L181" s="280"/>
      <c r="M181" s="281" t="s">
        <v>1</v>
      </c>
      <c r="N181" s="282" t="s">
        <v>42</v>
      </c>
      <c r="O181" s="91"/>
      <c r="P181" s="235">
        <f>O181*H181</f>
        <v>0</v>
      </c>
      <c r="Q181" s="235">
        <v>0.021999999999999999</v>
      </c>
      <c r="R181" s="235">
        <f>Q181*H181</f>
        <v>0.10119999999999998</v>
      </c>
      <c r="S181" s="235">
        <v>0</v>
      </c>
      <c r="T181" s="236">
        <f>S181*H181</f>
        <v>0</v>
      </c>
      <c r="U181" s="38"/>
      <c r="V181" s="38"/>
      <c r="W181" s="38"/>
      <c r="X181" s="38"/>
      <c r="Y181" s="38"/>
      <c r="Z181" s="38"/>
      <c r="AA181" s="38"/>
      <c r="AB181" s="38"/>
      <c r="AC181" s="38"/>
      <c r="AD181" s="38"/>
      <c r="AE181" s="38"/>
      <c r="AR181" s="237" t="s">
        <v>426</v>
      </c>
      <c r="AT181" s="237" t="s">
        <v>423</v>
      </c>
      <c r="AU181" s="237" t="s">
        <v>86</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392</v>
      </c>
      <c r="BM181" s="237" t="s">
        <v>427</v>
      </c>
    </row>
    <row r="182" s="13" customFormat="1">
      <c r="A182" s="13"/>
      <c r="B182" s="239"/>
      <c r="C182" s="240"/>
      <c r="D182" s="241" t="s">
        <v>323</v>
      </c>
      <c r="E182" s="240"/>
      <c r="F182" s="243" t="s">
        <v>428</v>
      </c>
      <c r="G182" s="240"/>
      <c r="H182" s="244">
        <v>4.5999999999999996</v>
      </c>
      <c r="I182" s="245"/>
      <c r="J182" s="240"/>
      <c r="K182" s="240"/>
      <c r="L182" s="246"/>
      <c r="M182" s="247"/>
      <c r="N182" s="248"/>
      <c r="O182" s="248"/>
      <c r="P182" s="248"/>
      <c r="Q182" s="248"/>
      <c r="R182" s="248"/>
      <c r="S182" s="248"/>
      <c r="T182" s="249"/>
      <c r="U182" s="13"/>
      <c r="V182" s="13"/>
      <c r="W182" s="13"/>
      <c r="X182" s="13"/>
      <c r="Y182" s="13"/>
      <c r="Z182" s="13"/>
      <c r="AA182" s="13"/>
      <c r="AB182" s="13"/>
      <c r="AC182" s="13"/>
      <c r="AD182" s="13"/>
      <c r="AE182" s="13"/>
      <c r="AT182" s="250" t="s">
        <v>323</v>
      </c>
      <c r="AU182" s="250" t="s">
        <v>86</v>
      </c>
      <c r="AV182" s="13" t="s">
        <v>86</v>
      </c>
      <c r="AW182" s="13" t="s">
        <v>4</v>
      </c>
      <c r="AX182" s="13" t="s">
        <v>84</v>
      </c>
      <c r="AY182" s="250" t="s">
        <v>304</v>
      </c>
    </row>
    <row r="183" s="2" customFormat="1" ht="33" customHeight="1">
      <c r="A183" s="38"/>
      <c r="B183" s="39"/>
      <c r="C183" s="226" t="s">
        <v>429</v>
      </c>
      <c r="D183" s="226" t="s">
        <v>307</v>
      </c>
      <c r="E183" s="227" t="s">
        <v>430</v>
      </c>
      <c r="F183" s="228" t="s">
        <v>431</v>
      </c>
      <c r="G183" s="229" t="s">
        <v>317</v>
      </c>
      <c r="H183" s="230">
        <v>4</v>
      </c>
      <c r="I183" s="231"/>
      <c r="J183" s="232">
        <f>ROUND(I183*H183,2)</f>
        <v>0</v>
      </c>
      <c r="K183" s="228" t="s">
        <v>318</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392</v>
      </c>
      <c r="AT183" s="237" t="s">
        <v>307</v>
      </c>
      <c r="AU183" s="237" t="s">
        <v>86</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392</v>
      </c>
      <c r="BM183" s="237" t="s">
        <v>432</v>
      </c>
    </row>
    <row r="184" s="2" customFormat="1" ht="24.15" customHeight="1">
      <c r="A184" s="38"/>
      <c r="B184" s="39"/>
      <c r="C184" s="226" t="s">
        <v>433</v>
      </c>
      <c r="D184" s="226" t="s">
        <v>307</v>
      </c>
      <c r="E184" s="227" t="s">
        <v>434</v>
      </c>
      <c r="F184" s="228" t="s">
        <v>435</v>
      </c>
      <c r="G184" s="229" t="s">
        <v>317</v>
      </c>
      <c r="H184" s="230">
        <v>4</v>
      </c>
      <c r="I184" s="231"/>
      <c r="J184" s="232">
        <f>ROUND(I184*H184,2)</f>
        <v>0</v>
      </c>
      <c r="K184" s="228" t="s">
        <v>318</v>
      </c>
      <c r="L184" s="44"/>
      <c r="M184" s="233" t="s">
        <v>1</v>
      </c>
      <c r="N184" s="234" t="s">
        <v>42</v>
      </c>
      <c r="O184" s="91"/>
      <c r="P184" s="235">
        <f>O184*H184</f>
        <v>0</v>
      </c>
      <c r="Q184" s="235">
        <v>0.0015</v>
      </c>
      <c r="R184" s="235">
        <f>Q184*H184</f>
        <v>0.0060000000000000001</v>
      </c>
      <c r="S184" s="235">
        <v>0</v>
      </c>
      <c r="T184" s="236">
        <f>S184*H184</f>
        <v>0</v>
      </c>
      <c r="U184" s="38"/>
      <c r="V184" s="38"/>
      <c r="W184" s="38"/>
      <c r="X184" s="38"/>
      <c r="Y184" s="38"/>
      <c r="Z184" s="38"/>
      <c r="AA184" s="38"/>
      <c r="AB184" s="38"/>
      <c r="AC184" s="38"/>
      <c r="AD184" s="38"/>
      <c r="AE184" s="38"/>
      <c r="AR184" s="237" t="s">
        <v>392</v>
      </c>
      <c r="AT184" s="237" t="s">
        <v>307</v>
      </c>
      <c r="AU184" s="237" t="s">
        <v>86</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392</v>
      </c>
      <c r="BM184" s="237" t="s">
        <v>436</v>
      </c>
    </row>
    <row r="185" s="2" customFormat="1" ht="24.15" customHeight="1">
      <c r="A185" s="38"/>
      <c r="B185" s="39"/>
      <c r="C185" s="226" t="s">
        <v>437</v>
      </c>
      <c r="D185" s="226" t="s">
        <v>307</v>
      </c>
      <c r="E185" s="227" t="s">
        <v>438</v>
      </c>
      <c r="F185" s="228" t="s">
        <v>439</v>
      </c>
      <c r="G185" s="229" t="s">
        <v>406</v>
      </c>
      <c r="H185" s="272"/>
      <c r="I185" s="231"/>
      <c r="J185" s="232">
        <f>ROUND(I185*H185,2)</f>
        <v>0</v>
      </c>
      <c r="K185" s="228" t="s">
        <v>318</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392</v>
      </c>
      <c r="AT185" s="237" t="s">
        <v>307</v>
      </c>
      <c r="AU185" s="237" t="s">
        <v>86</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392</v>
      </c>
      <c r="BM185" s="237" t="s">
        <v>440</v>
      </c>
    </row>
    <row r="186" s="12" customFormat="1" ht="22.8" customHeight="1">
      <c r="A186" s="12"/>
      <c r="B186" s="210"/>
      <c r="C186" s="211"/>
      <c r="D186" s="212" t="s">
        <v>76</v>
      </c>
      <c r="E186" s="224" t="s">
        <v>441</v>
      </c>
      <c r="F186" s="224" t="s">
        <v>442</v>
      </c>
      <c r="G186" s="211"/>
      <c r="H186" s="211"/>
      <c r="I186" s="214"/>
      <c r="J186" s="225">
        <f>BK186</f>
        <v>0</v>
      </c>
      <c r="K186" s="211"/>
      <c r="L186" s="216"/>
      <c r="M186" s="217"/>
      <c r="N186" s="218"/>
      <c r="O186" s="218"/>
      <c r="P186" s="219">
        <f>SUM(P187:P195)</f>
        <v>0</v>
      </c>
      <c r="Q186" s="218"/>
      <c r="R186" s="219">
        <f>SUM(R187:R195)</f>
        <v>0.058410000000000004</v>
      </c>
      <c r="S186" s="218"/>
      <c r="T186" s="220">
        <f>SUM(T187:T195)</f>
        <v>0.018000000000000002</v>
      </c>
      <c r="U186" s="12"/>
      <c r="V186" s="12"/>
      <c r="W186" s="12"/>
      <c r="X186" s="12"/>
      <c r="Y186" s="12"/>
      <c r="Z186" s="12"/>
      <c r="AA186" s="12"/>
      <c r="AB186" s="12"/>
      <c r="AC186" s="12"/>
      <c r="AD186" s="12"/>
      <c r="AE186" s="12"/>
      <c r="AR186" s="221" t="s">
        <v>86</v>
      </c>
      <c r="AT186" s="222" t="s">
        <v>76</v>
      </c>
      <c r="AU186" s="222" t="s">
        <v>84</v>
      </c>
      <c r="AY186" s="221" t="s">
        <v>304</v>
      </c>
      <c r="BK186" s="223">
        <f>SUM(BK187:BK195)</f>
        <v>0</v>
      </c>
    </row>
    <row r="187" s="2" customFormat="1" ht="24.15" customHeight="1">
      <c r="A187" s="38"/>
      <c r="B187" s="39"/>
      <c r="C187" s="226" t="s">
        <v>443</v>
      </c>
      <c r="D187" s="226" t="s">
        <v>307</v>
      </c>
      <c r="E187" s="227" t="s">
        <v>444</v>
      </c>
      <c r="F187" s="228" t="s">
        <v>445</v>
      </c>
      <c r="G187" s="229" t="s">
        <v>317</v>
      </c>
      <c r="H187" s="230">
        <v>6</v>
      </c>
      <c r="I187" s="231"/>
      <c r="J187" s="232">
        <f>ROUND(I187*H187,2)</f>
        <v>0</v>
      </c>
      <c r="K187" s="228" t="s">
        <v>318</v>
      </c>
      <c r="L187" s="44"/>
      <c r="M187" s="233" t="s">
        <v>1</v>
      </c>
      <c r="N187" s="234" t="s">
        <v>42</v>
      </c>
      <c r="O187" s="91"/>
      <c r="P187" s="235">
        <f>O187*H187</f>
        <v>0</v>
      </c>
      <c r="Q187" s="235">
        <v>3.0000000000000001E-05</v>
      </c>
      <c r="R187" s="235">
        <f>Q187*H187</f>
        <v>0.00018000000000000001</v>
      </c>
      <c r="S187" s="235">
        <v>0</v>
      </c>
      <c r="T187" s="236">
        <f>S187*H187</f>
        <v>0</v>
      </c>
      <c r="U187" s="38"/>
      <c r="V187" s="38"/>
      <c r="W187" s="38"/>
      <c r="X187" s="38"/>
      <c r="Y187" s="38"/>
      <c r="Z187" s="38"/>
      <c r="AA187" s="38"/>
      <c r="AB187" s="38"/>
      <c r="AC187" s="38"/>
      <c r="AD187" s="38"/>
      <c r="AE187" s="38"/>
      <c r="AR187" s="237" t="s">
        <v>392</v>
      </c>
      <c r="AT187" s="237" t="s">
        <v>307</v>
      </c>
      <c r="AU187" s="237" t="s">
        <v>86</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392</v>
      </c>
      <c r="BM187" s="237" t="s">
        <v>446</v>
      </c>
    </row>
    <row r="188" s="2" customFormat="1" ht="33" customHeight="1">
      <c r="A188" s="38"/>
      <c r="B188" s="39"/>
      <c r="C188" s="226" t="s">
        <v>447</v>
      </c>
      <c r="D188" s="226" t="s">
        <v>307</v>
      </c>
      <c r="E188" s="227" t="s">
        <v>448</v>
      </c>
      <c r="F188" s="228" t="s">
        <v>449</v>
      </c>
      <c r="G188" s="229" t="s">
        <v>317</v>
      </c>
      <c r="H188" s="230">
        <v>6</v>
      </c>
      <c r="I188" s="231"/>
      <c r="J188" s="232">
        <f>ROUND(I188*H188,2)</f>
        <v>0</v>
      </c>
      <c r="K188" s="228" t="s">
        <v>318</v>
      </c>
      <c r="L188" s="44"/>
      <c r="M188" s="233" t="s">
        <v>1</v>
      </c>
      <c r="N188" s="234" t="s">
        <v>42</v>
      </c>
      <c r="O188" s="91"/>
      <c r="P188" s="235">
        <f>O188*H188</f>
        <v>0</v>
      </c>
      <c r="Q188" s="235">
        <v>0.0074999999999999997</v>
      </c>
      <c r="R188" s="235">
        <f>Q188*H188</f>
        <v>0.044999999999999998</v>
      </c>
      <c r="S188" s="235">
        <v>0</v>
      </c>
      <c r="T188" s="236">
        <f>S188*H188</f>
        <v>0</v>
      </c>
      <c r="U188" s="38"/>
      <c r="V188" s="38"/>
      <c r="W188" s="38"/>
      <c r="X188" s="38"/>
      <c r="Y188" s="38"/>
      <c r="Z188" s="38"/>
      <c r="AA188" s="38"/>
      <c r="AB188" s="38"/>
      <c r="AC188" s="38"/>
      <c r="AD188" s="38"/>
      <c r="AE188" s="38"/>
      <c r="AR188" s="237" t="s">
        <v>392</v>
      </c>
      <c r="AT188" s="237" t="s">
        <v>307</v>
      </c>
      <c r="AU188" s="237" t="s">
        <v>86</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392</v>
      </c>
      <c r="BM188" s="237" t="s">
        <v>450</v>
      </c>
    </row>
    <row r="189" s="2" customFormat="1" ht="24.15" customHeight="1">
      <c r="A189" s="38"/>
      <c r="B189" s="39"/>
      <c r="C189" s="226" t="s">
        <v>451</v>
      </c>
      <c r="D189" s="226" t="s">
        <v>307</v>
      </c>
      <c r="E189" s="227" t="s">
        <v>452</v>
      </c>
      <c r="F189" s="228" t="s">
        <v>453</v>
      </c>
      <c r="G189" s="229" t="s">
        <v>317</v>
      </c>
      <c r="H189" s="230">
        <v>6</v>
      </c>
      <c r="I189" s="231"/>
      <c r="J189" s="232">
        <f>ROUND(I189*H189,2)</f>
        <v>0</v>
      </c>
      <c r="K189" s="228" t="s">
        <v>318</v>
      </c>
      <c r="L189" s="44"/>
      <c r="M189" s="233" t="s">
        <v>1</v>
      </c>
      <c r="N189" s="234" t="s">
        <v>42</v>
      </c>
      <c r="O189" s="91"/>
      <c r="P189" s="235">
        <f>O189*H189</f>
        <v>0</v>
      </c>
      <c r="Q189" s="235">
        <v>0</v>
      </c>
      <c r="R189" s="235">
        <f>Q189*H189</f>
        <v>0</v>
      </c>
      <c r="S189" s="235">
        <v>0.0030000000000000001</v>
      </c>
      <c r="T189" s="236">
        <f>S189*H189</f>
        <v>0.018000000000000002</v>
      </c>
      <c r="U189" s="38"/>
      <c r="V189" s="38"/>
      <c r="W189" s="38"/>
      <c r="X189" s="38"/>
      <c r="Y189" s="38"/>
      <c r="Z189" s="38"/>
      <c r="AA189" s="38"/>
      <c r="AB189" s="38"/>
      <c r="AC189" s="38"/>
      <c r="AD189" s="38"/>
      <c r="AE189" s="38"/>
      <c r="AR189" s="237" t="s">
        <v>392</v>
      </c>
      <c r="AT189" s="237" t="s">
        <v>307</v>
      </c>
      <c r="AU189" s="237" t="s">
        <v>86</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392</v>
      </c>
      <c r="BM189" s="237" t="s">
        <v>454</v>
      </c>
    </row>
    <row r="190" s="13" customFormat="1">
      <c r="A190" s="13"/>
      <c r="B190" s="239"/>
      <c r="C190" s="240"/>
      <c r="D190" s="241" t="s">
        <v>323</v>
      </c>
      <c r="E190" s="242" t="s">
        <v>1</v>
      </c>
      <c r="F190" s="243" t="s">
        <v>455</v>
      </c>
      <c r="G190" s="240"/>
      <c r="H190" s="244">
        <v>6</v>
      </c>
      <c r="I190" s="245"/>
      <c r="J190" s="240"/>
      <c r="K190" s="240"/>
      <c r="L190" s="246"/>
      <c r="M190" s="247"/>
      <c r="N190" s="248"/>
      <c r="O190" s="248"/>
      <c r="P190" s="248"/>
      <c r="Q190" s="248"/>
      <c r="R190" s="248"/>
      <c r="S190" s="248"/>
      <c r="T190" s="249"/>
      <c r="U190" s="13"/>
      <c r="V190" s="13"/>
      <c r="W190" s="13"/>
      <c r="X190" s="13"/>
      <c r="Y190" s="13"/>
      <c r="Z190" s="13"/>
      <c r="AA190" s="13"/>
      <c r="AB190" s="13"/>
      <c r="AC190" s="13"/>
      <c r="AD190" s="13"/>
      <c r="AE190" s="13"/>
      <c r="AT190" s="250" t="s">
        <v>323</v>
      </c>
      <c r="AU190" s="250" t="s">
        <v>86</v>
      </c>
      <c r="AV190" s="13" t="s">
        <v>86</v>
      </c>
      <c r="AW190" s="13" t="s">
        <v>32</v>
      </c>
      <c r="AX190" s="13" t="s">
        <v>84</v>
      </c>
      <c r="AY190" s="250" t="s">
        <v>304</v>
      </c>
    </row>
    <row r="191" s="2" customFormat="1" ht="16.5" customHeight="1">
      <c r="A191" s="38"/>
      <c r="B191" s="39"/>
      <c r="C191" s="226" t="s">
        <v>456</v>
      </c>
      <c r="D191" s="226" t="s">
        <v>307</v>
      </c>
      <c r="E191" s="227" t="s">
        <v>457</v>
      </c>
      <c r="F191" s="228" t="s">
        <v>458</v>
      </c>
      <c r="G191" s="229" t="s">
        <v>317</v>
      </c>
      <c r="H191" s="230">
        <v>6</v>
      </c>
      <c r="I191" s="231"/>
      <c r="J191" s="232">
        <f>ROUND(I191*H191,2)</f>
        <v>0</v>
      </c>
      <c r="K191" s="228" t="s">
        <v>318</v>
      </c>
      <c r="L191" s="44"/>
      <c r="M191" s="233" t="s">
        <v>1</v>
      </c>
      <c r="N191" s="234" t="s">
        <v>42</v>
      </c>
      <c r="O191" s="91"/>
      <c r="P191" s="235">
        <f>O191*H191</f>
        <v>0</v>
      </c>
      <c r="Q191" s="235">
        <v>0.00050000000000000001</v>
      </c>
      <c r="R191" s="235">
        <f>Q191*H191</f>
        <v>0.0030000000000000001</v>
      </c>
      <c r="S191" s="235">
        <v>0</v>
      </c>
      <c r="T191" s="236">
        <f>S191*H191</f>
        <v>0</v>
      </c>
      <c r="U191" s="38"/>
      <c r="V191" s="38"/>
      <c r="W191" s="38"/>
      <c r="X191" s="38"/>
      <c r="Y191" s="38"/>
      <c r="Z191" s="38"/>
      <c r="AA191" s="38"/>
      <c r="AB191" s="38"/>
      <c r="AC191" s="38"/>
      <c r="AD191" s="38"/>
      <c r="AE191" s="38"/>
      <c r="AR191" s="237" t="s">
        <v>392</v>
      </c>
      <c r="AT191" s="237" t="s">
        <v>307</v>
      </c>
      <c r="AU191" s="237" t="s">
        <v>86</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392</v>
      </c>
      <c r="BM191" s="237" t="s">
        <v>459</v>
      </c>
    </row>
    <row r="192" s="13" customFormat="1">
      <c r="A192" s="13"/>
      <c r="B192" s="239"/>
      <c r="C192" s="240"/>
      <c r="D192" s="241" t="s">
        <v>323</v>
      </c>
      <c r="E192" s="242" t="s">
        <v>1</v>
      </c>
      <c r="F192" s="243" t="s">
        <v>460</v>
      </c>
      <c r="G192" s="240"/>
      <c r="H192" s="244">
        <v>6</v>
      </c>
      <c r="I192" s="245"/>
      <c r="J192" s="240"/>
      <c r="K192" s="240"/>
      <c r="L192" s="246"/>
      <c r="M192" s="247"/>
      <c r="N192" s="248"/>
      <c r="O192" s="248"/>
      <c r="P192" s="248"/>
      <c r="Q192" s="248"/>
      <c r="R192" s="248"/>
      <c r="S192" s="248"/>
      <c r="T192" s="249"/>
      <c r="U192" s="13"/>
      <c r="V192" s="13"/>
      <c r="W192" s="13"/>
      <c r="X192" s="13"/>
      <c r="Y192" s="13"/>
      <c r="Z192" s="13"/>
      <c r="AA192" s="13"/>
      <c r="AB192" s="13"/>
      <c r="AC192" s="13"/>
      <c r="AD192" s="13"/>
      <c r="AE192" s="13"/>
      <c r="AT192" s="250" t="s">
        <v>323</v>
      </c>
      <c r="AU192" s="250" t="s">
        <v>86</v>
      </c>
      <c r="AV192" s="13" t="s">
        <v>86</v>
      </c>
      <c r="AW192" s="13" t="s">
        <v>32</v>
      </c>
      <c r="AX192" s="13" t="s">
        <v>84</v>
      </c>
      <c r="AY192" s="250" t="s">
        <v>304</v>
      </c>
    </row>
    <row r="193" s="2" customFormat="1" ht="44.25" customHeight="1">
      <c r="A193" s="38"/>
      <c r="B193" s="39"/>
      <c r="C193" s="273" t="s">
        <v>461</v>
      </c>
      <c r="D193" s="273" t="s">
        <v>423</v>
      </c>
      <c r="E193" s="274" t="s">
        <v>462</v>
      </c>
      <c r="F193" s="275" t="s">
        <v>463</v>
      </c>
      <c r="G193" s="276" t="s">
        <v>317</v>
      </c>
      <c r="H193" s="277">
        <v>6.5999999999999996</v>
      </c>
      <c r="I193" s="278"/>
      <c r="J193" s="279">
        <f>ROUND(I193*H193,2)</f>
        <v>0</v>
      </c>
      <c r="K193" s="275" t="s">
        <v>318</v>
      </c>
      <c r="L193" s="280"/>
      <c r="M193" s="281" t="s">
        <v>1</v>
      </c>
      <c r="N193" s="282" t="s">
        <v>42</v>
      </c>
      <c r="O193" s="91"/>
      <c r="P193" s="235">
        <f>O193*H193</f>
        <v>0</v>
      </c>
      <c r="Q193" s="235">
        <v>0.00155</v>
      </c>
      <c r="R193" s="235">
        <f>Q193*H193</f>
        <v>0.01023</v>
      </c>
      <c r="S193" s="235">
        <v>0</v>
      </c>
      <c r="T193" s="236">
        <f>S193*H193</f>
        <v>0</v>
      </c>
      <c r="U193" s="38"/>
      <c r="V193" s="38"/>
      <c r="W193" s="38"/>
      <c r="X193" s="38"/>
      <c r="Y193" s="38"/>
      <c r="Z193" s="38"/>
      <c r="AA193" s="38"/>
      <c r="AB193" s="38"/>
      <c r="AC193" s="38"/>
      <c r="AD193" s="38"/>
      <c r="AE193" s="38"/>
      <c r="AR193" s="237" t="s">
        <v>426</v>
      </c>
      <c r="AT193" s="237" t="s">
        <v>423</v>
      </c>
      <c r="AU193" s="237" t="s">
        <v>86</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392</v>
      </c>
      <c r="BM193" s="237" t="s">
        <v>464</v>
      </c>
    </row>
    <row r="194" s="13" customFormat="1">
      <c r="A194" s="13"/>
      <c r="B194" s="239"/>
      <c r="C194" s="240"/>
      <c r="D194" s="241" t="s">
        <v>323</v>
      </c>
      <c r="E194" s="240"/>
      <c r="F194" s="243" t="s">
        <v>465</v>
      </c>
      <c r="G194" s="240"/>
      <c r="H194" s="244">
        <v>6.5999999999999996</v>
      </c>
      <c r="I194" s="245"/>
      <c r="J194" s="240"/>
      <c r="K194" s="240"/>
      <c r="L194" s="246"/>
      <c r="M194" s="247"/>
      <c r="N194" s="248"/>
      <c r="O194" s="248"/>
      <c r="P194" s="248"/>
      <c r="Q194" s="248"/>
      <c r="R194" s="248"/>
      <c r="S194" s="248"/>
      <c r="T194" s="249"/>
      <c r="U194" s="13"/>
      <c r="V194" s="13"/>
      <c r="W194" s="13"/>
      <c r="X194" s="13"/>
      <c r="Y194" s="13"/>
      <c r="Z194" s="13"/>
      <c r="AA194" s="13"/>
      <c r="AB194" s="13"/>
      <c r="AC194" s="13"/>
      <c r="AD194" s="13"/>
      <c r="AE194" s="13"/>
      <c r="AT194" s="250" t="s">
        <v>323</v>
      </c>
      <c r="AU194" s="250" t="s">
        <v>86</v>
      </c>
      <c r="AV194" s="13" t="s">
        <v>86</v>
      </c>
      <c r="AW194" s="13" t="s">
        <v>4</v>
      </c>
      <c r="AX194" s="13" t="s">
        <v>84</v>
      </c>
      <c r="AY194" s="250" t="s">
        <v>304</v>
      </c>
    </row>
    <row r="195" s="2" customFormat="1" ht="24.15" customHeight="1">
      <c r="A195" s="38"/>
      <c r="B195" s="39"/>
      <c r="C195" s="226" t="s">
        <v>466</v>
      </c>
      <c r="D195" s="226" t="s">
        <v>307</v>
      </c>
      <c r="E195" s="227" t="s">
        <v>467</v>
      </c>
      <c r="F195" s="228" t="s">
        <v>468</v>
      </c>
      <c r="G195" s="229" t="s">
        <v>406</v>
      </c>
      <c r="H195" s="272"/>
      <c r="I195" s="231"/>
      <c r="J195" s="232">
        <f>ROUND(I195*H195,2)</f>
        <v>0</v>
      </c>
      <c r="K195" s="228" t="s">
        <v>318</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392</v>
      </c>
      <c r="AT195" s="237" t="s">
        <v>307</v>
      </c>
      <c r="AU195" s="237" t="s">
        <v>86</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392</v>
      </c>
      <c r="BM195" s="237" t="s">
        <v>469</v>
      </c>
    </row>
    <row r="196" s="12" customFormat="1" ht="22.8" customHeight="1">
      <c r="A196" s="12"/>
      <c r="B196" s="210"/>
      <c r="C196" s="211"/>
      <c r="D196" s="212" t="s">
        <v>76</v>
      </c>
      <c r="E196" s="224" t="s">
        <v>470</v>
      </c>
      <c r="F196" s="224" t="s">
        <v>471</v>
      </c>
      <c r="G196" s="211"/>
      <c r="H196" s="211"/>
      <c r="I196" s="214"/>
      <c r="J196" s="225">
        <f>BK196</f>
        <v>0</v>
      </c>
      <c r="K196" s="211"/>
      <c r="L196" s="216"/>
      <c r="M196" s="217"/>
      <c r="N196" s="218"/>
      <c r="O196" s="218"/>
      <c r="P196" s="219">
        <f>SUM(P197:P211)</f>
        <v>0</v>
      </c>
      <c r="Q196" s="218"/>
      <c r="R196" s="219">
        <f>SUM(R197:R211)</f>
        <v>0.99204400000000004</v>
      </c>
      <c r="S196" s="218"/>
      <c r="T196" s="220">
        <f>SUM(T197:T211)</f>
        <v>0</v>
      </c>
      <c r="U196" s="12"/>
      <c r="V196" s="12"/>
      <c r="W196" s="12"/>
      <c r="X196" s="12"/>
      <c r="Y196" s="12"/>
      <c r="Z196" s="12"/>
      <c r="AA196" s="12"/>
      <c r="AB196" s="12"/>
      <c r="AC196" s="12"/>
      <c r="AD196" s="12"/>
      <c r="AE196" s="12"/>
      <c r="AR196" s="221" t="s">
        <v>86</v>
      </c>
      <c r="AT196" s="222" t="s">
        <v>76</v>
      </c>
      <c r="AU196" s="222" t="s">
        <v>84</v>
      </c>
      <c r="AY196" s="221" t="s">
        <v>304</v>
      </c>
      <c r="BK196" s="223">
        <f>SUM(BK197:BK211)</f>
        <v>0</v>
      </c>
    </row>
    <row r="197" s="2" customFormat="1" ht="16.5" customHeight="1">
      <c r="A197" s="38"/>
      <c r="B197" s="39"/>
      <c r="C197" s="226" t="s">
        <v>426</v>
      </c>
      <c r="D197" s="226" t="s">
        <v>307</v>
      </c>
      <c r="E197" s="227" t="s">
        <v>472</v>
      </c>
      <c r="F197" s="228" t="s">
        <v>473</v>
      </c>
      <c r="G197" s="229" t="s">
        <v>317</v>
      </c>
      <c r="H197" s="230">
        <v>37</v>
      </c>
      <c r="I197" s="231"/>
      <c r="J197" s="232">
        <f>ROUND(I197*H197,2)</f>
        <v>0</v>
      </c>
      <c r="K197" s="228" t="s">
        <v>318</v>
      </c>
      <c r="L197" s="44"/>
      <c r="M197" s="233" t="s">
        <v>1</v>
      </c>
      <c r="N197" s="234" t="s">
        <v>42</v>
      </c>
      <c r="O197" s="91"/>
      <c r="P197" s="235">
        <f>O197*H197</f>
        <v>0</v>
      </c>
      <c r="Q197" s="235">
        <v>0.00029999999999999997</v>
      </c>
      <c r="R197" s="235">
        <f>Q197*H197</f>
        <v>0.011099999999999999</v>
      </c>
      <c r="S197" s="235">
        <v>0</v>
      </c>
      <c r="T197" s="236">
        <f>S197*H197</f>
        <v>0</v>
      </c>
      <c r="U197" s="38"/>
      <c r="V197" s="38"/>
      <c r="W197" s="38"/>
      <c r="X197" s="38"/>
      <c r="Y197" s="38"/>
      <c r="Z197" s="38"/>
      <c r="AA197" s="38"/>
      <c r="AB197" s="38"/>
      <c r="AC197" s="38"/>
      <c r="AD197" s="38"/>
      <c r="AE197" s="38"/>
      <c r="AR197" s="237" t="s">
        <v>392</v>
      </c>
      <c r="AT197" s="237" t="s">
        <v>307</v>
      </c>
      <c r="AU197" s="237" t="s">
        <v>86</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392</v>
      </c>
      <c r="BM197" s="237" t="s">
        <v>474</v>
      </c>
    </row>
    <row r="198" s="2" customFormat="1" ht="24.15" customHeight="1">
      <c r="A198" s="38"/>
      <c r="B198" s="39"/>
      <c r="C198" s="226" t="s">
        <v>475</v>
      </c>
      <c r="D198" s="226" t="s">
        <v>307</v>
      </c>
      <c r="E198" s="227" t="s">
        <v>476</v>
      </c>
      <c r="F198" s="228" t="s">
        <v>477</v>
      </c>
      <c r="G198" s="229" t="s">
        <v>317</v>
      </c>
      <c r="H198" s="230">
        <v>37</v>
      </c>
      <c r="I198" s="231"/>
      <c r="J198" s="232">
        <f>ROUND(I198*H198,2)</f>
        <v>0</v>
      </c>
      <c r="K198" s="228" t="s">
        <v>318</v>
      </c>
      <c r="L198" s="44"/>
      <c r="M198" s="233" t="s">
        <v>1</v>
      </c>
      <c r="N198" s="234" t="s">
        <v>42</v>
      </c>
      <c r="O198" s="91"/>
      <c r="P198" s="235">
        <f>O198*H198</f>
        <v>0</v>
      </c>
      <c r="Q198" s="235">
        <v>0.0015</v>
      </c>
      <c r="R198" s="235">
        <f>Q198*H198</f>
        <v>0.055500000000000001</v>
      </c>
      <c r="S198" s="235">
        <v>0</v>
      </c>
      <c r="T198" s="236">
        <f>S198*H198</f>
        <v>0</v>
      </c>
      <c r="U198" s="38"/>
      <c r="V198" s="38"/>
      <c r="W198" s="38"/>
      <c r="X198" s="38"/>
      <c r="Y198" s="38"/>
      <c r="Z198" s="38"/>
      <c r="AA198" s="38"/>
      <c r="AB198" s="38"/>
      <c r="AC198" s="38"/>
      <c r="AD198" s="38"/>
      <c r="AE198" s="38"/>
      <c r="AR198" s="237" t="s">
        <v>392</v>
      </c>
      <c r="AT198" s="237" t="s">
        <v>307</v>
      </c>
      <c r="AU198" s="237" t="s">
        <v>86</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392</v>
      </c>
      <c r="BM198" s="237" t="s">
        <v>478</v>
      </c>
    </row>
    <row r="199" s="2" customFormat="1" ht="16.5" customHeight="1">
      <c r="A199" s="38"/>
      <c r="B199" s="39"/>
      <c r="C199" s="226" t="s">
        <v>479</v>
      </c>
      <c r="D199" s="226" t="s">
        <v>307</v>
      </c>
      <c r="E199" s="227" t="s">
        <v>480</v>
      </c>
      <c r="F199" s="228" t="s">
        <v>481</v>
      </c>
      <c r="G199" s="229" t="s">
        <v>317</v>
      </c>
      <c r="H199" s="230">
        <v>37</v>
      </c>
      <c r="I199" s="231"/>
      <c r="J199" s="232">
        <f>ROUND(I199*H199,2)</f>
        <v>0</v>
      </c>
      <c r="K199" s="228" t="s">
        <v>318</v>
      </c>
      <c r="L199" s="44"/>
      <c r="M199" s="233" t="s">
        <v>1</v>
      </c>
      <c r="N199" s="234" t="s">
        <v>42</v>
      </c>
      <c r="O199" s="91"/>
      <c r="P199" s="235">
        <f>O199*H199</f>
        <v>0</v>
      </c>
      <c r="Q199" s="235">
        <v>0.0044999999999999997</v>
      </c>
      <c r="R199" s="235">
        <f>Q199*H199</f>
        <v>0.16649999999999998</v>
      </c>
      <c r="S199" s="235">
        <v>0</v>
      </c>
      <c r="T199" s="236">
        <f>S199*H199</f>
        <v>0</v>
      </c>
      <c r="U199" s="38"/>
      <c r="V199" s="38"/>
      <c r="W199" s="38"/>
      <c r="X199" s="38"/>
      <c r="Y199" s="38"/>
      <c r="Z199" s="38"/>
      <c r="AA199" s="38"/>
      <c r="AB199" s="38"/>
      <c r="AC199" s="38"/>
      <c r="AD199" s="38"/>
      <c r="AE199" s="38"/>
      <c r="AR199" s="237" t="s">
        <v>392</v>
      </c>
      <c r="AT199" s="237" t="s">
        <v>307</v>
      </c>
      <c r="AU199" s="237" t="s">
        <v>86</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392</v>
      </c>
      <c r="BM199" s="237" t="s">
        <v>482</v>
      </c>
    </row>
    <row r="200" s="2" customFormat="1" ht="24.15" customHeight="1">
      <c r="A200" s="38"/>
      <c r="B200" s="39"/>
      <c r="C200" s="226" t="s">
        <v>483</v>
      </c>
      <c r="D200" s="226" t="s">
        <v>307</v>
      </c>
      <c r="E200" s="227" t="s">
        <v>484</v>
      </c>
      <c r="F200" s="228" t="s">
        <v>485</v>
      </c>
      <c r="G200" s="229" t="s">
        <v>317</v>
      </c>
      <c r="H200" s="230">
        <v>74</v>
      </c>
      <c r="I200" s="231"/>
      <c r="J200" s="232">
        <f>ROUND(I200*H200,2)</f>
        <v>0</v>
      </c>
      <c r="K200" s="228" t="s">
        <v>318</v>
      </c>
      <c r="L200" s="44"/>
      <c r="M200" s="233" t="s">
        <v>1</v>
      </c>
      <c r="N200" s="234" t="s">
        <v>42</v>
      </c>
      <c r="O200" s="91"/>
      <c r="P200" s="235">
        <f>O200*H200</f>
        <v>0</v>
      </c>
      <c r="Q200" s="235">
        <v>0.0014499999999999999</v>
      </c>
      <c r="R200" s="235">
        <f>Q200*H200</f>
        <v>0.10729999999999999</v>
      </c>
      <c r="S200" s="235">
        <v>0</v>
      </c>
      <c r="T200" s="236">
        <f>S200*H200</f>
        <v>0</v>
      </c>
      <c r="U200" s="38"/>
      <c r="V200" s="38"/>
      <c r="W200" s="38"/>
      <c r="X200" s="38"/>
      <c r="Y200" s="38"/>
      <c r="Z200" s="38"/>
      <c r="AA200" s="38"/>
      <c r="AB200" s="38"/>
      <c r="AC200" s="38"/>
      <c r="AD200" s="38"/>
      <c r="AE200" s="38"/>
      <c r="AR200" s="237" t="s">
        <v>392</v>
      </c>
      <c r="AT200" s="237" t="s">
        <v>307</v>
      </c>
      <c r="AU200" s="237" t="s">
        <v>86</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392</v>
      </c>
      <c r="BM200" s="237" t="s">
        <v>486</v>
      </c>
    </row>
    <row r="201" s="13" customFormat="1">
      <c r="A201" s="13"/>
      <c r="B201" s="239"/>
      <c r="C201" s="240"/>
      <c r="D201" s="241" t="s">
        <v>323</v>
      </c>
      <c r="E201" s="242" t="s">
        <v>1</v>
      </c>
      <c r="F201" s="243" t="s">
        <v>487</v>
      </c>
      <c r="G201" s="240"/>
      <c r="H201" s="244">
        <v>74</v>
      </c>
      <c r="I201" s="245"/>
      <c r="J201" s="240"/>
      <c r="K201" s="240"/>
      <c r="L201" s="246"/>
      <c r="M201" s="247"/>
      <c r="N201" s="248"/>
      <c r="O201" s="248"/>
      <c r="P201" s="248"/>
      <c r="Q201" s="248"/>
      <c r="R201" s="248"/>
      <c r="S201" s="248"/>
      <c r="T201" s="249"/>
      <c r="U201" s="13"/>
      <c r="V201" s="13"/>
      <c r="W201" s="13"/>
      <c r="X201" s="13"/>
      <c r="Y201" s="13"/>
      <c r="Z201" s="13"/>
      <c r="AA201" s="13"/>
      <c r="AB201" s="13"/>
      <c r="AC201" s="13"/>
      <c r="AD201" s="13"/>
      <c r="AE201" s="13"/>
      <c r="AT201" s="250" t="s">
        <v>323</v>
      </c>
      <c r="AU201" s="250" t="s">
        <v>86</v>
      </c>
      <c r="AV201" s="13" t="s">
        <v>86</v>
      </c>
      <c r="AW201" s="13" t="s">
        <v>32</v>
      </c>
      <c r="AX201" s="13" t="s">
        <v>84</v>
      </c>
      <c r="AY201" s="250" t="s">
        <v>304</v>
      </c>
    </row>
    <row r="202" s="2" customFormat="1" ht="33" customHeight="1">
      <c r="A202" s="38"/>
      <c r="B202" s="39"/>
      <c r="C202" s="226" t="s">
        <v>488</v>
      </c>
      <c r="D202" s="226" t="s">
        <v>307</v>
      </c>
      <c r="E202" s="227" t="s">
        <v>489</v>
      </c>
      <c r="F202" s="228" t="s">
        <v>490</v>
      </c>
      <c r="G202" s="229" t="s">
        <v>317</v>
      </c>
      <c r="H202" s="230">
        <v>37</v>
      </c>
      <c r="I202" s="231"/>
      <c r="J202" s="232">
        <f>ROUND(I202*H202,2)</f>
        <v>0</v>
      </c>
      <c r="K202" s="228" t="s">
        <v>318</v>
      </c>
      <c r="L202" s="44"/>
      <c r="M202" s="233" t="s">
        <v>1</v>
      </c>
      <c r="N202" s="234" t="s">
        <v>42</v>
      </c>
      <c r="O202" s="91"/>
      <c r="P202" s="235">
        <f>O202*H202</f>
        <v>0</v>
      </c>
      <c r="Q202" s="235">
        <v>0.0053800000000000002</v>
      </c>
      <c r="R202" s="235">
        <f>Q202*H202</f>
        <v>0.19906000000000002</v>
      </c>
      <c r="S202" s="235">
        <v>0</v>
      </c>
      <c r="T202" s="236">
        <f>S202*H202</f>
        <v>0</v>
      </c>
      <c r="U202" s="38"/>
      <c r="V202" s="38"/>
      <c r="W202" s="38"/>
      <c r="X202" s="38"/>
      <c r="Y202" s="38"/>
      <c r="Z202" s="38"/>
      <c r="AA202" s="38"/>
      <c r="AB202" s="38"/>
      <c r="AC202" s="38"/>
      <c r="AD202" s="38"/>
      <c r="AE202" s="38"/>
      <c r="AR202" s="237" t="s">
        <v>392</v>
      </c>
      <c r="AT202" s="237" t="s">
        <v>307</v>
      </c>
      <c r="AU202" s="237" t="s">
        <v>86</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392</v>
      </c>
      <c r="BM202" s="237" t="s">
        <v>491</v>
      </c>
    </row>
    <row r="203" s="13" customFormat="1">
      <c r="A203" s="13"/>
      <c r="B203" s="239"/>
      <c r="C203" s="240"/>
      <c r="D203" s="241" t="s">
        <v>323</v>
      </c>
      <c r="E203" s="242" t="s">
        <v>1</v>
      </c>
      <c r="F203" s="243" t="s">
        <v>492</v>
      </c>
      <c r="G203" s="240"/>
      <c r="H203" s="244">
        <v>13</v>
      </c>
      <c r="I203" s="245"/>
      <c r="J203" s="240"/>
      <c r="K203" s="240"/>
      <c r="L203" s="246"/>
      <c r="M203" s="247"/>
      <c r="N203" s="248"/>
      <c r="O203" s="248"/>
      <c r="P203" s="248"/>
      <c r="Q203" s="248"/>
      <c r="R203" s="248"/>
      <c r="S203" s="248"/>
      <c r="T203" s="249"/>
      <c r="U203" s="13"/>
      <c r="V203" s="13"/>
      <c r="W203" s="13"/>
      <c r="X203" s="13"/>
      <c r="Y203" s="13"/>
      <c r="Z203" s="13"/>
      <c r="AA203" s="13"/>
      <c r="AB203" s="13"/>
      <c r="AC203" s="13"/>
      <c r="AD203" s="13"/>
      <c r="AE203" s="13"/>
      <c r="AT203" s="250" t="s">
        <v>323</v>
      </c>
      <c r="AU203" s="250" t="s">
        <v>86</v>
      </c>
      <c r="AV203" s="13" t="s">
        <v>86</v>
      </c>
      <c r="AW203" s="13" t="s">
        <v>32</v>
      </c>
      <c r="AX203" s="13" t="s">
        <v>77</v>
      </c>
      <c r="AY203" s="250" t="s">
        <v>304</v>
      </c>
    </row>
    <row r="204" s="13" customFormat="1">
      <c r="A204" s="13"/>
      <c r="B204" s="239"/>
      <c r="C204" s="240"/>
      <c r="D204" s="241" t="s">
        <v>323</v>
      </c>
      <c r="E204" s="242" t="s">
        <v>1</v>
      </c>
      <c r="F204" s="243" t="s">
        <v>493</v>
      </c>
      <c r="G204" s="240"/>
      <c r="H204" s="244">
        <v>12</v>
      </c>
      <c r="I204" s="245"/>
      <c r="J204" s="240"/>
      <c r="K204" s="240"/>
      <c r="L204" s="246"/>
      <c r="M204" s="247"/>
      <c r="N204" s="248"/>
      <c r="O204" s="248"/>
      <c r="P204" s="248"/>
      <c r="Q204" s="248"/>
      <c r="R204" s="248"/>
      <c r="S204" s="248"/>
      <c r="T204" s="249"/>
      <c r="U204" s="13"/>
      <c r="V204" s="13"/>
      <c r="W204" s="13"/>
      <c r="X204" s="13"/>
      <c r="Y204" s="13"/>
      <c r="Z204" s="13"/>
      <c r="AA204" s="13"/>
      <c r="AB204" s="13"/>
      <c r="AC204" s="13"/>
      <c r="AD204" s="13"/>
      <c r="AE204" s="13"/>
      <c r="AT204" s="250" t="s">
        <v>323</v>
      </c>
      <c r="AU204" s="250" t="s">
        <v>86</v>
      </c>
      <c r="AV204" s="13" t="s">
        <v>86</v>
      </c>
      <c r="AW204" s="13" t="s">
        <v>32</v>
      </c>
      <c r="AX204" s="13" t="s">
        <v>77</v>
      </c>
      <c r="AY204" s="250" t="s">
        <v>304</v>
      </c>
    </row>
    <row r="205" s="13" customFormat="1">
      <c r="A205" s="13"/>
      <c r="B205" s="239"/>
      <c r="C205" s="240"/>
      <c r="D205" s="241" t="s">
        <v>323</v>
      </c>
      <c r="E205" s="242" t="s">
        <v>1</v>
      </c>
      <c r="F205" s="243" t="s">
        <v>494</v>
      </c>
      <c r="G205" s="240"/>
      <c r="H205" s="244">
        <v>12</v>
      </c>
      <c r="I205" s="245"/>
      <c r="J205" s="240"/>
      <c r="K205" s="240"/>
      <c r="L205" s="246"/>
      <c r="M205" s="247"/>
      <c r="N205" s="248"/>
      <c r="O205" s="248"/>
      <c r="P205" s="248"/>
      <c r="Q205" s="248"/>
      <c r="R205" s="248"/>
      <c r="S205" s="248"/>
      <c r="T205" s="249"/>
      <c r="U205" s="13"/>
      <c r="V205" s="13"/>
      <c r="W205" s="13"/>
      <c r="X205" s="13"/>
      <c r="Y205" s="13"/>
      <c r="Z205" s="13"/>
      <c r="AA205" s="13"/>
      <c r="AB205" s="13"/>
      <c r="AC205" s="13"/>
      <c r="AD205" s="13"/>
      <c r="AE205" s="13"/>
      <c r="AT205" s="250" t="s">
        <v>323</v>
      </c>
      <c r="AU205" s="250" t="s">
        <v>86</v>
      </c>
      <c r="AV205" s="13" t="s">
        <v>86</v>
      </c>
      <c r="AW205" s="13" t="s">
        <v>32</v>
      </c>
      <c r="AX205" s="13" t="s">
        <v>77</v>
      </c>
      <c r="AY205" s="250" t="s">
        <v>304</v>
      </c>
    </row>
    <row r="206" s="15" customFormat="1">
      <c r="A206" s="15"/>
      <c r="B206" s="261"/>
      <c r="C206" s="262"/>
      <c r="D206" s="241" t="s">
        <v>323</v>
      </c>
      <c r="E206" s="263" t="s">
        <v>1</v>
      </c>
      <c r="F206" s="264" t="s">
        <v>338</v>
      </c>
      <c r="G206" s="262"/>
      <c r="H206" s="265">
        <v>37</v>
      </c>
      <c r="I206" s="266"/>
      <c r="J206" s="262"/>
      <c r="K206" s="262"/>
      <c r="L206" s="267"/>
      <c r="M206" s="268"/>
      <c r="N206" s="269"/>
      <c r="O206" s="269"/>
      <c r="P206" s="269"/>
      <c r="Q206" s="269"/>
      <c r="R206" s="269"/>
      <c r="S206" s="269"/>
      <c r="T206" s="270"/>
      <c r="U206" s="15"/>
      <c r="V206" s="15"/>
      <c r="W206" s="15"/>
      <c r="X206" s="15"/>
      <c r="Y206" s="15"/>
      <c r="Z206" s="15"/>
      <c r="AA206" s="15"/>
      <c r="AB206" s="15"/>
      <c r="AC206" s="15"/>
      <c r="AD206" s="15"/>
      <c r="AE206" s="15"/>
      <c r="AT206" s="271" t="s">
        <v>323</v>
      </c>
      <c r="AU206" s="271" t="s">
        <v>86</v>
      </c>
      <c r="AV206" s="15" t="s">
        <v>311</v>
      </c>
      <c r="AW206" s="15" t="s">
        <v>32</v>
      </c>
      <c r="AX206" s="15" t="s">
        <v>84</v>
      </c>
      <c r="AY206" s="271" t="s">
        <v>304</v>
      </c>
    </row>
    <row r="207" s="2" customFormat="1" ht="24.15" customHeight="1">
      <c r="A207" s="38"/>
      <c r="B207" s="39"/>
      <c r="C207" s="273" t="s">
        <v>495</v>
      </c>
      <c r="D207" s="273" t="s">
        <v>423</v>
      </c>
      <c r="E207" s="274" t="s">
        <v>496</v>
      </c>
      <c r="F207" s="275" t="s">
        <v>497</v>
      </c>
      <c r="G207" s="276" t="s">
        <v>317</v>
      </c>
      <c r="H207" s="277">
        <v>40.700000000000003</v>
      </c>
      <c r="I207" s="278"/>
      <c r="J207" s="279">
        <f>ROUND(I207*H207,2)</f>
        <v>0</v>
      </c>
      <c r="K207" s="275" t="s">
        <v>318</v>
      </c>
      <c r="L207" s="280"/>
      <c r="M207" s="281" t="s">
        <v>1</v>
      </c>
      <c r="N207" s="282" t="s">
        <v>42</v>
      </c>
      <c r="O207" s="91"/>
      <c r="P207" s="235">
        <f>O207*H207</f>
        <v>0</v>
      </c>
      <c r="Q207" s="235">
        <v>0.01112</v>
      </c>
      <c r="R207" s="235">
        <f>Q207*H207</f>
        <v>0.45258400000000004</v>
      </c>
      <c r="S207" s="235">
        <v>0</v>
      </c>
      <c r="T207" s="236">
        <f>S207*H207</f>
        <v>0</v>
      </c>
      <c r="U207" s="38"/>
      <c r="V207" s="38"/>
      <c r="W207" s="38"/>
      <c r="X207" s="38"/>
      <c r="Y207" s="38"/>
      <c r="Z207" s="38"/>
      <c r="AA207" s="38"/>
      <c r="AB207" s="38"/>
      <c r="AC207" s="38"/>
      <c r="AD207" s="38"/>
      <c r="AE207" s="38"/>
      <c r="AR207" s="237" t="s">
        <v>426</v>
      </c>
      <c r="AT207" s="237" t="s">
        <v>423</v>
      </c>
      <c r="AU207" s="237" t="s">
        <v>86</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392</v>
      </c>
      <c r="BM207" s="237" t="s">
        <v>498</v>
      </c>
    </row>
    <row r="208" s="13" customFormat="1">
      <c r="A208" s="13"/>
      <c r="B208" s="239"/>
      <c r="C208" s="240"/>
      <c r="D208" s="241" t="s">
        <v>323</v>
      </c>
      <c r="E208" s="240"/>
      <c r="F208" s="243" t="s">
        <v>499</v>
      </c>
      <c r="G208" s="240"/>
      <c r="H208" s="244">
        <v>40.700000000000003</v>
      </c>
      <c r="I208" s="245"/>
      <c r="J208" s="240"/>
      <c r="K208" s="240"/>
      <c r="L208" s="246"/>
      <c r="M208" s="247"/>
      <c r="N208" s="248"/>
      <c r="O208" s="248"/>
      <c r="P208" s="248"/>
      <c r="Q208" s="248"/>
      <c r="R208" s="248"/>
      <c r="S208" s="248"/>
      <c r="T208" s="249"/>
      <c r="U208" s="13"/>
      <c r="V208" s="13"/>
      <c r="W208" s="13"/>
      <c r="X208" s="13"/>
      <c r="Y208" s="13"/>
      <c r="Z208" s="13"/>
      <c r="AA208" s="13"/>
      <c r="AB208" s="13"/>
      <c r="AC208" s="13"/>
      <c r="AD208" s="13"/>
      <c r="AE208" s="13"/>
      <c r="AT208" s="250" t="s">
        <v>323</v>
      </c>
      <c r="AU208" s="250" t="s">
        <v>86</v>
      </c>
      <c r="AV208" s="13" t="s">
        <v>86</v>
      </c>
      <c r="AW208" s="13" t="s">
        <v>4</v>
      </c>
      <c r="AX208" s="13" t="s">
        <v>84</v>
      </c>
      <c r="AY208" s="250" t="s">
        <v>304</v>
      </c>
    </row>
    <row r="209" s="2" customFormat="1" ht="33" customHeight="1">
      <c r="A209" s="38"/>
      <c r="B209" s="39"/>
      <c r="C209" s="226" t="s">
        <v>500</v>
      </c>
      <c r="D209" s="226" t="s">
        <v>307</v>
      </c>
      <c r="E209" s="227" t="s">
        <v>501</v>
      </c>
      <c r="F209" s="228" t="s">
        <v>502</v>
      </c>
      <c r="G209" s="229" t="s">
        <v>317</v>
      </c>
      <c r="H209" s="230">
        <v>37</v>
      </c>
      <c r="I209" s="231"/>
      <c r="J209" s="232">
        <f>ROUND(I209*H209,2)</f>
        <v>0</v>
      </c>
      <c r="K209" s="228" t="s">
        <v>318</v>
      </c>
      <c r="L209" s="44"/>
      <c r="M209" s="233" t="s">
        <v>1</v>
      </c>
      <c r="N209" s="234" t="s">
        <v>42</v>
      </c>
      <c r="O209" s="91"/>
      <c r="P209" s="235">
        <f>O209*H209</f>
        <v>0</v>
      </c>
      <c r="Q209" s="235">
        <v>0</v>
      </c>
      <c r="R209" s="235">
        <f>Q209*H209</f>
        <v>0</v>
      </c>
      <c r="S209" s="235">
        <v>0</v>
      </c>
      <c r="T209" s="236">
        <f>S209*H209</f>
        <v>0</v>
      </c>
      <c r="U209" s="38"/>
      <c r="V209" s="38"/>
      <c r="W209" s="38"/>
      <c r="X209" s="38"/>
      <c r="Y209" s="38"/>
      <c r="Z209" s="38"/>
      <c r="AA209" s="38"/>
      <c r="AB209" s="38"/>
      <c r="AC209" s="38"/>
      <c r="AD209" s="38"/>
      <c r="AE209" s="38"/>
      <c r="AR209" s="237" t="s">
        <v>392</v>
      </c>
      <c r="AT209" s="237" t="s">
        <v>307</v>
      </c>
      <c r="AU209" s="237" t="s">
        <v>86</v>
      </c>
      <c r="AY209" s="17" t="s">
        <v>304</v>
      </c>
      <c r="BE209" s="238">
        <f>IF(N209="základní",J209,0)</f>
        <v>0</v>
      </c>
      <c r="BF209" s="238">
        <f>IF(N209="snížená",J209,0)</f>
        <v>0</v>
      </c>
      <c r="BG209" s="238">
        <f>IF(N209="zákl. přenesená",J209,0)</f>
        <v>0</v>
      </c>
      <c r="BH209" s="238">
        <f>IF(N209="sníž. přenesená",J209,0)</f>
        <v>0</v>
      </c>
      <c r="BI209" s="238">
        <f>IF(N209="nulová",J209,0)</f>
        <v>0</v>
      </c>
      <c r="BJ209" s="17" t="s">
        <v>84</v>
      </c>
      <c r="BK209" s="238">
        <f>ROUND(I209*H209,2)</f>
        <v>0</v>
      </c>
      <c r="BL209" s="17" t="s">
        <v>392</v>
      </c>
      <c r="BM209" s="237" t="s">
        <v>503</v>
      </c>
    </row>
    <row r="210" s="2" customFormat="1" ht="37.8" customHeight="1">
      <c r="A210" s="38"/>
      <c r="B210" s="39"/>
      <c r="C210" s="226" t="s">
        <v>504</v>
      </c>
      <c r="D210" s="226" t="s">
        <v>307</v>
      </c>
      <c r="E210" s="227" t="s">
        <v>505</v>
      </c>
      <c r="F210" s="228" t="s">
        <v>506</v>
      </c>
      <c r="G210" s="229" t="s">
        <v>317</v>
      </c>
      <c r="H210" s="230">
        <v>37</v>
      </c>
      <c r="I210" s="231"/>
      <c r="J210" s="232">
        <f>ROUND(I210*H210,2)</f>
        <v>0</v>
      </c>
      <c r="K210" s="228" t="s">
        <v>1</v>
      </c>
      <c r="L210" s="44"/>
      <c r="M210" s="233" t="s">
        <v>1</v>
      </c>
      <c r="N210" s="234" t="s">
        <v>42</v>
      </c>
      <c r="O210" s="91"/>
      <c r="P210" s="235">
        <f>O210*H210</f>
        <v>0</v>
      </c>
      <c r="Q210" s="235">
        <v>0</v>
      </c>
      <c r="R210" s="235">
        <f>Q210*H210</f>
        <v>0</v>
      </c>
      <c r="S210" s="235">
        <v>0</v>
      </c>
      <c r="T210" s="236">
        <f>S210*H210</f>
        <v>0</v>
      </c>
      <c r="U210" s="38"/>
      <c r="V210" s="38"/>
      <c r="W210" s="38"/>
      <c r="X210" s="38"/>
      <c r="Y210" s="38"/>
      <c r="Z210" s="38"/>
      <c r="AA210" s="38"/>
      <c r="AB210" s="38"/>
      <c r="AC210" s="38"/>
      <c r="AD210" s="38"/>
      <c r="AE210" s="38"/>
      <c r="AR210" s="237" t="s">
        <v>392</v>
      </c>
      <c r="AT210" s="237" t="s">
        <v>307</v>
      </c>
      <c r="AU210" s="237" t="s">
        <v>86</v>
      </c>
      <c r="AY210" s="17" t="s">
        <v>304</v>
      </c>
      <c r="BE210" s="238">
        <f>IF(N210="základní",J210,0)</f>
        <v>0</v>
      </c>
      <c r="BF210" s="238">
        <f>IF(N210="snížená",J210,0)</f>
        <v>0</v>
      </c>
      <c r="BG210" s="238">
        <f>IF(N210="zákl. přenesená",J210,0)</f>
        <v>0</v>
      </c>
      <c r="BH210" s="238">
        <f>IF(N210="sníž. přenesená",J210,0)</f>
        <v>0</v>
      </c>
      <c r="BI210" s="238">
        <f>IF(N210="nulová",J210,0)</f>
        <v>0</v>
      </c>
      <c r="BJ210" s="17" t="s">
        <v>84</v>
      </c>
      <c r="BK210" s="238">
        <f>ROUND(I210*H210,2)</f>
        <v>0</v>
      </c>
      <c r="BL210" s="17" t="s">
        <v>392</v>
      </c>
      <c r="BM210" s="237" t="s">
        <v>507</v>
      </c>
    </row>
    <row r="211" s="2" customFormat="1" ht="24.15" customHeight="1">
      <c r="A211" s="38"/>
      <c r="B211" s="39"/>
      <c r="C211" s="226" t="s">
        <v>508</v>
      </c>
      <c r="D211" s="226" t="s">
        <v>307</v>
      </c>
      <c r="E211" s="227" t="s">
        <v>509</v>
      </c>
      <c r="F211" s="228" t="s">
        <v>510</v>
      </c>
      <c r="G211" s="229" t="s">
        <v>406</v>
      </c>
      <c r="H211" s="272"/>
      <c r="I211" s="231"/>
      <c r="J211" s="232">
        <f>ROUND(I211*H211,2)</f>
        <v>0</v>
      </c>
      <c r="K211" s="228" t="s">
        <v>318</v>
      </c>
      <c r="L211" s="44"/>
      <c r="M211" s="233" t="s">
        <v>1</v>
      </c>
      <c r="N211" s="234" t="s">
        <v>42</v>
      </c>
      <c r="O211" s="91"/>
      <c r="P211" s="235">
        <f>O211*H211</f>
        <v>0</v>
      </c>
      <c r="Q211" s="235">
        <v>0</v>
      </c>
      <c r="R211" s="235">
        <f>Q211*H211</f>
        <v>0</v>
      </c>
      <c r="S211" s="235">
        <v>0</v>
      </c>
      <c r="T211" s="236">
        <f>S211*H211</f>
        <v>0</v>
      </c>
      <c r="U211" s="38"/>
      <c r="V211" s="38"/>
      <c r="W211" s="38"/>
      <c r="X211" s="38"/>
      <c r="Y211" s="38"/>
      <c r="Z211" s="38"/>
      <c r="AA211" s="38"/>
      <c r="AB211" s="38"/>
      <c r="AC211" s="38"/>
      <c r="AD211" s="38"/>
      <c r="AE211" s="38"/>
      <c r="AR211" s="237" t="s">
        <v>392</v>
      </c>
      <c r="AT211" s="237" t="s">
        <v>307</v>
      </c>
      <c r="AU211" s="237" t="s">
        <v>86</v>
      </c>
      <c r="AY211" s="17" t="s">
        <v>304</v>
      </c>
      <c r="BE211" s="238">
        <f>IF(N211="základní",J211,0)</f>
        <v>0</v>
      </c>
      <c r="BF211" s="238">
        <f>IF(N211="snížená",J211,0)</f>
        <v>0</v>
      </c>
      <c r="BG211" s="238">
        <f>IF(N211="zákl. přenesená",J211,0)</f>
        <v>0</v>
      </c>
      <c r="BH211" s="238">
        <f>IF(N211="sníž. přenesená",J211,0)</f>
        <v>0</v>
      </c>
      <c r="BI211" s="238">
        <f>IF(N211="nulová",J211,0)</f>
        <v>0</v>
      </c>
      <c r="BJ211" s="17" t="s">
        <v>84</v>
      </c>
      <c r="BK211" s="238">
        <f>ROUND(I211*H211,2)</f>
        <v>0</v>
      </c>
      <c r="BL211" s="17" t="s">
        <v>392</v>
      </c>
      <c r="BM211" s="237" t="s">
        <v>511</v>
      </c>
    </row>
    <row r="212" s="12" customFormat="1" ht="22.8" customHeight="1">
      <c r="A212" s="12"/>
      <c r="B212" s="210"/>
      <c r="C212" s="211"/>
      <c r="D212" s="212" t="s">
        <v>76</v>
      </c>
      <c r="E212" s="224" t="s">
        <v>512</v>
      </c>
      <c r="F212" s="224" t="s">
        <v>513</v>
      </c>
      <c r="G212" s="211"/>
      <c r="H212" s="211"/>
      <c r="I212" s="214"/>
      <c r="J212" s="225">
        <f>BK212</f>
        <v>0</v>
      </c>
      <c r="K212" s="211"/>
      <c r="L212" s="216"/>
      <c r="M212" s="217"/>
      <c r="N212" s="218"/>
      <c r="O212" s="218"/>
      <c r="P212" s="219">
        <f>SUM(P213:P219)</f>
        <v>0</v>
      </c>
      <c r="Q212" s="218"/>
      <c r="R212" s="219">
        <f>SUM(R213:R219)</f>
        <v>0.35604000000000002</v>
      </c>
      <c r="S212" s="218"/>
      <c r="T212" s="220">
        <f>SUM(T213:T219)</f>
        <v>0.089999999999999997</v>
      </c>
      <c r="U212" s="12"/>
      <c r="V212" s="12"/>
      <c r="W212" s="12"/>
      <c r="X212" s="12"/>
      <c r="Y212" s="12"/>
      <c r="Z212" s="12"/>
      <c r="AA212" s="12"/>
      <c r="AB212" s="12"/>
      <c r="AC212" s="12"/>
      <c r="AD212" s="12"/>
      <c r="AE212" s="12"/>
      <c r="AR212" s="221" t="s">
        <v>86</v>
      </c>
      <c r="AT212" s="222" t="s">
        <v>76</v>
      </c>
      <c r="AU212" s="222" t="s">
        <v>84</v>
      </c>
      <c r="AY212" s="221" t="s">
        <v>304</v>
      </c>
      <c r="BK212" s="223">
        <f>SUM(BK213:BK219)</f>
        <v>0</v>
      </c>
    </row>
    <row r="213" s="2" customFormat="1" ht="24.15" customHeight="1">
      <c r="A213" s="38"/>
      <c r="B213" s="39"/>
      <c r="C213" s="226" t="s">
        <v>514</v>
      </c>
      <c r="D213" s="226" t="s">
        <v>307</v>
      </c>
      <c r="E213" s="227" t="s">
        <v>515</v>
      </c>
      <c r="F213" s="228" t="s">
        <v>516</v>
      </c>
      <c r="G213" s="229" t="s">
        <v>317</v>
      </c>
      <c r="H213" s="230">
        <v>600</v>
      </c>
      <c r="I213" s="231"/>
      <c r="J213" s="232">
        <f>ROUND(I213*H213,2)</f>
        <v>0</v>
      </c>
      <c r="K213" s="228" t="s">
        <v>318</v>
      </c>
      <c r="L213" s="44"/>
      <c r="M213" s="233" t="s">
        <v>1</v>
      </c>
      <c r="N213" s="234" t="s">
        <v>42</v>
      </c>
      <c r="O213" s="91"/>
      <c r="P213" s="235">
        <f>O213*H213</f>
        <v>0</v>
      </c>
      <c r="Q213" s="235">
        <v>0</v>
      </c>
      <c r="R213" s="235">
        <f>Q213*H213</f>
        <v>0</v>
      </c>
      <c r="S213" s="235">
        <v>0.00014999999999999999</v>
      </c>
      <c r="T213" s="236">
        <f>S213*H213</f>
        <v>0.089999999999999997</v>
      </c>
      <c r="U213" s="38"/>
      <c r="V213" s="38"/>
      <c r="W213" s="38"/>
      <c r="X213" s="38"/>
      <c r="Y213" s="38"/>
      <c r="Z213" s="38"/>
      <c r="AA213" s="38"/>
      <c r="AB213" s="38"/>
      <c r="AC213" s="38"/>
      <c r="AD213" s="38"/>
      <c r="AE213" s="38"/>
      <c r="AR213" s="237" t="s">
        <v>392</v>
      </c>
      <c r="AT213" s="237" t="s">
        <v>307</v>
      </c>
      <c r="AU213" s="237" t="s">
        <v>86</v>
      </c>
      <c r="AY213" s="17" t="s">
        <v>304</v>
      </c>
      <c r="BE213" s="238">
        <f>IF(N213="základní",J213,0)</f>
        <v>0</v>
      </c>
      <c r="BF213" s="238">
        <f>IF(N213="snížená",J213,0)</f>
        <v>0</v>
      </c>
      <c r="BG213" s="238">
        <f>IF(N213="zákl. přenesená",J213,0)</f>
        <v>0</v>
      </c>
      <c r="BH213" s="238">
        <f>IF(N213="sníž. přenesená",J213,0)</f>
        <v>0</v>
      </c>
      <c r="BI213" s="238">
        <f>IF(N213="nulová",J213,0)</f>
        <v>0</v>
      </c>
      <c r="BJ213" s="17" t="s">
        <v>84</v>
      </c>
      <c r="BK213" s="238">
        <f>ROUND(I213*H213,2)</f>
        <v>0</v>
      </c>
      <c r="BL213" s="17" t="s">
        <v>392</v>
      </c>
      <c r="BM213" s="237" t="s">
        <v>517</v>
      </c>
    </row>
    <row r="214" s="2" customFormat="1" ht="24.15" customHeight="1">
      <c r="A214" s="38"/>
      <c r="B214" s="39"/>
      <c r="C214" s="226" t="s">
        <v>518</v>
      </c>
      <c r="D214" s="226" t="s">
        <v>307</v>
      </c>
      <c r="E214" s="227" t="s">
        <v>519</v>
      </c>
      <c r="F214" s="228" t="s">
        <v>520</v>
      </c>
      <c r="G214" s="229" t="s">
        <v>317</v>
      </c>
      <c r="H214" s="230">
        <v>774</v>
      </c>
      <c r="I214" s="231"/>
      <c r="J214" s="232">
        <f>ROUND(I214*H214,2)</f>
        <v>0</v>
      </c>
      <c r="K214" s="228" t="s">
        <v>318</v>
      </c>
      <c r="L214" s="44"/>
      <c r="M214" s="233" t="s">
        <v>1</v>
      </c>
      <c r="N214" s="234" t="s">
        <v>42</v>
      </c>
      <c r="O214" s="91"/>
      <c r="P214" s="235">
        <f>O214*H214</f>
        <v>0</v>
      </c>
      <c r="Q214" s="235">
        <v>0.00020000000000000001</v>
      </c>
      <c r="R214" s="235">
        <f>Q214*H214</f>
        <v>0.15480000000000002</v>
      </c>
      <c r="S214" s="235">
        <v>0</v>
      </c>
      <c r="T214" s="236">
        <f>S214*H214</f>
        <v>0</v>
      </c>
      <c r="U214" s="38"/>
      <c r="V214" s="38"/>
      <c r="W214" s="38"/>
      <c r="X214" s="38"/>
      <c r="Y214" s="38"/>
      <c r="Z214" s="38"/>
      <c r="AA214" s="38"/>
      <c r="AB214" s="38"/>
      <c r="AC214" s="38"/>
      <c r="AD214" s="38"/>
      <c r="AE214" s="38"/>
      <c r="AR214" s="237" t="s">
        <v>392</v>
      </c>
      <c r="AT214" s="237" t="s">
        <v>307</v>
      </c>
      <c r="AU214" s="237" t="s">
        <v>86</v>
      </c>
      <c r="AY214" s="17" t="s">
        <v>304</v>
      </c>
      <c r="BE214" s="238">
        <f>IF(N214="základní",J214,0)</f>
        <v>0</v>
      </c>
      <c r="BF214" s="238">
        <f>IF(N214="snížená",J214,0)</f>
        <v>0</v>
      </c>
      <c r="BG214" s="238">
        <f>IF(N214="zákl. přenesená",J214,0)</f>
        <v>0</v>
      </c>
      <c r="BH214" s="238">
        <f>IF(N214="sníž. přenesená",J214,0)</f>
        <v>0</v>
      </c>
      <c r="BI214" s="238">
        <f>IF(N214="nulová",J214,0)</f>
        <v>0</v>
      </c>
      <c r="BJ214" s="17" t="s">
        <v>84</v>
      </c>
      <c r="BK214" s="238">
        <f>ROUND(I214*H214,2)</f>
        <v>0</v>
      </c>
      <c r="BL214" s="17" t="s">
        <v>392</v>
      </c>
      <c r="BM214" s="237" t="s">
        <v>521</v>
      </c>
    </row>
    <row r="215" s="2" customFormat="1" ht="33" customHeight="1">
      <c r="A215" s="38"/>
      <c r="B215" s="39"/>
      <c r="C215" s="226" t="s">
        <v>522</v>
      </c>
      <c r="D215" s="226" t="s">
        <v>307</v>
      </c>
      <c r="E215" s="227" t="s">
        <v>523</v>
      </c>
      <c r="F215" s="228" t="s">
        <v>524</v>
      </c>
      <c r="G215" s="229" t="s">
        <v>317</v>
      </c>
      <c r="H215" s="230">
        <v>774</v>
      </c>
      <c r="I215" s="231"/>
      <c r="J215" s="232">
        <f>ROUND(I215*H215,2)</f>
        <v>0</v>
      </c>
      <c r="K215" s="228" t="s">
        <v>318</v>
      </c>
      <c r="L215" s="44"/>
      <c r="M215" s="233" t="s">
        <v>1</v>
      </c>
      <c r="N215" s="234" t="s">
        <v>42</v>
      </c>
      <c r="O215" s="91"/>
      <c r="P215" s="235">
        <f>O215*H215</f>
        <v>0</v>
      </c>
      <c r="Q215" s="235">
        <v>0.00025999999999999998</v>
      </c>
      <c r="R215" s="235">
        <f>Q215*H215</f>
        <v>0.20123999999999997</v>
      </c>
      <c r="S215" s="235">
        <v>0</v>
      </c>
      <c r="T215" s="236">
        <f>S215*H215</f>
        <v>0</v>
      </c>
      <c r="U215" s="38"/>
      <c r="V215" s="38"/>
      <c r="W215" s="38"/>
      <c r="X215" s="38"/>
      <c r="Y215" s="38"/>
      <c r="Z215" s="38"/>
      <c r="AA215" s="38"/>
      <c r="AB215" s="38"/>
      <c r="AC215" s="38"/>
      <c r="AD215" s="38"/>
      <c r="AE215" s="38"/>
      <c r="AR215" s="237" t="s">
        <v>392</v>
      </c>
      <c r="AT215" s="237" t="s">
        <v>307</v>
      </c>
      <c r="AU215" s="237" t="s">
        <v>86</v>
      </c>
      <c r="AY215" s="17" t="s">
        <v>304</v>
      </c>
      <c r="BE215" s="238">
        <f>IF(N215="základní",J215,0)</f>
        <v>0</v>
      </c>
      <c r="BF215" s="238">
        <f>IF(N215="snížená",J215,0)</f>
        <v>0</v>
      </c>
      <c r="BG215" s="238">
        <f>IF(N215="zákl. přenesená",J215,0)</f>
        <v>0</v>
      </c>
      <c r="BH215" s="238">
        <f>IF(N215="sníž. přenesená",J215,0)</f>
        <v>0</v>
      </c>
      <c r="BI215" s="238">
        <f>IF(N215="nulová",J215,0)</f>
        <v>0</v>
      </c>
      <c r="BJ215" s="17" t="s">
        <v>84</v>
      </c>
      <c r="BK215" s="238">
        <f>ROUND(I215*H215,2)</f>
        <v>0</v>
      </c>
      <c r="BL215" s="17" t="s">
        <v>392</v>
      </c>
      <c r="BM215" s="237" t="s">
        <v>525</v>
      </c>
    </row>
    <row r="216" s="14" customFormat="1">
      <c r="A216" s="14"/>
      <c r="B216" s="251"/>
      <c r="C216" s="252"/>
      <c r="D216" s="241" t="s">
        <v>323</v>
      </c>
      <c r="E216" s="253" t="s">
        <v>1</v>
      </c>
      <c r="F216" s="254" t="s">
        <v>526</v>
      </c>
      <c r="G216" s="252"/>
      <c r="H216" s="253" t="s">
        <v>1</v>
      </c>
      <c r="I216" s="255"/>
      <c r="J216" s="252"/>
      <c r="K216" s="252"/>
      <c r="L216" s="256"/>
      <c r="M216" s="257"/>
      <c r="N216" s="258"/>
      <c r="O216" s="258"/>
      <c r="P216" s="258"/>
      <c r="Q216" s="258"/>
      <c r="R216" s="258"/>
      <c r="S216" s="258"/>
      <c r="T216" s="259"/>
      <c r="U216" s="14"/>
      <c r="V216" s="14"/>
      <c r="W216" s="14"/>
      <c r="X216" s="14"/>
      <c r="Y216" s="14"/>
      <c r="Z216" s="14"/>
      <c r="AA216" s="14"/>
      <c r="AB216" s="14"/>
      <c r="AC216" s="14"/>
      <c r="AD216" s="14"/>
      <c r="AE216" s="14"/>
      <c r="AT216" s="260" t="s">
        <v>323</v>
      </c>
      <c r="AU216" s="260" t="s">
        <v>86</v>
      </c>
      <c r="AV216" s="14" t="s">
        <v>84</v>
      </c>
      <c r="AW216" s="14" t="s">
        <v>32</v>
      </c>
      <c r="AX216" s="14" t="s">
        <v>77</v>
      </c>
      <c r="AY216" s="260" t="s">
        <v>304</v>
      </c>
    </row>
    <row r="217" s="13" customFormat="1">
      <c r="A217" s="13"/>
      <c r="B217" s="239"/>
      <c r="C217" s="240"/>
      <c r="D217" s="241" t="s">
        <v>323</v>
      </c>
      <c r="E217" s="242" t="s">
        <v>1</v>
      </c>
      <c r="F217" s="243" t="s">
        <v>527</v>
      </c>
      <c r="G217" s="240"/>
      <c r="H217" s="244">
        <v>174</v>
      </c>
      <c r="I217" s="245"/>
      <c r="J217" s="240"/>
      <c r="K217" s="240"/>
      <c r="L217" s="246"/>
      <c r="M217" s="247"/>
      <c r="N217" s="248"/>
      <c r="O217" s="248"/>
      <c r="P217" s="248"/>
      <c r="Q217" s="248"/>
      <c r="R217" s="248"/>
      <c r="S217" s="248"/>
      <c r="T217" s="249"/>
      <c r="U217" s="13"/>
      <c r="V217" s="13"/>
      <c r="W217" s="13"/>
      <c r="X217" s="13"/>
      <c r="Y217" s="13"/>
      <c r="Z217" s="13"/>
      <c r="AA217" s="13"/>
      <c r="AB217" s="13"/>
      <c r="AC217" s="13"/>
      <c r="AD217" s="13"/>
      <c r="AE217" s="13"/>
      <c r="AT217" s="250" t="s">
        <v>323</v>
      </c>
      <c r="AU217" s="250" t="s">
        <v>86</v>
      </c>
      <c r="AV217" s="13" t="s">
        <v>86</v>
      </c>
      <c r="AW217" s="13" t="s">
        <v>32</v>
      </c>
      <c r="AX217" s="13" t="s">
        <v>77</v>
      </c>
      <c r="AY217" s="250" t="s">
        <v>304</v>
      </c>
    </row>
    <row r="218" s="13" customFormat="1">
      <c r="A218" s="13"/>
      <c r="B218" s="239"/>
      <c r="C218" s="240"/>
      <c r="D218" s="241" t="s">
        <v>323</v>
      </c>
      <c r="E218" s="242" t="s">
        <v>1</v>
      </c>
      <c r="F218" s="243" t="s">
        <v>528</v>
      </c>
      <c r="G218" s="240"/>
      <c r="H218" s="244">
        <v>600</v>
      </c>
      <c r="I218" s="245"/>
      <c r="J218" s="240"/>
      <c r="K218" s="240"/>
      <c r="L218" s="246"/>
      <c r="M218" s="247"/>
      <c r="N218" s="248"/>
      <c r="O218" s="248"/>
      <c r="P218" s="248"/>
      <c r="Q218" s="248"/>
      <c r="R218" s="248"/>
      <c r="S218" s="248"/>
      <c r="T218" s="249"/>
      <c r="U218" s="13"/>
      <c r="V218" s="13"/>
      <c r="W218" s="13"/>
      <c r="X218" s="13"/>
      <c r="Y218" s="13"/>
      <c r="Z218" s="13"/>
      <c r="AA218" s="13"/>
      <c r="AB218" s="13"/>
      <c r="AC218" s="13"/>
      <c r="AD218" s="13"/>
      <c r="AE218" s="13"/>
      <c r="AT218" s="250" t="s">
        <v>323</v>
      </c>
      <c r="AU218" s="250" t="s">
        <v>86</v>
      </c>
      <c r="AV218" s="13" t="s">
        <v>86</v>
      </c>
      <c r="AW218" s="13" t="s">
        <v>32</v>
      </c>
      <c r="AX218" s="13" t="s">
        <v>77</v>
      </c>
      <c r="AY218" s="250" t="s">
        <v>304</v>
      </c>
    </row>
    <row r="219" s="15" customFormat="1">
      <c r="A219" s="15"/>
      <c r="B219" s="261"/>
      <c r="C219" s="262"/>
      <c r="D219" s="241" t="s">
        <v>323</v>
      </c>
      <c r="E219" s="263" t="s">
        <v>1</v>
      </c>
      <c r="F219" s="264" t="s">
        <v>338</v>
      </c>
      <c r="G219" s="262"/>
      <c r="H219" s="265">
        <v>774</v>
      </c>
      <c r="I219" s="266"/>
      <c r="J219" s="262"/>
      <c r="K219" s="262"/>
      <c r="L219" s="267"/>
      <c r="M219" s="268"/>
      <c r="N219" s="269"/>
      <c r="O219" s="269"/>
      <c r="P219" s="269"/>
      <c r="Q219" s="269"/>
      <c r="R219" s="269"/>
      <c r="S219" s="269"/>
      <c r="T219" s="270"/>
      <c r="U219" s="15"/>
      <c r="V219" s="15"/>
      <c r="W219" s="15"/>
      <c r="X219" s="15"/>
      <c r="Y219" s="15"/>
      <c r="Z219" s="15"/>
      <c r="AA219" s="15"/>
      <c r="AB219" s="15"/>
      <c r="AC219" s="15"/>
      <c r="AD219" s="15"/>
      <c r="AE219" s="15"/>
      <c r="AT219" s="271" t="s">
        <v>323</v>
      </c>
      <c r="AU219" s="271" t="s">
        <v>86</v>
      </c>
      <c r="AV219" s="15" t="s">
        <v>311</v>
      </c>
      <c r="AW219" s="15" t="s">
        <v>32</v>
      </c>
      <c r="AX219" s="15" t="s">
        <v>84</v>
      </c>
      <c r="AY219" s="271" t="s">
        <v>304</v>
      </c>
    </row>
    <row r="220" s="12" customFormat="1" ht="25.92" customHeight="1">
      <c r="A220" s="12"/>
      <c r="B220" s="210"/>
      <c r="C220" s="211"/>
      <c r="D220" s="212" t="s">
        <v>76</v>
      </c>
      <c r="E220" s="213" t="s">
        <v>529</v>
      </c>
      <c r="F220" s="213" t="s">
        <v>530</v>
      </c>
      <c r="G220" s="211"/>
      <c r="H220" s="211"/>
      <c r="I220" s="214"/>
      <c r="J220" s="215">
        <f>BK220</f>
        <v>0</v>
      </c>
      <c r="K220" s="211"/>
      <c r="L220" s="216"/>
      <c r="M220" s="217"/>
      <c r="N220" s="218"/>
      <c r="O220" s="218"/>
      <c r="P220" s="219">
        <f>SUM(P221:P222)</f>
        <v>0</v>
      </c>
      <c r="Q220" s="218"/>
      <c r="R220" s="219">
        <f>SUM(R221:R222)</f>
        <v>0</v>
      </c>
      <c r="S220" s="218"/>
      <c r="T220" s="220">
        <f>SUM(T221:T222)</f>
        <v>0</v>
      </c>
      <c r="U220" s="12"/>
      <c r="V220" s="12"/>
      <c r="W220" s="12"/>
      <c r="X220" s="12"/>
      <c r="Y220" s="12"/>
      <c r="Z220" s="12"/>
      <c r="AA220" s="12"/>
      <c r="AB220" s="12"/>
      <c r="AC220" s="12"/>
      <c r="AD220" s="12"/>
      <c r="AE220" s="12"/>
      <c r="AR220" s="221" t="s">
        <v>311</v>
      </c>
      <c r="AT220" s="222" t="s">
        <v>76</v>
      </c>
      <c r="AU220" s="222" t="s">
        <v>77</v>
      </c>
      <c r="AY220" s="221" t="s">
        <v>304</v>
      </c>
      <c r="BK220" s="223">
        <f>SUM(BK221:BK222)</f>
        <v>0</v>
      </c>
    </row>
    <row r="221" s="2" customFormat="1" ht="16.5" customHeight="1">
      <c r="A221" s="38"/>
      <c r="B221" s="39"/>
      <c r="C221" s="226" t="s">
        <v>531</v>
      </c>
      <c r="D221" s="226" t="s">
        <v>307</v>
      </c>
      <c r="E221" s="227" t="s">
        <v>532</v>
      </c>
      <c r="F221" s="228" t="s">
        <v>533</v>
      </c>
      <c r="G221" s="229" t="s">
        <v>534</v>
      </c>
      <c r="H221" s="230">
        <v>50</v>
      </c>
      <c r="I221" s="231"/>
      <c r="J221" s="232">
        <f>ROUND(I221*H221,2)</f>
        <v>0</v>
      </c>
      <c r="K221" s="228" t="s">
        <v>318</v>
      </c>
      <c r="L221" s="44"/>
      <c r="M221" s="233" t="s">
        <v>1</v>
      </c>
      <c r="N221" s="234" t="s">
        <v>42</v>
      </c>
      <c r="O221" s="91"/>
      <c r="P221" s="235">
        <f>O221*H221</f>
        <v>0</v>
      </c>
      <c r="Q221" s="235">
        <v>0</v>
      </c>
      <c r="R221" s="235">
        <f>Q221*H221</f>
        <v>0</v>
      </c>
      <c r="S221" s="235">
        <v>0</v>
      </c>
      <c r="T221" s="236">
        <f>S221*H221</f>
        <v>0</v>
      </c>
      <c r="U221" s="38"/>
      <c r="V221" s="38"/>
      <c r="W221" s="38"/>
      <c r="X221" s="38"/>
      <c r="Y221" s="38"/>
      <c r="Z221" s="38"/>
      <c r="AA221" s="38"/>
      <c r="AB221" s="38"/>
      <c r="AC221" s="38"/>
      <c r="AD221" s="38"/>
      <c r="AE221" s="38"/>
      <c r="AR221" s="237" t="s">
        <v>535</v>
      </c>
      <c r="AT221" s="237" t="s">
        <v>307</v>
      </c>
      <c r="AU221" s="237" t="s">
        <v>84</v>
      </c>
      <c r="AY221" s="17" t="s">
        <v>304</v>
      </c>
      <c r="BE221" s="238">
        <f>IF(N221="základní",J221,0)</f>
        <v>0</v>
      </c>
      <c r="BF221" s="238">
        <f>IF(N221="snížená",J221,0)</f>
        <v>0</v>
      </c>
      <c r="BG221" s="238">
        <f>IF(N221="zákl. přenesená",J221,0)</f>
        <v>0</v>
      </c>
      <c r="BH221" s="238">
        <f>IF(N221="sníž. přenesená",J221,0)</f>
        <v>0</v>
      </c>
      <c r="BI221" s="238">
        <f>IF(N221="nulová",J221,0)</f>
        <v>0</v>
      </c>
      <c r="BJ221" s="17" t="s">
        <v>84</v>
      </c>
      <c r="BK221" s="238">
        <f>ROUND(I221*H221,2)</f>
        <v>0</v>
      </c>
      <c r="BL221" s="17" t="s">
        <v>535</v>
      </c>
      <c r="BM221" s="237" t="s">
        <v>536</v>
      </c>
    </row>
    <row r="222" s="13" customFormat="1">
      <c r="A222" s="13"/>
      <c r="B222" s="239"/>
      <c r="C222" s="240"/>
      <c r="D222" s="241" t="s">
        <v>323</v>
      </c>
      <c r="E222" s="242" t="s">
        <v>1</v>
      </c>
      <c r="F222" s="243" t="s">
        <v>537</v>
      </c>
      <c r="G222" s="240"/>
      <c r="H222" s="244">
        <v>50</v>
      </c>
      <c r="I222" s="245"/>
      <c r="J222" s="240"/>
      <c r="K222" s="240"/>
      <c r="L222" s="246"/>
      <c r="M222" s="283"/>
      <c r="N222" s="284"/>
      <c r="O222" s="284"/>
      <c r="P222" s="284"/>
      <c r="Q222" s="284"/>
      <c r="R222" s="284"/>
      <c r="S222" s="284"/>
      <c r="T222" s="285"/>
      <c r="U222" s="13"/>
      <c r="V222" s="13"/>
      <c r="W222" s="13"/>
      <c r="X222" s="13"/>
      <c r="Y222" s="13"/>
      <c r="Z222" s="13"/>
      <c r="AA222" s="13"/>
      <c r="AB222" s="13"/>
      <c r="AC222" s="13"/>
      <c r="AD222" s="13"/>
      <c r="AE222" s="13"/>
      <c r="AT222" s="250" t="s">
        <v>323</v>
      </c>
      <c r="AU222" s="250" t="s">
        <v>84</v>
      </c>
      <c r="AV222" s="13" t="s">
        <v>86</v>
      </c>
      <c r="AW222" s="13" t="s">
        <v>32</v>
      </c>
      <c r="AX222" s="13" t="s">
        <v>84</v>
      </c>
      <c r="AY222" s="250" t="s">
        <v>304</v>
      </c>
    </row>
    <row r="223" s="2" customFormat="1" ht="6.96" customHeight="1">
      <c r="A223" s="38"/>
      <c r="B223" s="66"/>
      <c r="C223" s="67"/>
      <c r="D223" s="67"/>
      <c r="E223" s="67"/>
      <c r="F223" s="67"/>
      <c r="G223" s="67"/>
      <c r="H223" s="67"/>
      <c r="I223" s="67"/>
      <c r="J223" s="67"/>
      <c r="K223" s="67"/>
      <c r="L223" s="44"/>
      <c r="M223" s="38"/>
      <c r="O223" s="38"/>
      <c r="P223" s="38"/>
      <c r="Q223" s="38"/>
      <c r="R223" s="38"/>
      <c r="S223" s="38"/>
      <c r="T223" s="38"/>
      <c r="U223" s="38"/>
      <c r="V223" s="38"/>
      <c r="W223" s="38"/>
      <c r="X223" s="38"/>
      <c r="Y223" s="38"/>
      <c r="Z223" s="38"/>
      <c r="AA223" s="38"/>
      <c r="AB223" s="38"/>
      <c r="AC223" s="38"/>
      <c r="AD223" s="38"/>
      <c r="AE223" s="38"/>
    </row>
  </sheetData>
  <sheetProtection sheet="1" autoFilter="0" formatColumns="0" formatRows="0" objects="1" scenarios="1" spinCount="100000" saltValue="GrVUMRxazDV6vcSjEFIJhaNpI35C5pdUHWD2ldyW/y8w+mZlSQuE/LGbhigZSvoVlN2Qi2W9vbzAwxf5+CNi0w==" hashValue="kXfgLbX/XYT23aL+bN4H+fvQT2IKvxDfHn/iVh6ogtkgl+z1mDe46fX7fSh0fMKkt6HkXsCdax9gXZq2oV0fcQ==" algorithmName="SHA-512" password="CC35"/>
  <autoFilter ref="C132:K222"/>
  <mergeCells count="12">
    <mergeCell ref="E7:H7"/>
    <mergeCell ref="E9:H9"/>
    <mergeCell ref="E11:H11"/>
    <mergeCell ref="E20:H20"/>
    <mergeCell ref="E29:H29"/>
    <mergeCell ref="E85:H85"/>
    <mergeCell ref="E87:H87"/>
    <mergeCell ref="E89:H89"/>
    <mergeCell ref="E121:H121"/>
    <mergeCell ref="E123:H123"/>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154</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1886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1978</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23.25" customHeight="1">
      <c r="A29" s="154"/>
      <c r="B29" s="155"/>
      <c r="C29" s="154"/>
      <c r="D29" s="154"/>
      <c r="E29" s="156" t="s">
        <v>1521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ROUND((SUM(BE124:BE206)),  2)</f>
        <v>0</v>
      </c>
      <c r="G35" s="38"/>
      <c r="H35" s="38"/>
      <c r="I35" s="164">
        <v>0.20999999999999999</v>
      </c>
      <c r="J35" s="163">
        <f>ROUND(((SUM(BE124:BE206))*I35),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ROUND((SUM(BF124:BF206)),  2)</f>
        <v>0</v>
      </c>
      <c r="G36" s="38"/>
      <c r="H36" s="38"/>
      <c r="I36" s="164">
        <v>0.12</v>
      </c>
      <c r="J36" s="163">
        <f>ROUND(((SUM(BF124:BF206))*I36),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ROUND((SUM(BG124:BG206)),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ROUND((SUM(BH124:BH206)),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ROUND((SUM(BI124:BI206)),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1886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03.4 - Elektroinstalace 3.np + instalace střecha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889</v>
      </c>
      <c r="E99" s="191"/>
      <c r="F99" s="191"/>
      <c r="G99" s="191"/>
      <c r="H99" s="191"/>
      <c r="I99" s="191"/>
      <c r="J99" s="192">
        <f>J125</f>
        <v>0</v>
      </c>
      <c r="K99" s="189"/>
      <c r="L99" s="193"/>
      <c r="S99" s="9"/>
      <c r="T99" s="9"/>
      <c r="U99" s="9"/>
      <c r="V99" s="9"/>
      <c r="W99" s="9"/>
      <c r="X99" s="9"/>
      <c r="Y99" s="9"/>
      <c r="Z99" s="9"/>
      <c r="AA99" s="9"/>
      <c r="AB99" s="9"/>
      <c r="AC99" s="9"/>
      <c r="AD99" s="9"/>
      <c r="AE99" s="9"/>
    </row>
    <row r="100" s="9" customFormat="1" ht="24.96" customHeight="1">
      <c r="A100" s="9"/>
      <c r="B100" s="188"/>
      <c r="C100" s="189"/>
      <c r="D100" s="190" t="s">
        <v>890</v>
      </c>
      <c r="E100" s="191"/>
      <c r="F100" s="191"/>
      <c r="G100" s="191"/>
      <c r="H100" s="191"/>
      <c r="I100" s="191"/>
      <c r="J100" s="192">
        <f>J128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891</v>
      </c>
      <c r="E101" s="191"/>
      <c r="F101" s="191"/>
      <c r="G101" s="191"/>
      <c r="H101" s="191"/>
      <c r="I101" s="191"/>
      <c r="J101" s="192">
        <f>J132</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893</v>
      </c>
      <c r="E102" s="191"/>
      <c r="F102" s="191"/>
      <c r="G102" s="191"/>
      <c r="H102" s="191"/>
      <c r="I102" s="191"/>
      <c r="J102" s="192">
        <f>J202</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267</v>
      </c>
      <c r="D113" s="22"/>
      <c r="E113" s="22"/>
      <c r="F113" s="22"/>
      <c r="G113" s="22"/>
      <c r="H113" s="22"/>
      <c r="I113" s="22"/>
      <c r="J113" s="22"/>
      <c r="K113" s="22"/>
      <c r="L113" s="20"/>
    </row>
    <row r="114" s="2" customFormat="1" ht="16.5" customHeight="1">
      <c r="A114" s="38"/>
      <c r="B114" s="39"/>
      <c r="C114" s="40"/>
      <c r="D114" s="40"/>
      <c r="E114" s="183" t="s">
        <v>1886</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03.4 - Elektroinstalace 3.np + instalace střecha</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Na Okrouhlíku 1371, HK</v>
      </c>
      <c r="G118" s="40"/>
      <c r="H118" s="40"/>
      <c r="I118" s="32" t="s">
        <v>22</v>
      </c>
      <c r="J118" s="79" t="str">
        <f>IF(J14="","",J14)</f>
        <v>24. 6. 2024</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E17</f>
        <v>Krajský úřad Královéhradeckého kraje</v>
      </c>
      <c r="G120" s="40"/>
      <c r="H120" s="40"/>
      <c r="I120" s="32" t="s">
        <v>30</v>
      </c>
      <c r="J120" s="36" t="str">
        <f>E23</f>
        <v>Energy Benefit Centre a.s.</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9"/>
      <c r="B123" s="200"/>
      <c r="C123" s="201" t="s">
        <v>290</v>
      </c>
      <c r="D123" s="202" t="s">
        <v>62</v>
      </c>
      <c r="E123" s="202" t="s">
        <v>58</v>
      </c>
      <c r="F123" s="202" t="s">
        <v>59</v>
      </c>
      <c r="G123" s="202" t="s">
        <v>291</v>
      </c>
      <c r="H123" s="202" t="s">
        <v>292</v>
      </c>
      <c r="I123" s="202" t="s">
        <v>293</v>
      </c>
      <c r="J123" s="202" t="s">
        <v>273</v>
      </c>
      <c r="K123" s="203" t="s">
        <v>294</v>
      </c>
      <c r="L123" s="204"/>
      <c r="M123" s="100" t="s">
        <v>1</v>
      </c>
      <c r="N123" s="101" t="s">
        <v>41</v>
      </c>
      <c r="O123" s="101" t="s">
        <v>295</v>
      </c>
      <c r="P123" s="101" t="s">
        <v>296</v>
      </c>
      <c r="Q123" s="101" t="s">
        <v>297</v>
      </c>
      <c r="R123" s="101" t="s">
        <v>298</v>
      </c>
      <c r="S123" s="101" t="s">
        <v>299</v>
      </c>
      <c r="T123" s="102" t="s">
        <v>300</v>
      </c>
      <c r="U123" s="199"/>
      <c r="V123" s="199"/>
      <c r="W123" s="199"/>
      <c r="X123" s="199"/>
      <c r="Y123" s="199"/>
      <c r="Z123" s="199"/>
      <c r="AA123" s="199"/>
      <c r="AB123" s="199"/>
      <c r="AC123" s="199"/>
      <c r="AD123" s="199"/>
      <c r="AE123" s="199"/>
    </row>
    <row r="124" s="2" customFormat="1" ht="22.8" customHeight="1">
      <c r="A124" s="38"/>
      <c r="B124" s="39"/>
      <c r="C124" s="107" t="s">
        <v>301</v>
      </c>
      <c r="D124" s="40"/>
      <c r="E124" s="40"/>
      <c r="F124" s="40"/>
      <c r="G124" s="40"/>
      <c r="H124" s="40"/>
      <c r="I124" s="40"/>
      <c r="J124" s="205">
        <f>BK124</f>
        <v>0</v>
      </c>
      <c r="K124" s="40"/>
      <c r="L124" s="44"/>
      <c r="M124" s="103"/>
      <c r="N124" s="206"/>
      <c r="O124" s="104"/>
      <c r="P124" s="207">
        <f>P125+P128+P132+P202</f>
        <v>0</v>
      </c>
      <c r="Q124" s="104"/>
      <c r="R124" s="207">
        <f>R125+R128+R132+R202</f>
        <v>0</v>
      </c>
      <c r="S124" s="104"/>
      <c r="T124" s="208">
        <f>T125+T128+T132+T202</f>
        <v>0</v>
      </c>
      <c r="U124" s="38"/>
      <c r="V124" s="38"/>
      <c r="W124" s="38"/>
      <c r="X124" s="38"/>
      <c r="Y124" s="38"/>
      <c r="Z124" s="38"/>
      <c r="AA124" s="38"/>
      <c r="AB124" s="38"/>
      <c r="AC124" s="38"/>
      <c r="AD124" s="38"/>
      <c r="AE124" s="38"/>
      <c r="AT124" s="17" t="s">
        <v>76</v>
      </c>
      <c r="AU124" s="17" t="s">
        <v>275</v>
      </c>
      <c r="BK124" s="209">
        <f>BK125+BK128+BK132+BK202</f>
        <v>0</v>
      </c>
    </row>
    <row r="125" s="12" customFormat="1" ht="25.92" customHeight="1">
      <c r="A125" s="12"/>
      <c r="B125" s="210"/>
      <c r="C125" s="211"/>
      <c r="D125" s="212" t="s">
        <v>76</v>
      </c>
      <c r="E125" s="213" t="s">
        <v>894</v>
      </c>
      <c r="F125" s="213" t="s">
        <v>895</v>
      </c>
      <c r="G125" s="211"/>
      <c r="H125" s="211"/>
      <c r="I125" s="214"/>
      <c r="J125" s="215">
        <f>BK125</f>
        <v>0</v>
      </c>
      <c r="K125" s="211"/>
      <c r="L125" s="216"/>
      <c r="M125" s="217"/>
      <c r="N125" s="218"/>
      <c r="O125" s="218"/>
      <c r="P125" s="219">
        <f>SUM(P126:P127)</f>
        <v>0</v>
      </c>
      <c r="Q125" s="218"/>
      <c r="R125" s="219">
        <f>SUM(R126:R127)</f>
        <v>0</v>
      </c>
      <c r="S125" s="218"/>
      <c r="T125" s="220">
        <f>SUM(T126:T127)</f>
        <v>0</v>
      </c>
      <c r="U125" s="12"/>
      <c r="V125" s="12"/>
      <c r="W125" s="12"/>
      <c r="X125" s="12"/>
      <c r="Y125" s="12"/>
      <c r="Z125" s="12"/>
      <c r="AA125" s="12"/>
      <c r="AB125" s="12"/>
      <c r="AC125" s="12"/>
      <c r="AD125" s="12"/>
      <c r="AE125" s="12"/>
      <c r="AR125" s="221" t="s">
        <v>84</v>
      </c>
      <c r="AT125" s="222" t="s">
        <v>76</v>
      </c>
      <c r="AU125" s="222" t="s">
        <v>77</v>
      </c>
      <c r="AY125" s="221" t="s">
        <v>304</v>
      </c>
      <c r="BK125" s="223">
        <f>SUM(BK126:BK127)</f>
        <v>0</v>
      </c>
    </row>
    <row r="126" s="2" customFormat="1" ht="24.15" customHeight="1">
      <c r="A126" s="38"/>
      <c r="B126" s="39"/>
      <c r="C126" s="226" t="s">
        <v>84</v>
      </c>
      <c r="D126" s="226" t="s">
        <v>307</v>
      </c>
      <c r="E126" s="227" t="s">
        <v>896</v>
      </c>
      <c r="F126" s="228" t="s">
        <v>897</v>
      </c>
      <c r="G126" s="229" t="s">
        <v>317</v>
      </c>
      <c r="H126" s="230">
        <v>150</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86</v>
      </c>
    </row>
    <row r="127" s="2" customFormat="1" ht="24.15" customHeight="1">
      <c r="A127" s="38"/>
      <c r="B127" s="39"/>
      <c r="C127" s="226" t="s">
        <v>86</v>
      </c>
      <c r="D127" s="226" t="s">
        <v>307</v>
      </c>
      <c r="E127" s="227" t="s">
        <v>898</v>
      </c>
      <c r="F127" s="228" t="s">
        <v>899</v>
      </c>
      <c r="G127" s="229" t="s">
        <v>317</v>
      </c>
      <c r="H127" s="230">
        <v>142</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311</v>
      </c>
    </row>
    <row r="128" s="12" customFormat="1" ht="25.92" customHeight="1">
      <c r="A128" s="12"/>
      <c r="B128" s="210"/>
      <c r="C128" s="211"/>
      <c r="D128" s="212" t="s">
        <v>76</v>
      </c>
      <c r="E128" s="213" t="s">
        <v>900</v>
      </c>
      <c r="F128" s="213" t="s">
        <v>901</v>
      </c>
      <c r="G128" s="211"/>
      <c r="H128" s="211"/>
      <c r="I128" s="214"/>
      <c r="J128" s="215">
        <f>BK128</f>
        <v>0</v>
      </c>
      <c r="K128" s="211"/>
      <c r="L128" s="216"/>
      <c r="M128" s="217"/>
      <c r="N128" s="218"/>
      <c r="O128" s="218"/>
      <c r="P128" s="219">
        <f>SUM(P129:P131)</f>
        <v>0</v>
      </c>
      <c r="Q128" s="218"/>
      <c r="R128" s="219">
        <f>SUM(R129:R131)</f>
        <v>0</v>
      </c>
      <c r="S128" s="218"/>
      <c r="T128" s="220">
        <f>SUM(T129:T131)</f>
        <v>0</v>
      </c>
      <c r="U128" s="12"/>
      <c r="V128" s="12"/>
      <c r="W128" s="12"/>
      <c r="X128" s="12"/>
      <c r="Y128" s="12"/>
      <c r="Z128" s="12"/>
      <c r="AA128" s="12"/>
      <c r="AB128" s="12"/>
      <c r="AC128" s="12"/>
      <c r="AD128" s="12"/>
      <c r="AE128" s="12"/>
      <c r="AR128" s="221" t="s">
        <v>84</v>
      </c>
      <c r="AT128" s="222" t="s">
        <v>76</v>
      </c>
      <c r="AU128" s="222" t="s">
        <v>77</v>
      </c>
      <c r="AY128" s="221" t="s">
        <v>304</v>
      </c>
      <c r="BK128" s="223">
        <f>SUM(BK129:BK131)</f>
        <v>0</v>
      </c>
    </row>
    <row r="129" s="2" customFormat="1" ht="16.5" customHeight="1">
      <c r="A129" s="38"/>
      <c r="B129" s="39"/>
      <c r="C129" s="226" t="s">
        <v>305</v>
      </c>
      <c r="D129" s="226" t="s">
        <v>307</v>
      </c>
      <c r="E129" s="227" t="s">
        <v>902</v>
      </c>
      <c r="F129" s="228" t="s">
        <v>903</v>
      </c>
      <c r="G129" s="229" t="s">
        <v>547</v>
      </c>
      <c r="H129" s="230">
        <v>130</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16.5" customHeight="1">
      <c r="A130" s="38"/>
      <c r="B130" s="39"/>
      <c r="C130" s="226" t="s">
        <v>311</v>
      </c>
      <c r="D130" s="226" t="s">
        <v>307</v>
      </c>
      <c r="E130" s="227" t="s">
        <v>904</v>
      </c>
      <c r="F130" s="228" t="s">
        <v>905</v>
      </c>
      <c r="G130" s="229" t="s">
        <v>547</v>
      </c>
      <c r="H130" s="230">
        <v>24</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16.5" customHeight="1">
      <c r="A131" s="38"/>
      <c r="B131" s="39"/>
      <c r="C131" s="226" t="s">
        <v>330</v>
      </c>
      <c r="D131" s="226" t="s">
        <v>307</v>
      </c>
      <c r="E131" s="227" t="s">
        <v>906</v>
      </c>
      <c r="F131" s="228" t="s">
        <v>907</v>
      </c>
      <c r="G131" s="229" t="s">
        <v>547</v>
      </c>
      <c r="H131" s="230">
        <v>41</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12" customFormat="1" ht="25.92" customHeight="1">
      <c r="A132" s="12"/>
      <c r="B132" s="210"/>
      <c r="C132" s="211"/>
      <c r="D132" s="212" t="s">
        <v>76</v>
      </c>
      <c r="E132" s="213" t="s">
        <v>908</v>
      </c>
      <c r="F132" s="213" t="s">
        <v>909</v>
      </c>
      <c r="G132" s="211"/>
      <c r="H132" s="211"/>
      <c r="I132" s="214"/>
      <c r="J132" s="215">
        <f>BK132</f>
        <v>0</v>
      </c>
      <c r="K132" s="211"/>
      <c r="L132" s="216"/>
      <c r="M132" s="217"/>
      <c r="N132" s="218"/>
      <c r="O132" s="218"/>
      <c r="P132" s="219">
        <f>SUM(P133:P201)</f>
        <v>0</v>
      </c>
      <c r="Q132" s="218"/>
      <c r="R132" s="219">
        <f>SUM(R133:R201)</f>
        <v>0</v>
      </c>
      <c r="S132" s="218"/>
      <c r="T132" s="220">
        <f>SUM(T133:T201)</f>
        <v>0</v>
      </c>
      <c r="U132" s="12"/>
      <c r="V132" s="12"/>
      <c r="W132" s="12"/>
      <c r="X132" s="12"/>
      <c r="Y132" s="12"/>
      <c r="Z132" s="12"/>
      <c r="AA132" s="12"/>
      <c r="AB132" s="12"/>
      <c r="AC132" s="12"/>
      <c r="AD132" s="12"/>
      <c r="AE132" s="12"/>
      <c r="AR132" s="221" t="s">
        <v>84</v>
      </c>
      <c r="AT132" s="222" t="s">
        <v>76</v>
      </c>
      <c r="AU132" s="222" t="s">
        <v>77</v>
      </c>
      <c r="AY132" s="221" t="s">
        <v>304</v>
      </c>
      <c r="BK132" s="223">
        <f>SUM(BK133:BK201)</f>
        <v>0</v>
      </c>
    </row>
    <row r="133" s="2" customFormat="1" ht="16.5" customHeight="1">
      <c r="A133" s="38"/>
      <c r="B133" s="39"/>
      <c r="C133" s="226" t="s">
        <v>313</v>
      </c>
      <c r="D133" s="226" t="s">
        <v>307</v>
      </c>
      <c r="E133" s="227" t="s">
        <v>1979</v>
      </c>
      <c r="F133" s="228" t="s">
        <v>1980</v>
      </c>
      <c r="G133" s="229" t="s">
        <v>911</v>
      </c>
      <c r="H133" s="230">
        <v>1</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8</v>
      </c>
    </row>
    <row r="134" s="2" customFormat="1">
      <c r="A134" s="38"/>
      <c r="B134" s="39"/>
      <c r="C134" s="40"/>
      <c r="D134" s="241" t="s">
        <v>912</v>
      </c>
      <c r="E134" s="40"/>
      <c r="F134" s="291" t="s">
        <v>913</v>
      </c>
      <c r="G134" s="40"/>
      <c r="H134" s="40"/>
      <c r="I134" s="292"/>
      <c r="J134" s="40"/>
      <c r="K134" s="40"/>
      <c r="L134" s="44"/>
      <c r="M134" s="293"/>
      <c r="N134" s="294"/>
      <c r="O134" s="91"/>
      <c r="P134" s="91"/>
      <c r="Q134" s="91"/>
      <c r="R134" s="91"/>
      <c r="S134" s="91"/>
      <c r="T134" s="92"/>
      <c r="U134" s="38"/>
      <c r="V134" s="38"/>
      <c r="W134" s="38"/>
      <c r="X134" s="38"/>
      <c r="Y134" s="38"/>
      <c r="Z134" s="38"/>
      <c r="AA134" s="38"/>
      <c r="AB134" s="38"/>
      <c r="AC134" s="38"/>
      <c r="AD134" s="38"/>
      <c r="AE134" s="38"/>
      <c r="AT134" s="17" t="s">
        <v>912</v>
      </c>
      <c r="AU134" s="17" t="s">
        <v>84</v>
      </c>
    </row>
    <row r="135" s="2" customFormat="1" ht="16.5" customHeight="1">
      <c r="A135" s="38"/>
      <c r="B135" s="39"/>
      <c r="C135" s="226" t="s">
        <v>343</v>
      </c>
      <c r="D135" s="226" t="s">
        <v>307</v>
      </c>
      <c r="E135" s="227" t="s">
        <v>933</v>
      </c>
      <c r="F135" s="228" t="s">
        <v>934</v>
      </c>
      <c r="G135" s="229" t="s">
        <v>575</v>
      </c>
      <c r="H135" s="230">
        <v>1</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381</v>
      </c>
    </row>
    <row r="136" s="2" customFormat="1" ht="16.5" customHeight="1">
      <c r="A136" s="38"/>
      <c r="B136" s="39"/>
      <c r="C136" s="226" t="s">
        <v>348</v>
      </c>
      <c r="D136" s="226" t="s">
        <v>307</v>
      </c>
      <c r="E136" s="227" t="s">
        <v>422</v>
      </c>
      <c r="F136" s="228" t="s">
        <v>937</v>
      </c>
      <c r="G136" s="229" t="s">
        <v>911</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392</v>
      </c>
    </row>
    <row r="137" s="2" customFormat="1" ht="16.5" customHeight="1">
      <c r="A137" s="38"/>
      <c r="B137" s="39"/>
      <c r="C137" s="226" t="s">
        <v>325</v>
      </c>
      <c r="D137" s="226" t="s">
        <v>307</v>
      </c>
      <c r="E137" s="227" t="s">
        <v>305</v>
      </c>
      <c r="F137" s="228" t="s">
        <v>944</v>
      </c>
      <c r="G137" s="229" t="s">
        <v>911</v>
      </c>
      <c r="H137" s="230">
        <v>62</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403</v>
      </c>
    </row>
    <row r="138" s="2" customFormat="1" ht="16.5" customHeight="1">
      <c r="A138" s="38"/>
      <c r="B138" s="39"/>
      <c r="C138" s="226" t="s">
        <v>362</v>
      </c>
      <c r="D138" s="226" t="s">
        <v>307</v>
      </c>
      <c r="E138" s="227" t="s">
        <v>311</v>
      </c>
      <c r="F138" s="228" t="s">
        <v>949</v>
      </c>
      <c r="G138" s="229" t="s">
        <v>911</v>
      </c>
      <c r="H138" s="230">
        <v>19</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414</v>
      </c>
    </row>
    <row r="139" s="2" customFormat="1" ht="16.5" customHeight="1">
      <c r="A139" s="38"/>
      <c r="B139" s="39"/>
      <c r="C139" s="226" t="s">
        <v>367</v>
      </c>
      <c r="D139" s="226" t="s">
        <v>307</v>
      </c>
      <c r="E139" s="227" t="s">
        <v>951</v>
      </c>
      <c r="F139" s="228" t="s">
        <v>952</v>
      </c>
      <c r="G139" s="229" t="s">
        <v>911</v>
      </c>
      <c r="H139" s="230">
        <v>17</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422</v>
      </c>
    </row>
    <row r="140" s="2" customFormat="1" ht="16.5" customHeight="1">
      <c r="A140" s="38"/>
      <c r="B140" s="39"/>
      <c r="C140" s="226" t="s">
        <v>8</v>
      </c>
      <c r="D140" s="226" t="s">
        <v>307</v>
      </c>
      <c r="E140" s="227" t="s">
        <v>954</v>
      </c>
      <c r="F140" s="228" t="s">
        <v>955</v>
      </c>
      <c r="G140" s="229" t="s">
        <v>911</v>
      </c>
      <c r="H140" s="230">
        <v>16</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433</v>
      </c>
    </row>
    <row r="141" s="2" customFormat="1" ht="16.5" customHeight="1">
      <c r="A141" s="38"/>
      <c r="B141" s="39"/>
      <c r="C141" s="226" t="s">
        <v>375</v>
      </c>
      <c r="D141" s="226" t="s">
        <v>307</v>
      </c>
      <c r="E141" s="227" t="s">
        <v>957</v>
      </c>
      <c r="F141" s="228" t="s">
        <v>958</v>
      </c>
      <c r="G141" s="229" t="s">
        <v>911</v>
      </c>
      <c r="H141" s="230">
        <v>4</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443</v>
      </c>
    </row>
    <row r="142" s="2" customFormat="1" ht="21.75" customHeight="1">
      <c r="A142" s="38"/>
      <c r="B142" s="39"/>
      <c r="C142" s="226" t="s">
        <v>381</v>
      </c>
      <c r="D142" s="226" t="s">
        <v>307</v>
      </c>
      <c r="E142" s="227" t="s">
        <v>960</v>
      </c>
      <c r="F142" s="228" t="s">
        <v>961</v>
      </c>
      <c r="G142" s="229" t="s">
        <v>575</v>
      </c>
      <c r="H142" s="230">
        <v>118</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451</v>
      </c>
    </row>
    <row r="143" s="2" customFormat="1" ht="16.5" customHeight="1">
      <c r="A143" s="38"/>
      <c r="B143" s="39"/>
      <c r="C143" s="226" t="s">
        <v>389</v>
      </c>
      <c r="D143" s="226" t="s">
        <v>307</v>
      </c>
      <c r="E143" s="227" t="s">
        <v>330</v>
      </c>
      <c r="F143" s="228" t="s">
        <v>963</v>
      </c>
      <c r="G143" s="229" t="s">
        <v>911</v>
      </c>
      <c r="H143" s="230">
        <v>3</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461</v>
      </c>
    </row>
    <row r="144" s="2" customFormat="1" ht="16.5" customHeight="1">
      <c r="A144" s="38"/>
      <c r="B144" s="39"/>
      <c r="C144" s="226" t="s">
        <v>392</v>
      </c>
      <c r="D144" s="226" t="s">
        <v>307</v>
      </c>
      <c r="E144" s="227" t="s">
        <v>965</v>
      </c>
      <c r="F144" s="228" t="s">
        <v>966</v>
      </c>
      <c r="G144" s="229" t="s">
        <v>911</v>
      </c>
      <c r="H144" s="230">
        <v>2</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426</v>
      </c>
    </row>
    <row r="145" s="2" customFormat="1" ht="16.5" customHeight="1">
      <c r="A145" s="38"/>
      <c r="B145" s="39"/>
      <c r="C145" s="226" t="s">
        <v>398</v>
      </c>
      <c r="D145" s="226" t="s">
        <v>307</v>
      </c>
      <c r="E145" s="227" t="s">
        <v>968</v>
      </c>
      <c r="F145" s="228" t="s">
        <v>972</v>
      </c>
      <c r="G145" s="229" t="s">
        <v>911</v>
      </c>
      <c r="H145" s="230">
        <v>2</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479</v>
      </c>
    </row>
    <row r="146" s="2" customFormat="1" ht="16.5" customHeight="1">
      <c r="A146" s="38"/>
      <c r="B146" s="39"/>
      <c r="C146" s="226" t="s">
        <v>403</v>
      </c>
      <c r="D146" s="226" t="s">
        <v>307</v>
      </c>
      <c r="E146" s="227" t="s">
        <v>1797</v>
      </c>
      <c r="F146" s="228" t="s">
        <v>969</v>
      </c>
      <c r="G146" s="229" t="s">
        <v>911</v>
      </c>
      <c r="H146" s="230">
        <v>6</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488</v>
      </c>
    </row>
    <row r="147" s="2" customFormat="1" ht="16.5" customHeight="1">
      <c r="A147" s="38"/>
      <c r="B147" s="39"/>
      <c r="C147" s="226" t="s">
        <v>410</v>
      </c>
      <c r="D147" s="226" t="s">
        <v>307</v>
      </c>
      <c r="E147" s="227" t="s">
        <v>1798</v>
      </c>
      <c r="F147" s="228" t="s">
        <v>1529</v>
      </c>
      <c r="G147" s="229" t="s">
        <v>911</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500</v>
      </c>
    </row>
    <row r="148" s="2" customFormat="1" ht="21.75" customHeight="1">
      <c r="A148" s="38"/>
      <c r="B148" s="39"/>
      <c r="C148" s="226" t="s">
        <v>414</v>
      </c>
      <c r="D148" s="226" t="s">
        <v>307</v>
      </c>
      <c r="E148" s="227" t="s">
        <v>977</v>
      </c>
      <c r="F148" s="228" t="s">
        <v>978</v>
      </c>
      <c r="G148" s="229" t="s">
        <v>575</v>
      </c>
      <c r="H148" s="230">
        <v>13</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508</v>
      </c>
    </row>
    <row r="149" s="2" customFormat="1" ht="24.15" customHeight="1">
      <c r="A149" s="38"/>
      <c r="B149" s="39"/>
      <c r="C149" s="226" t="s">
        <v>7</v>
      </c>
      <c r="D149" s="226" t="s">
        <v>307</v>
      </c>
      <c r="E149" s="227" t="s">
        <v>1799</v>
      </c>
      <c r="F149" s="228" t="s">
        <v>1800</v>
      </c>
      <c r="G149" s="229" t="s">
        <v>575</v>
      </c>
      <c r="H149" s="230">
        <v>6</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518</v>
      </c>
    </row>
    <row r="150" s="2" customFormat="1" ht="24.15" customHeight="1">
      <c r="A150" s="38"/>
      <c r="B150" s="39"/>
      <c r="C150" s="226" t="s">
        <v>422</v>
      </c>
      <c r="D150" s="226" t="s">
        <v>307</v>
      </c>
      <c r="E150" s="227" t="s">
        <v>980</v>
      </c>
      <c r="F150" s="228" t="s">
        <v>981</v>
      </c>
      <c r="G150" s="229" t="s">
        <v>575</v>
      </c>
      <c r="H150" s="230">
        <v>24</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531</v>
      </c>
    </row>
    <row r="151" s="2" customFormat="1" ht="16.5" customHeight="1">
      <c r="A151" s="38"/>
      <c r="B151" s="39"/>
      <c r="C151" s="226" t="s">
        <v>429</v>
      </c>
      <c r="D151" s="226" t="s">
        <v>307</v>
      </c>
      <c r="E151" s="227" t="s">
        <v>343</v>
      </c>
      <c r="F151" s="228" t="s">
        <v>1530</v>
      </c>
      <c r="G151" s="229" t="s">
        <v>911</v>
      </c>
      <c r="H151" s="230">
        <v>1</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687</v>
      </c>
    </row>
    <row r="152" s="2" customFormat="1">
      <c r="A152" s="38"/>
      <c r="B152" s="39"/>
      <c r="C152" s="40"/>
      <c r="D152" s="241" t="s">
        <v>912</v>
      </c>
      <c r="E152" s="40"/>
      <c r="F152" s="291" t="s">
        <v>1531</v>
      </c>
      <c r="G152" s="40"/>
      <c r="H152" s="40"/>
      <c r="I152" s="292"/>
      <c r="J152" s="40"/>
      <c r="K152" s="40"/>
      <c r="L152" s="44"/>
      <c r="M152" s="293"/>
      <c r="N152" s="294"/>
      <c r="O152" s="91"/>
      <c r="P152" s="91"/>
      <c r="Q152" s="91"/>
      <c r="R152" s="91"/>
      <c r="S152" s="91"/>
      <c r="T152" s="92"/>
      <c r="U152" s="38"/>
      <c r="V152" s="38"/>
      <c r="W152" s="38"/>
      <c r="X152" s="38"/>
      <c r="Y152" s="38"/>
      <c r="Z152" s="38"/>
      <c r="AA152" s="38"/>
      <c r="AB152" s="38"/>
      <c r="AC152" s="38"/>
      <c r="AD152" s="38"/>
      <c r="AE152" s="38"/>
      <c r="AT152" s="17" t="s">
        <v>912</v>
      </c>
      <c r="AU152" s="17" t="s">
        <v>84</v>
      </c>
    </row>
    <row r="153" s="2" customFormat="1" ht="24.15" customHeight="1">
      <c r="A153" s="38"/>
      <c r="B153" s="39"/>
      <c r="C153" s="226" t="s">
        <v>433</v>
      </c>
      <c r="D153" s="226" t="s">
        <v>307</v>
      </c>
      <c r="E153" s="227" t="s">
        <v>983</v>
      </c>
      <c r="F153" s="228" t="s">
        <v>984</v>
      </c>
      <c r="G153" s="229" t="s">
        <v>575</v>
      </c>
      <c r="H153" s="230">
        <v>204</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697</v>
      </c>
    </row>
    <row r="154" s="2" customFormat="1" ht="24.15" customHeight="1">
      <c r="A154" s="38"/>
      <c r="B154" s="39"/>
      <c r="C154" s="226" t="s">
        <v>437</v>
      </c>
      <c r="D154" s="226" t="s">
        <v>307</v>
      </c>
      <c r="E154" s="227" t="s">
        <v>986</v>
      </c>
      <c r="F154" s="228" t="s">
        <v>987</v>
      </c>
      <c r="G154" s="229" t="s">
        <v>575</v>
      </c>
      <c r="H154" s="230">
        <v>26</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938</v>
      </c>
    </row>
    <row r="155" s="2" customFormat="1" ht="24.15" customHeight="1">
      <c r="A155" s="38"/>
      <c r="B155" s="39"/>
      <c r="C155" s="226" t="s">
        <v>443</v>
      </c>
      <c r="D155" s="226" t="s">
        <v>307</v>
      </c>
      <c r="E155" s="227" t="s">
        <v>989</v>
      </c>
      <c r="F155" s="228" t="s">
        <v>990</v>
      </c>
      <c r="G155" s="229" t="s">
        <v>575</v>
      </c>
      <c r="H155" s="230">
        <v>13</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940</v>
      </c>
    </row>
    <row r="156" s="2" customFormat="1" ht="24.15" customHeight="1">
      <c r="A156" s="38"/>
      <c r="B156" s="39"/>
      <c r="C156" s="226" t="s">
        <v>447</v>
      </c>
      <c r="D156" s="226" t="s">
        <v>307</v>
      </c>
      <c r="E156" s="227" t="s">
        <v>992</v>
      </c>
      <c r="F156" s="228" t="s">
        <v>993</v>
      </c>
      <c r="G156" s="229" t="s">
        <v>575</v>
      </c>
      <c r="H156" s="230">
        <v>7</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943</v>
      </c>
    </row>
    <row r="157" s="2" customFormat="1" ht="24.15" customHeight="1">
      <c r="A157" s="38"/>
      <c r="B157" s="39"/>
      <c r="C157" s="226" t="s">
        <v>451</v>
      </c>
      <c r="D157" s="226" t="s">
        <v>307</v>
      </c>
      <c r="E157" s="227" t="s">
        <v>1534</v>
      </c>
      <c r="F157" s="228" t="s">
        <v>1535</v>
      </c>
      <c r="G157" s="229" t="s">
        <v>575</v>
      </c>
      <c r="H157" s="230">
        <v>8</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945</v>
      </c>
    </row>
    <row r="158" s="2" customFormat="1" ht="21.75" customHeight="1">
      <c r="A158" s="38"/>
      <c r="B158" s="39"/>
      <c r="C158" s="226" t="s">
        <v>456</v>
      </c>
      <c r="D158" s="226" t="s">
        <v>307</v>
      </c>
      <c r="E158" s="227" t="s">
        <v>348</v>
      </c>
      <c r="F158" s="228" t="s">
        <v>995</v>
      </c>
      <c r="G158" s="229" t="s">
        <v>911</v>
      </c>
      <c r="H158" s="230">
        <v>80</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948</v>
      </c>
    </row>
    <row r="159" s="2" customFormat="1" ht="21.75" customHeight="1">
      <c r="A159" s="38"/>
      <c r="B159" s="39"/>
      <c r="C159" s="226" t="s">
        <v>461</v>
      </c>
      <c r="D159" s="226" t="s">
        <v>307</v>
      </c>
      <c r="E159" s="227" t="s">
        <v>1803</v>
      </c>
      <c r="F159" s="228" t="s">
        <v>1804</v>
      </c>
      <c r="G159" s="229" t="s">
        <v>911</v>
      </c>
      <c r="H159" s="230">
        <v>1</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950</v>
      </c>
    </row>
    <row r="160" s="2" customFormat="1" ht="24.15" customHeight="1">
      <c r="A160" s="38"/>
      <c r="B160" s="39"/>
      <c r="C160" s="226" t="s">
        <v>466</v>
      </c>
      <c r="D160" s="226" t="s">
        <v>307</v>
      </c>
      <c r="E160" s="227" t="s">
        <v>325</v>
      </c>
      <c r="F160" s="228" t="s">
        <v>1537</v>
      </c>
      <c r="G160" s="229" t="s">
        <v>911</v>
      </c>
      <c r="H160" s="230">
        <v>310</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953</v>
      </c>
    </row>
    <row r="161" s="2" customFormat="1" ht="24.15" customHeight="1">
      <c r="A161" s="38"/>
      <c r="B161" s="39"/>
      <c r="C161" s="226" t="s">
        <v>426</v>
      </c>
      <c r="D161" s="226" t="s">
        <v>307</v>
      </c>
      <c r="E161" s="227" t="s">
        <v>997</v>
      </c>
      <c r="F161" s="228" t="s">
        <v>998</v>
      </c>
      <c r="G161" s="229" t="s">
        <v>575</v>
      </c>
      <c r="H161" s="230">
        <v>38</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956</v>
      </c>
    </row>
    <row r="162" s="2" customFormat="1" ht="24.15" customHeight="1">
      <c r="A162" s="38"/>
      <c r="B162" s="39"/>
      <c r="C162" s="226" t="s">
        <v>475</v>
      </c>
      <c r="D162" s="226" t="s">
        <v>307</v>
      </c>
      <c r="E162" s="227" t="s">
        <v>1000</v>
      </c>
      <c r="F162" s="228" t="s">
        <v>1001</v>
      </c>
      <c r="G162" s="229" t="s">
        <v>575</v>
      </c>
      <c r="H162" s="230">
        <v>12</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959</v>
      </c>
    </row>
    <row r="163" s="2" customFormat="1" ht="24.15" customHeight="1">
      <c r="A163" s="38"/>
      <c r="B163" s="39"/>
      <c r="C163" s="226" t="s">
        <v>479</v>
      </c>
      <c r="D163" s="226" t="s">
        <v>307</v>
      </c>
      <c r="E163" s="227" t="s">
        <v>1003</v>
      </c>
      <c r="F163" s="228" t="s">
        <v>1004</v>
      </c>
      <c r="G163" s="229" t="s">
        <v>575</v>
      </c>
      <c r="H163" s="230">
        <v>24</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962</v>
      </c>
    </row>
    <row r="164" s="2" customFormat="1" ht="24.15" customHeight="1">
      <c r="A164" s="38"/>
      <c r="B164" s="39"/>
      <c r="C164" s="226" t="s">
        <v>483</v>
      </c>
      <c r="D164" s="226" t="s">
        <v>307</v>
      </c>
      <c r="E164" s="227" t="s">
        <v>1009</v>
      </c>
      <c r="F164" s="228" t="s">
        <v>1010</v>
      </c>
      <c r="G164" s="229" t="s">
        <v>575</v>
      </c>
      <c r="H164" s="230">
        <v>80</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964</v>
      </c>
    </row>
    <row r="165" s="2" customFormat="1" ht="24.15" customHeight="1">
      <c r="A165" s="38"/>
      <c r="B165" s="39"/>
      <c r="C165" s="226" t="s">
        <v>488</v>
      </c>
      <c r="D165" s="226" t="s">
        <v>307</v>
      </c>
      <c r="E165" s="227" t="s">
        <v>1006</v>
      </c>
      <c r="F165" s="228" t="s">
        <v>1007</v>
      </c>
      <c r="G165" s="229" t="s">
        <v>575</v>
      </c>
      <c r="H165" s="230">
        <v>45</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967</v>
      </c>
    </row>
    <row r="166" s="2" customFormat="1" ht="16.5" customHeight="1">
      <c r="A166" s="38"/>
      <c r="B166" s="39"/>
      <c r="C166" s="226" t="s">
        <v>495</v>
      </c>
      <c r="D166" s="226" t="s">
        <v>307</v>
      </c>
      <c r="E166" s="227" t="s">
        <v>367</v>
      </c>
      <c r="F166" s="228" t="s">
        <v>1014</v>
      </c>
      <c r="G166" s="229" t="s">
        <v>911</v>
      </c>
      <c r="H166" s="230">
        <v>1</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970</v>
      </c>
    </row>
    <row r="167" s="2" customFormat="1" ht="16.5" customHeight="1">
      <c r="A167" s="38"/>
      <c r="B167" s="39"/>
      <c r="C167" s="226" t="s">
        <v>500</v>
      </c>
      <c r="D167" s="226" t="s">
        <v>307</v>
      </c>
      <c r="E167" s="227" t="s">
        <v>8</v>
      </c>
      <c r="F167" s="228" t="s">
        <v>1016</v>
      </c>
      <c r="G167" s="229" t="s">
        <v>911</v>
      </c>
      <c r="H167" s="230">
        <v>1</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973</v>
      </c>
    </row>
    <row r="168" s="2" customFormat="1" ht="16.5" customHeight="1">
      <c r="A168" s="38"/>
      <c r="B168" s="39"/>
      <c r="C168" s="226" t="s">
        <v>504</v>
      </c>
      <c r="D168" s="226" t="s">
        <v>307</v>
      </c>
      <c r="E168" s="227" t="s">
        <v>375</v>
      </c>
      <c r="F168" s="228" t="s">
        <v>1028</v>
      </c>
      <c r="G168" s="229" t="s">
        <v>911</v>
      </c>
      <c r="H168" s="230">
        <v>3</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976</v>
      </c>
    </row>
    <row r="169" s="2" customFormat="1" ht="16.5" customHeight="1">
      <c r="A169" s="38"/>
      <c r="B169" s="39"/>
      <c r="C169" s="226" t="s">
        <v>508</v>
      </c>
      <c r="D169" s="226" t="s">
        <v>307</v>
      </c>
      <c r="E169" s="227" t="s">
        <v>381</v>
      </c>
      <c r="F169" s="228" t="s">
        <v>1034</v>
      </c>
      <c r="G169" s="229" t="s">
        <v>911</v>
      </c>
      <c r="H169" s="230">
        <v>19</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979</v>
      </c>
    </row>
    <row r="170" s="2" customFormat="1" ht="24.15" customHeight="1">
      <c r="A170" s="38"/>
      <c r="B170" s="39"/>
      <c r="C170" s="226" t="s">
        <v>514</v>
      </c>
      <c r="D170" s="226" t="s">
        <v>307</v>
      </c>
      <c r="E170" s="227" t="s">
        <v>398</v>
      </c>
      <c r="F170" s="228" t="s">
        <v>1040</v>
      </c>
      <c r="G170" s="229" t="s">
        <v>911</v>
      </c>
      <c r="H170" s="230">
        <v>2</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982</v>
      </c>
    </row>
    <row r="171" s="2" customFormat="1" ht="21.75" customHeight="1">
      <c r="A171" s="38"/>
      <c r="B171" s="39"/>
      <c r="C171" s="226" t="s">
        <v>518</v>
      </c>
      <c r="D171" s="226" t="s">
        <v>307</v>
      </c>
      <c r="E171" s="227" t="s">
        <v>403</v>
      </c>
      <c r="F171" s="228" t="s">
        <v>1046</v>
      </c>
      <c r="G171" s="229" t="s">
        <v>911</v>
      </c>
      <c r="H171" s="230">
        <v>2</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985</v>
      </c>
    </row>
    <row r="172" s="2" customFormat="1" ht="24.15" customHeight="1">
      <c r="A172" s="38"/>
      <c r="B172" s="39"/>
      <c r="C172" s="226" t="s">
        <v>522</v>
      </c>
      <c r="D172" s="226" t="s">
        <v>307</v>
      </c>
      <c r="E172" s="227" t="s">
        <v>84</v>
      </c>
      <c r="F172" s="228" t="s">
        <v>1048</v>
      </c>
      <c r="G172" s="229" t="s">
        <v>911</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988</v>
      </c>
    </row>
    <row r="173" s="2" customFormat="1" ht="24.15" customHeight="1">
      <c r="A173" s="38"/>
      <c r="B173" s="39"/>
      <c r="C173" s="226" t="s">
        <v>531</v>
      </c>
      <c r="D173" s="226" t="s">
        <v>307</v>
      </c>
      <c r="E173" s="227" t="s">
        <v>1051</v>
      </c>
      <c r="F173" s="228" t="s">
        <v>1052</v>
      </c>
      <c r="G173" s="229" t="s">
        <v>575</v>
      </c>
      <c r="H173" s="230">
        <v>10</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991</v>
      </c>
    </row>
    <row r="174" s="2" customFormat="1" ht="16.5" customHeight="1">
      <c r="A174" s="38"/>
      <c r="B174" s="39"/>
      <c r="C174" s="226" t="s">
        <v>683</v>
      </c>
      <c r="D174" s="226" t="s">
        <v>307</v>
      </c>
      <c r="E174" s="227" t="s">
        <v>433</v>
      </c>
      <c r="F174" s="228" t="s">
        <v>1538</v>
      </c>
      <c r="G174" s="229" t="s">
        <v>911</v>
      </c>
      <c r="H174" s="230">
        <v>114</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994</v>
      </c>
    </row>
    <row r="175" s="2" customFormat="1">
      <c r="A175" s="38"/>
      <c r="B175" s="39"/>
      <c r="C175" s="40"/>
      <c r="D175" s="241" t="s">
        <v>912</v>
      </c>
      <c r="E175" s="40"/>
      <c r="F175" s="291" t="s">
        <v>1539</v>
      </c>
      <c r="G175" s="40"/>
      <c r="H175" s="40"/>
      <c r="I175" s="292"/>
      <c r="J175" s="40"/>
      <c r="K175" s="40"/>
      <c r="L175" s="44"/>
      <c r="M175" s="293"/>
      <c r="N175" s="294"/>
      <c r="O175" s="91"/>
      <c r="P175" s="91"/>
      <c r="Q175" s="91"/>
      <c r="R175" s="91"/>
      <c r="S175" s="91"/>
      <c r="T175" s="92"/>
      <c r="U175" s="38"/>
      <c r="V175" s="38"/>
      <c r="W175" s="38"/>
      <c r="X175" s="38"/>
      <c r="Y175" s="38"/>
      <c r="Z175" s="38"/>
      <c r="AA175" s="38"/>
      <c r="AB175" s="38"/>
      <c r="AC175" s="38"/>
      <c r="AD175" s="38"/>
      <c r="AE175" s="38"/>
      <c r="AT175" s="17" t="s">
        <v>912</v>
      </c>
      <c r="AU175" s="17" t="s">
        <v>84</v>
      </c>
    </row>
    <row r="176" s="2" customFormat="1" ht="24.15" customHeight="1">
      <c r="A176" s="38"/>
      <c r="B176" s="39"/>
      <c r="C176" s="226" t="s">
        <v>687</v>
      </c>
      <c r="D176" s="226" t="s">
        <v>307</v>
      </c>
      <c r="E176" s="227" t="s">
        <v>1054</v>
      </c>
      <c r="F176" s="228" t="s">
        <v>1055</v>
      </c>
      <c r="G176" s="229" t="s">
        <v>547</v>
      </c>
      <c r="H176" s="230">
        <v>110</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996</v>
      </c>
    </row>
    <row r="177" s="2" customFormat="1" ht="24.15" customHeight="1">
      <c r="A177" s="38"/>
      <c r="B177" s="39"/>
      <c r="C177" s="226" t="s">
        <v>693</v>
      </c>
      <c r="D177" s="226" t="s">
        <v>307</v>
      </c>
      <c r="E177" s="227" t="s">
        <v>1058</v>
      </c>
      <c r="F177" s="228" t="s">
        <v>1059</v>
      </c>
      <c r="G177" s="229" t="s">
        <v>547</v>
      </c>
      <c r="H177" s="230">
        <v>45</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999</v>
      </c>
    </row>
    <row r="178" s="2" customFormat="1" ht="24.15" customHeight="1">
      <c r="A178" s="38"/>
      <c r="B178" s="39"/>
      <c r="C178" s="226" t="s">
        <v>697</v>
      </c>
      <c r="D178" s="226" t="s">
        <v>307</v>
      </c>
      <c r="E178" s="227" t="s">
        <v>1061</v>
      </c>
      <c r="F178" s="228" t="s">
        <v>1062</v>
      </c>
      <c r="G178" s="229" t="s">
        <v>547</v>
      </c>
      <c r="H178" s="230">
        <v>120</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1002</v>
      </c>
    </row>
    <row r="179" s="2" customFormat="1" ht="24.15" customHeight="1">
      <c r="A179" s="38"/>
      <c r="B179" s="39"/>
      <c r="C179" s="226" t="s">
        <v>701</v>
      </c>
      <c r="D179" s="226" t="s">
        <v>307</v>
      </c>
      <c r="E179" s="227" t="s">
        <v>1065</v>
      </c>
      <c r="F179" s="228" t="s">
        <v>1066</v>
      </c>
      <c r="G179" s="229" t="s">
        <v>547</v>
      </c>
      <c r="H179" s="230">
        <v>206</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1005</v>
      </c>
    </row>
    <row r="180" s="2" customFormat="1" ht="16.5" customHeight="1">
      <c r="A180" s="38"/>
      <c r="B180" s="39"/>
      <c r="C180" s="226" t="s">
        <v>938</v>
      </c>
      <c r="D180" s="226" t="s">
        <v>307</v>
      </c>
      <c r="E180" s="227" t="s">
        <v>1068</v>
      </c>
      <c r="F180" s="228" t="s">
        <v>1069</v>
      </c>
      <c r="G180" s="229" t="s">
        <v>547</v>
      </c>
      <c r="H180" s="230">
        <v>64</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1008</v>
      </c>
    </row>
    <row r="181" s="2" customFormat="1" ht="24.15" customHeight="1">
      <c r="A181" s="38"/>
      <c r="B181" s="39"/>
      <c r="C181" s="226" t="s">
        <v>1012</v>
      </c>
      <c r="D181" s="226" t="s">
        <v>307</v>
      </c>
      <c r="E181" s="227" t="s">
        <v>410</v>
      </c>
      <c r="F181" s="228" t="s">
        <v>1075</v>
      </c>
      <c r="G181" s="229" t="s">
        <v>547</v>
      </c>
      <c r="H181" s="230">
        <v>260</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1011</v>
      </c>
    </row>
    <row r="182" s="2" customFormat="1" ht="24.15" customHeight="1">
      <c r="A182" s="38"/>
      <c r="B182" s="39"/>
      <c r="C182" s="226" t="s">
        <v>940</v>
      </c>
      <c r="D182" s="226" t="s">
        <v>307</v>
      </c>
      <c r="E182" s="227" t="s">
        <v>1542</v>
      </c>
      <c r="F182" s="228" t="s">
        <v>1543</v>
      </c>
      <c r="G182" s="229" t="s">
        <v>547</v>
      </c>
      <c r="H182" s="230">
        <v>64</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1015</v>
      </c>
    </row>
    <row r="183" s="2" customFormat="1" ht="24.15" customHeight="1">
      <c r="A183" s="38"/>
      <c r="B183" s="39"/>
      <c r="C183" s="226" t="s">
        <v>1018</v>
      </c>
      <c r="D183" s="226" t="s">
        <v>307</v>
      </c>
      <c r="E183" s="227" t="s">
        <v>1544</v>
      </c>
      <c r="F183" s="228" t="s">
        <v>1545</v>
      </c>
      <c r="G183" s="229" t="s">
        <v>547</v>
      </c>
      <c r="H183" s="230">
        <v>57</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1017</v>
      </c>
    </row>
    <row r="184" s="2" customFormat="1" ht="24.15" customHeight="1">
      <c r="A184" s="38"/>
      <c r="B184" s="39"/>
      <c r="C184" s="226" t="s">
        <v>943</v>
      </c>
      <c r="D184" s="226" t="s">
        <v>307</v>
      </c>
      <c r="E184" s="227" t="s">
        <v>1102</v>
      </c>
      <c r="F184" s="228" t="s">
        <v>1103</v>
      </c>
      <c r="G184" s="229" t="s">
        <v>547</v>
      </c>
      <c r="H184" s="230">
        <v>86</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1021</v>
      </c>
    </row>
    <row r="185" s="2" customFormat="1" ht="24.15" customHeight="1">
      <c r="A185" s="38"/>
      <c r="B185" s="39"/>
      <c r="C185" s="226" t="s">
        <v>1027</v>
      </c>
      <c r="D185" s="226" t="s">
        <v>307</v>
      </c>
      <c r="E185" s="227" t="s">
        <v>1109</v>
      </c>
      <c r="F185" s="228" t="s">
        <v>1110</v>
      </c>
      <c r="G185" s="229" t="s">
        <v>547</v>
      </c>
      <c r="H185" s="230">
        <v>102</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1025</v>
      </c>
    </row>
    <row r="186" s="2" customFormat="1" ht="24.15" customHeight="1">
      <c r="A186" s="38"/>
      <c r="B186" s="39"/>
      <c r="C186" s="226" t="s">
        <v>945</v>
      </c>
      <c r="D186" s="226" t="s">
        <v>307</v>
      </c>
      <c r="E186" s="227" t="s">
        <v>1546</v>
      </c>
      <c r="F186" s="228" t="s">
        <v>1547</v>
      </c>
      <c r="G186" s="229" t="s">
        <v>547</v>
      </c>
      <c r="H186" s="230">
        <v>48</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1029</v>
      </c>
    </row>
    <row r="187" s="2" customFormat="1" ht="24.15" customHeight="1">
      <c r="A187" s="38"/>
      <c r="B187" s="39"/>
      <c r="C187" s="226" t="s">
        <v>1033</v>
      </c>
      <c r="D187" s="226" t="s">
        <v>307</v>
      </c>
      <c r="E187" s="227" t="s">
        <v>1113</v>
      </c>
      <c r="F187" s="228" t="s">
        <v>1114</v>
      </c>
      <c r="G187" s="229" t="s">
        <v>547</v>
      </c>
      <c r="H187" s="230">
        <v>1347</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1032</v>
      </c>
    </row>
    <row r="188" s="2" customFormat="1" ht="24.15" customHeight="1">
      <c r="A188" s="38"/>
      <c r="B188" s="39"/>
      <c r="C188" s="226" t="s">
        <v>948</v>
      </c>
      <c r="D188" s="226" t="s">
        <v>307</v>
      </c>
      <c r="E188" s="227" t="s">
        <v>1548</v>
      </c>
      <c r="F188" s="228" t="s">
        <v>1549</v>
      </c>
      <c r="G188" s="229" t="s">
        <v>547</v>
      </c>
      <c r="H188" s="230">
        <v>2677</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1035</v>
      </c>
    </row>
    <row r="189" s="2" customFormat="1" ht="24.15" customHeight="1">
      <c r="A189" s="38"/>
      <c r="B189" s="39"/>
      <c r="C189" s="226" t="s">
        <v>1039</v>
      </c>
      <c r="D189" s="226" t="s">
        <v>307</v>
      </c>
      <c r="E189" s="227" t="s">
        <v>414</v>
      </c>
      <c r="F189" s="228" t="s">
        <v>1132</v>
      </c>
      <c r="G189" s="229" t="s">
        <v>547</v>
      </c>
      <c r="H189" s="230">
        <v>7891</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1038</v>
      </c>
    </row>
    <row r="190" s="2" customFormat="1" ht="16.5" customHeight="1">
      <c r="A190" s="38"/>
      <c r="B190" s="39"/>
      <c r="C190" s="226" t="s">
        <v>950</v>
      </c>
      <c r="D190" s="226" t="s">
        <v>307</v>
      </c>
      <c r="E190" s="227" t="s">
        <v>7</v>
      </c>
      <c r="F190" s="228" t="s">
        <v>1149</v>
      </c>
      <c r="G190" s="229" t="s">
        <v>547</v>
      </c>
      <c r="H190" s="230">
        <v>402</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1041</v>
      </c>
    </row>
    <row r="191" s="2" customFormat="1" ht="24.15" customHeight="1">
      <c r="A191" s="38"/>
      <c r="B191" s="39"/>
      <c r="C191" s="226" t="s">
        <v>894</v>
      </c>
      <c r="D191" s="226" t="s">
        <v>307</v>
      </c>
      <c r="E191" s="227" t="s">
        <v>1152</v>
      </c>
      <c r="F191" s="228" t="s">
        <v>1153</v>
      </c>
      <c r="G191" s="229" t="s">
        <v>575</v>
      </c>
      <c r="H191" s="230">
        <v>710</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1044</v>
      </c>
    </row>
    <row r="192" s="2" customFormat="1" ht="24.15" customHeight="1">
      <c r="A192" s="38"/>
      <c r="B192" s="39"/>
      <c r="C192" s="226" t="s">
        <v>953</v>
      </c>
      <c r="D192" s="226" t="s">
        <v>307</v>
      </c>
      <c r="E192" s="227" t="s">
        <v>1155</v>
      </c>
      <c r="F192" s="228" t="s">
        <v>1156</v>
      </c>
      <c r="G192" s="229" t="s">
        <v>575</v>
      </c>
      <c r="H192" s="230">
        <v>680</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1047</v>
      </c>
    </row>
    <row r="193" s="2" customFormat="1" ht="21.75" customHeight="1">
      <c r="A193" s="38"/>
      <c r="B193" s="39"/>
      <c r="C193" s="226" t="s">
        <v>1050</v>
      </c>
      <c r="D193" s="226" t="s">
        <v>307</v>
      </c>
      <c r="E193" s="227" t="s">
        <v>1159</v>
      </c>
      <c r="F193" s="228" t="s">
        <v>1160</v>
      </c>
      <c r="G193" s="229" t="s">
        <v>575</v>
      </c>
      <c r="H193" s="230">
        <v>20</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1049</v>
      </c>
    </row>
    <row r="194" s="2" customFormat="1" ht="21.75" customHeight="1">
      <c r="A194" s="38"/>
      <c r="B194" s="39"/>
      <c r="C194" s="226" t="s">
        <v>956</v>
      </c>
      <c r="D194" s="226" t="s">
        <v>307</v>
      </c>
      <c r="E194" s="227" t="s">
        <v>1168</v>
      </c>
      <c r="F194" s="228" t="s">
        <v>1169</v>
      </c>
      <c r="G194" s="229" t="s">
        <v>575</v>
      </c>
      <c r="H194" s="230">
        <v>100</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1053</v>
      </c>
    </row>
    <row r="195" s="2" customFormat="1" ht="21.75" customHeight="1">
      <c r="A195" s="38"/>
      <c r="B195" s="39"/>
      <c r="C195" s="226" t="s">
        <v>1057</v>
      </c>
      <c r="D195" s="226" t="s">
        <v>307</v>
      </c>
      <c r="E195" s="227" t="s">
        <v>1172</v>
      </c>
      <c r="F195" s="228" t="s">
        <v>1173</v>
      </c>
      <c r="G195" s="229" t="s">
        <v>575</v>
      </c>
      <c r="H195" s="230">
        <v>870</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1056</v>
      </c>
    </row>
    <row r="196" s="2" customFormat="1" ht="21.75" customHeight="1">
      <c r="A196" s="38"/>
      <c r="B196" s="39"/>
      <c r="C196" s="226" t="s">
        <v>959</v>
      </c>
      <c r="D196" s="226" t="s">
        <v>307</v>
      </c>
      <c r="E196" s="227" t="s">
        <v>1175</v>
      </c>
      <c r="F196" s="228" t="s">
        <v>1176</v>
      </c>
      <c r="G196" s="229" t="s">
        <v>365</v>
      </c>
      <c r="H196" s="230">
        <v>1.2</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1060</v>
      </c>
    </row>
    <row r="197" s="2" customFormat="1" ht="16.5" customHeight="1">
      <c r="A197" s="38"/>
      <c r="B197" s="39"/>
      <c r="C197" s="226" t="s">
        <v>1064</v>
      </c>
      <c r="D197" s="226" t="s">
        <v>307</v>
      </c>
      <c r="E197" s="227" t="s">
        <v>437</v>
      </c>
      <c r="F197" s="228" t="s">
        <v>1179</v>
      </c>
      <c r="G197" s="229" t="s">
        <v>911</v>
      </c>
      <c r="H197" s="230">
        <v>1</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1063</v>
      </c>
    </row>
    <row r="198" s="2" customFormat="1" ht="16.5" customHeight="1">
      <c r="A198" s="38"/>
      <c r="B198" s="39"/>
      <c r="C198" s="226" t="s">
        <v>962</v>
      </c>
      <c r="D198" s="226" t="s">
        <v>307</v>
      </c>
      <c r="E198" s="227" t="s">
        <v>451</v>
      </c>
      <c r="F198" s="228" t="s">
        <v>1185</v>
      </c>
      <c r="G198" s="229" t="s">
        <v>911</v>
      </c>
      <c r="H198" s="230">
        <v>1</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1067</v>
      </c>
    </row>
    <row r="199" s="2" customFormat="1" ht="16.5" customHeight="1">
      <c r="A199" s="38"/>
      <c r="B199" s="39"/>
      <c r="C199" s="226" t="s">
        <v>1071</v>
      </c>
      <c r="D199" s="226" t="s">
        <v>307</v>
      </c>
      <c r="E199" s="227" t="s">
        <v>456</v>
      </c>
      <c r="F199" s="228" t="s">
        <v>1187</v>
      </c>
      <c r="G199" s="229" t="s">
        <v>911</v>
      </c>
      <c r="H199" s="230">
        <v>1</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1070</v>
      </c>
    </row>
    <row r="200" s="2" customFormat="1" ht="16.5" customHeight="1">
      <c r="A200" s="38"/>
      <c r="B200" s="39"/>
      <c r="C200" s="226" t="s">
        <v>964</v>
      </c>
      <c r="D200" s="226" t="s">
        <v>307</v>
      </c>
      <c r="E200" s="227" t="s">
        <v>443</v>
      </c>
      <c r="F200" s="228" t="s">
        <v>1190</v>
      </c>
      <c r="G200" s="229" t="s">
        <v>911</v>
      </c>
      <c r="H200" s="230">
        <v>1</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1074</v>
      </c>
    </row>
    <row r="201" s="2" customFormat="1" ht="16.5" customHeight="1">
      <c r="A201" s="38"/>
      <c r="B201" s="39"/>
      <c r="C201" s="226" t="s">
        <v>1077</v>
      </c>
      <c r="D201" s="226" t="s">
        <v>307</v>
      </c>
      <c r="E201" s="227" t="s">
        <v>447</v>
      </c>
      <c r="F201" s="228" t="s">
        <v>1192</v>
      </c>
      <c r="G201" s="229" t="s">
        <v>911</v>
      </c>
      <c r="H201" s="230">
        <v>1</v>
      </c>
      <c r="I201" s="231"/>
      <c r="J201" s="232">
        <f>ROUND(I201*H201,2)</f>
        <v>0</v>
      </c>
      <c r="K201" s="228" t="s">
        <v>1</v>
      </c>
      <c r="L201" s="44"/>
      <c r="M201" s="233" t="s">
        <v>1</v>
      </c>
      <c r="N201" s="234" t="s">
        <v>42</v>
      </c>
      <c r="O201" s="91"/>
      <c r="P201" s="235">
        <f>O201*H201</f>
        <v>0</v>
      </c>
      <c r="Q201" s="235">
        <v>0</v>
      </c>
      <c r="R201" s="235">
        <f>Q201*H201</f>
        <v>0</v>
      </c>
      <c r="S201" s="235">
        <v>0</v>
      </c>
      <c r="T201" s="236">
        <f>S201*H201</f>
        <v>0</v>
      </c>
      <c r="U201" s="38"/>
      <c r="V201" s="38"/>
      <c r="W201" s="38"/>
      <c r="X201" s="38"/>
      <c r="Y201" s="38"/>
      <c r="Z201" s="38"/>
      <c r="AA201" s="38"/>
      <c r="AB201" s="38"/>
      <c r="AC201" s="38"/>
      <c r="AD201" s="38"/>
      <c r="AE201" s="38"/>
      <c r="AR201" s="237" t="s">
        <v>311</v>
      </c>
      <c r="AT201" s="237" t="s">
        <v>307</v>
      </c>
      <c r="AU201" s="237" t="s">
        <v>84</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311</v>
      </c>
      <c r="BM201" s="237" t="s">
        <v>1076</v>
      </c>
    </row>
    <row r="202" s="12" customFormat="1" ht="25.92" customHeight="1">
      <c r="A202" s="12"/>
      <c r="B202" s="210"/>
      <c r="C202" s="211"/>
      <c r="D202" s="212" t="s">
        <v>76</v>
      </c>
      <c r="E202" s="213" t="s">
        <v>1265</v>
      </c>
      <c r="F202" s="213" t="s">
        <v>1266</v>
      </c>
      <c r="G202" s="211"/>
      <c r="H202" s="211"/>
      <c r="I202" s="214"/>
      <c r="J202" s="215">
        <f>BK202</f>
        <v>0</v>
      </c>
      <c r="K202" s="211"/>
      <c r="L202" s="216"/>
      <c r="M202" s="217"/>
      <c r="N202" s="218"/>
      <c r="O202" s="218"/>
      <c r="P202" s="219">
        <f>SUM(P203:P206)</f>
        <v>0</v>
      </c>
      <c r="Q202" s="218"/>
      <c r="R202" s="219">
        <f>SUM(R203:R206)</f>
        <v>0</v>
      </c>
      <c r="S202" s="218"/>
      <c r="T202" s="220">
        <f>SUM(T203:T206)</f>
        <v>0</v>
      </c>
      <c r="U202" s="12"/>
      <c r="V202" s="12"/>
      <c r="W202" s="12"/>
      <c r="X202" s="12"/>
      <c r="Y202" s="12"/>
      <c r="Z202" s="12"/>
      <c r="AA202" s="12"/>
      <c r="AB202" s="12"/>
      <c r="AC202" s="12"/>
      <c r="AD202" s="12"/>
      <c r="AE202" s="12"/>
      <c r="AR202" s="221" t="s">
        <v>84</v>
      </c>
      <c r="AT202" s="222" t="s">
        <v>76</v>
      </c>
      <c r="AU202" s="222" t="s">
        <v>77</v>
      </c>
      <c r="AY202" s="221" t="s">
        <v>304</v>
      </c>
      <c r="BK202" s="223">
        <f>SUM(BK203:BK206)</f>
        <v>0</v>
      </c>
    </row>
    <row r="203" s="2" customFormat="1" ht="16.5" customHeight="1">
      <c r="A203" s="38"/>
      <c r="B203" s="39"/>
      <c r="C203" s="226" t="s">
        <v>967</v>
      </c>
      <c r="D203" s="226" t="s">
        <v>307</v>
      </c>
      <c r="E203" s="227" t="s">
        <v>1268</v>
      </c>
      <c r="F203" s="228" t="s">
        <v>1269</v>
      </c>
      <c r="G203" s="229" t="s">
        <v>575</v>
      </c>
      <c r="H203" s="230">
        <v>65</v>
      </c>
      <c r="I203" s="231"/>
      <c r="J203" s="232">
        <f>ROUND(I203*H203,2)</f>
        <v>0</v>
      </c>
      <c r="K203" s="228" t="s">
        <v>1</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311</v>
      </c>
      <c r="AT203" s="237" t="s">
        <v>307</v>
      </c>
      <c r="AU203" s="237" t="s">
        <v>84</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311</v>
      </c>
      <c r="BM203" s="237" t="s">
        <v>1080</v>
      </c>
    </row>
    <row r="204" s="2" customFormat="1" ht="16.5" customHeight="1">
      <c r="A204" s="38"/>
      <c r="B204" s="39"/>
      <c r="C204" s="226" t="s">
        <v>1084</v>
      </c>
      <c r="D204" s="226" t="s">
        <v>307</v>
      </c>
      <c r="E204" s="227" t="s">
        <v>1271</v>
      </c>
      <c r="F204" s="228" t="s">
        <v>1272</v>
      </c>
      <c r="G204" s="229" t="s">
        <v>547</v>
      </c>
      <c r="H204" s="230">
        <v>36</v>
      </c>
      <c r="I204" s="231"/>
      <c r="J204" s="232">
        <f>ROUND(I204*H204,2)</f>
        <v>0</v>
      </c>
      <c r="K204" s="228" t="s">
        <v>1</v>
      </c>
      <c r="L204" s="44"/>
      <c r="M204" s="233" t="s">
        <v>1</v>
      </c>
      <c r="N204" s="234" t="s">
        <v>42</v>
      </c>
      <c r="O204" s="91"/>
      <c r="P204" s="235">
        <f>O204*H204</f>
        <v>0</v>
      </c>
      <c r="Q204" s="235">
        <v>0</v>
      </c>
      <c r="R204" s="235">
        <f>Q204*H204</f>
        <v>0</v>
      </c>
      <c r="S204" s="235">
        <v>0</v>
      </c>
      <c r="T204" s="236">
        <f>S204*H204</f>
        <v>0</v>
      </c>
      <c r="U204" s="38"/>
      <c r="V204" s="38"/>
      <c r="W204" s="38"/>
      <c r="X204" s="38"/>
      <c r="Y204" s="38"/>
      <c r="Z204" s="38"/>
      <c r="AA204" s="38"/>
      <c r="AB204" s="38"/>
      <c r="AC204" s="38"/>
      <c r="AD204" s="38"/>
      <c r="AE204" s="38"/>
      <c r="AR204" s="237" t="s">
        <v>311</v>
      </c>
      <c r="AT204" s="237" t="s">
        <v>307</v>
      </c>
      <c r="AU204" s="237" t="s">
        <v>84</v>
      </c>
      <c r="AY204" s="17" t="s">
        <v>304</v>
      </c>
      <c r="BE204" s="238">
        <f>IF(N204="základní",J204,0)</f>
        <v>0</v>
      </c>
      <c r="BF204" s="238">
        <f>IF(N204="snížená",J204,0)</f>
        <v>0</v>
      </c>
      <c r="BG204" s="238">
        <f>IF(N204="zákl. přenesená",J204,0)</f>
        <v>0</v>
      </c>
      <c r="BH204" s="238">
        <f>IF(N204="sníž. přenesená",J204,0)</f>
        <v>0</v>
      </c>
      <c r="BI204" s="238">
        <f>IF(N204="nulová",J204,0)</f>
        <v>0</v>
      </c>
      <c r="BJ204" s="17" t="s">
        <v>84</v>
      </c>
      <c r="BK204" s="238">
        <f>ROUND(I204*H204,2)</f>
        <v>0</v>
      </c>
      <c r="BL204" s="17" t="s">
        <v>311</v>
      </c>
      <c r="BM204" s="237" t="s">
        <v>1083</v>
      </c>
    </row>
    <row r="205" s="2" customFormat="1" ht="16.5" customHeight="1">
      <c r="A205" s="38"/>
      <c r="B205" s="39"/>
      <c r="C205" s="226" t="s">
        <v>970</v>
      </c>
      <c r="D205" s="226" t="s">
        <v>307</v>
      </c>
      <c r="E205" s="227" t="s">
        <v>461</v>
      </c>
      <c r="F205" s="228" t="s">
        <v>1562</v>
      </c>
      <c r="G205" s="229" t="s">
        <v>911</v>
      </c>
      <c r="H205" s="230">
        <v>1</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311</v>
      </c>
      <c r="AT205" s="237" t="s">
        <v>307</v>
      </c>
      <c r="AU205" s="237" t="s">
        <v>84</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311</v>
      </c>
      <c r="BM205" s="237" t="s">
        <v>1087</v>
      </c>
    </row>
    <row r="206" s="2" customFormat="1" ht="16.5" customHeight="1">
      <c r="A206" s="38"/>
      <c r="B206" s="39"/>
      <c r="C206" s="226" t="s">
        <v>1091</v>
      </c>
      <c r="D206" s="226" t="s">
        <v>307</v>
      </c>
      <c r="E206" s="227" t="s">
        <v>466</v>
      </c>
      <c r="F206" s="228" t="s">
        <v>1282</v>
      </c>
      <c r="G206" s="229" t="s">
        <v>911</v>
      </c>
      <c r="H206" s="230">
        <v>280</v>
      </c>
      <c r="I206" s="231"/>
      <c r="J206" s="232">
        <f>ROUND(I206*H206,2)</f>
        <v>0</v>
      </c>
      <c r="K206" s="228" t="s">
        <v>1</v>
      </c>
      <c r="L206" s="44"/>
      <c r="M206" s="286" t="s">
        <v>1</v>
      </c>
      <c r="N206" s="287" t="s">
        <v>42</v>
      </c>
      <c r="O206" s="288"/>
      <c r="P206" s="289">
        <f>O206*H206</f>
        <v>0</v>
      </c>
      <c r="Q206" s="289">
        <v>0</v>
      </c>
      <c r="R206" s="289">
        <f>Q206*H206</f>
        <v>0</v>
      </c>
      <c r="S206" s="289">
        <v>0</v>
      </c>
      <c r="T206" s="290">
        <f>S206*H206</f>
        <v>0</v>
      </c>
      <c r="U206" s="38"/>
      <c r="V206" s="38"/>
      <c r="W206" s="38"/>
      <c r="X206" s="38"/>
      <c r="Y206" s="38"/>
      <c r="Z206" s="38"/>
      <c r="AA206" s="38"/>
      <c r="AB206" s="38"/>
      <c r="AC206" s="38"/>
      <c r="AD206" s="38"/>
      <c r="AE206" s="38"/>
      <c r="AR206" s="237" t="s">
        <v>311</v>
      </c>
      <c r="AT206" s="237" t="s">
        <v>307</v>
      </c>
      <c r="AU206" s="237" t="s">
        <v>84</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311</v>
      </c>
      <c r="BM206" s="237" t="s">
        <v>1090</v>
      </c>
    </row>
    <row r="207" s="2" customFormat="1" ht="6.96" customHeight="1">
      <c r="A207" s="38"/>
      <c r="B207" s="66"/>
      <c r="C207" s="67"/>
      <c r="D207" s="67"/>
      <c r="E207" s="67"/>
      <c r="F207" s="67"/>
      <c r="G207" s="67"/>
      <c r="H207" s="67"/>
      <c r="I207" s="67"/>
      <c r="J207" s="67"/>
      <c r="K207" s="67"/>
      <c r="L207" s="44"/>
      <c r="M207" s="38"/>
      <c r="O207" s="38"/>
      <c r="P207" s="38"/>
      <c r="Q207" s="38"/>
      <c r="R207" s="38"/>
      <c r="S207" s="38"/>
      <c r="T207" s="38"/>
      <c r="U207" s="38"/>
      <c r="V207" s="38"/>
      <c r="W207" s="38"/>
      <c r="X207" s="38"/>
      <c r="Y207" s="38"/>
      <c r="Z207" s="38"/>
      <c r="AA207" s="38"/>
      <c r="AB207" s="38"/>
      <c r="AC207" s="38"/>
      <c r="AD207" s="38"/>
      <c r="AE207" s="38"/>
    </row>
  </sheetData>
  <sheetProtection sheet="1" autoFilter="0" formatColumns="0" formatRows="0" objects="1" scenarios="1" spinCount="100000" saltValue="vk+FvBkX78uTa/65HlPecriJiP7h6WEze+3IbNr1D4yo7GXGDZe441OyNQvz5QIC02bB9TqleUECw+3ujx66xQ==" hashValue="YWHnTxfdpbS2GKIOFzR5QA3TuPeysnWXNvQkBwfA+WFQsEJtldtZOkcjIfU7oSaGSISs7tx0V7LE3JxsjcPrFA==" algorithmName="SHA-512" password="CC35"/>
  <autoFilter ref="C123:K206"/>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157</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1886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1981</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ROUND((SUM(BE125:BE204)),  2)</f>
        <v>0</v>
      </c>
      <c r="G35" s="38"/>
      <c r="H35" s="38"/>
      <c r="I35" s="164">
        <v>0.20999999999999999</v>
      </c>
      <c r="J35" s="163">
        <f>ROUND(((SUM(BE125:BE204))*I35),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ROUND((SUM(BF125:BF204)),  2)</f>
        <v>0</v>
      </c>
      <c r="G36" s="38"/>
      <c r="H36" s="38"/>
      <c r="I36" s="164">
        <v>0.12</v>
      </c>
      <c r="J36" s="163">
        <f>ROUND(((SUM(BF125:BF204))*I36),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ROUND((SUM(BG125:BG204)),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ROUND((SUM(BH125:BH204)),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ROUND((SUM(BI125:BI204)),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1886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03.5 - VZT-3NP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1564</v>
      </c>
      <c r="E99" s="191"/>
      <c r="F99" s="191"/>
      <c r="G99" s="191"/>
      <c r="H99" s="191"/>
      <c r="I99" s="191"/>
      <c r="J99" s="192">
        <f>J126</f>
        <v>0</v>
      </c>
      <c r="K99" s="189"/>
      <c r="L99" s="193"/>
      <c r="S99" s="9"/>
      <c r="T99" s="9"/>
      <c r="U99" s="9"/>
      <c r="V99" s="9"/>
      <c r="W99" s="9"/>
      <c r="X99" s="9"/>
      <c r="Y99" s="9"/>
      <c r="Z99" s="9"/>
      <c r="AA99" s="9"/>
      <c r="AB99" s="9"/>
      <c r="AC99" s="9"/>
      <c r="AD99" s="9"/>
      <c r="AE99" s="9"/>
    </row>
    <row r="100" s="9" customFormat="1" ht="24.96" customHeight="1">
      <c r="A100" s="9"/>
      <c r="B100" s="188"/>
      <c r="C100" s="189"/>
      <c r="D100" s="190" t="s">
        <v>1287</v>
      </c>
      <c r="E100" s="191"/>
      <c r="F100" s="191"/>
      <c r="G100" s="191"/>
      <c r="H100" s="191"/>
      <c r="I100" s="191"/>
      <c r="J100" s="192">
        <f>J156</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1808</v>
      </c>
      <c r="E101" s="191"/>
      <c r="F101" s="191"/>
      <c r="G101" s="191"/>
      <c r="H101" s="191"/>
      <c r="I101" s="191"/>
      <c r="J101" s="192">
        <f>J172</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1565</v>
      </c>
      <c r="E102" s="191"/>
      <c r="F102" s="191"/>
      <c r="G102" s="191"/>
      <c r="H102" s="191"/>
      <c r="I102" s="191"/>
      <c r="J102" s="192">
        <f>J180</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1982</v>
      </c>
      <c r="E103" s="191"/>
      <c r="F103" s="191"/>
      <c r="G103" s="191"/>
      <c r="H103" s="191"/>
      <c r="I103" s="191"/>
      <c r="J103" s="192">
        <f>J203</f>
        <v>0</v>
      </c>
      <c r="K103" s="189"/>
      <c r="L103" s="193"/>
      <c r="S103" s="9"/>
      <c r="T103" s="9"/>
      <c r="U103" s="9"/>
      <c r="V103" s="9"/>
      <c r="W103" s="9"/>
      <c r="X103" s="9"/>
      <c r="Y103" s="9"/>
      <c r="Z103" s="9"/>
      <c r="AA103" s="9"/>
      <c r="AB103" s="9"/>
      <c r="AC103" s="9"/>
      <c r="AD103" s="9"/>
      <c r="AE103" s="9"/>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1886</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03.5 - VZT-3NP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25.65" customHeight="1">
      <c r="A121" s="38"/>
      <c r="B121" s="39"/>
      <c r="C121" s="32" t="s">
        <v>24</v>
      </c>
      <c r="D121" s="40"/>
      <c r="E121" s="40"/>
      <c r="F121" s="27" t="str">
        <f>E17</f>
        <v>Krajský úřad Královéhradeckého kraje</v>
      </c>
      <c r="G121" s="40"/>
      <c r="H121" s="40"/>
      <c r="I121" s="32" t="s">
        <v>30</v>
      </c>
      <c r="J121" s="36" t="str">
        <f>E23</f>
        <v>Energy Benefit Centre a.s.</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P126+P156+P172+P180+P203</f>
        <v>0</v>
      </c>
      <c r="Q125" s="104"/>
      <c r="R125" s="207">
        <f>R126+R156+R172+R180+R203</f>
        <v>0</v>
      </c>
      <c r="S125" s="104"/>
      <c r="T125" s="208">
        <f>T126+T156+T172+T180+T203</f>
        <v>0</v>
      </c>
      <c r="U125" s="38"/>
      <c r="V125" s="38"/>
      <c r="W125" s="38"/>
      <c r="X125" s="38"/>
      <c r="Y125" s="38"/>
      <c r="Z125" s="38"/>
      <c r="AA125" s="38"/>
      <c r="AB125" s="38"/>
      <c r="AC125" s="38"/>
      <c r="AD125" s="38"/>
      <c r="AE125" s="38"/>
      <c r="AT125" s="17" t="s">
        <v>76</v>
      </c>
      <c r="AU125" s="17" t="s">
        <v>275</v>
      </c>
      <c r="BK125" s="209">
        <f>BK126+BK156+BK172+BK180+BK203</f>
        <v>0</v>
      </c>
    </row>
    <row r="126" s="12" customFormat="1" ht="25.92" customHeight="1">
      <c r="A126" s="12"/>
      <c r="B126" s="210"/>
      <c r="C126" s="211"/>
      <c r="D126" s="212" t="s">
        <v>76</v>
      </c>
      <c r="E126" s="213" t="s">
        <v>84</v>
      </c>
      <c r="F126" s="213" t="s">
        <v>1567</v>
      </c>
      <c r="G126" s="211"/>
      <c r="H126" s="211"/>
      <c r="I126" s="214"/>
      <c r="J126" s="215">
        <f>BK126</f>
        <v>0</v>
      </c>
      <c r="K126" s="211"/>
      <c r="L126" s="216"/>
      <c r="M126" s="217"/>
      <c r="N126" s="218"/>
      <c r="O126" s="218"/>
      <c r="P126" s="219">
        <f>SUM(P127:P155)</f>
        <v>0</v>
      </c>
      <c r="Q126" s="218"/>
      <c r="R126" s="219">
        <f>SUM(R127:R155)</f>
        <v>0</v>
      </c>
      <c r="S126" s="218"/>
      <c r="T126" s="220">
        <f>SUM(T127:T155)</f>
        <v>0</v>
      </c>
      <c r="U126" s="12"/>
      <c r="V126" s="12"/>
      <c r="W126" s="12"/>
      <c r="X126" s="12"/>
      <c r="Y126" s="12"/>
      <c r="Z126" s="12"/>
      <c r="AA126" s="12"/>
      <c r="AB126" s="12"/>
      <c r="AC126" s="12"/>
      <c r="AD126" s="12"/>
      <c r="AE126" s="12"/>
      <c r="AR126" s="221" t="s">
        <v>84</v>
      </c>
      <c r="AT126" s="222" t="s">
        <v>76</v>
      </c>
      <c r="AU126" s="222" t="s">
        <v>77</v>
      </c>
      <c r="AY126" s="221" t="s">
        <v>304</v>
      </c>
      <c r="BK126" s="223">
        <f>SUM(BK127:BK155)</f>
        <v>0</v>
      </c>
    </row>
    <row r="127" s="2" customFormat="1" ht="21.75" customHeight="1">
      <c r="A127" s="38"/>
      <c r="B127" s="39"/>
      <c r="C127" s="226" t="s">
        <v>84</v>
      </c>
      <c r="D127" s="226" t="s">
        <v>307</v>
      </c>
      <c r="E127" s="227" t="s">
        <v>1568</v>
      </c>
      <c r="F127" s="228" t="s">
        <v>1569</v>
      </c>
      <c r="G127" s="229" t="s">
        <v>911</v>
      </c>
      <c r="H127" s="230">
        <v>11</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86</v>
      </c>
    </row>
    <row r="128" s="2" customFormat="1" ht="37.8" customHeight="1">
      <c r="A128" s="38"/>
      <c r="B128" s="39"/>
      <c r="C128" s="226" t="s">
        <v>86</v>
      </c>
      <c r="D128" s="226" t="s">
        <v>307</v>
      </c>
      <c r="E128" s="227" t="s">
        <v>1570</v>
      </c>
      <c r="F128" s="228" t="s">
        <v>1571</v>
      </c>
      <c r="G128" s="229" t="s">
        <v>911</v>
      </c>
      <c r="H128" s="230">
        <v>6</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311</v>
      </c>
    </row>
    <row r="129" s="2" customFormat="1" ht="24.15" customHeight="1">
      <c r="A129" s="38"/>
      <c r="B129" s="39"/>
      <c r="C129" s="226" t="s">
        <v>305</v>
      </c>
      <c r="D129" s="226" t="s">
        <v>307</v>
      </c>
      <c r="E129" s="227" t="s">
        <v>1572</v>
      </c>
      <c r="F129" s="228" t="s">
        <v>1573</v>
      </c>
      <c r="G129" s="229" t="s">
        <v>911</v>
      </c>
      <c r="H129" s="230">
        <v>1</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24.15" customHeight="1">
      <c r="A130" s="38"/>
      <c r="B130" s="39"/>
      <c r="C130" s="226" t="s">
        <v>311</v>
      </c>
      <c r="D130" s="226" t="s">
        <v>307</v>
      </c>
      <c r="E130" s="227" t="s">
        <v>1574</v>
      </c>
      <c r="F130" s="228" t="s">
        <v>1575</v>
      </c>
      <c r="G130" s="229" t="s">
        <v>911</v>
      </c>
      <c r="H130" s="230">
        <v>5</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49.05" customHeight="1">
      <c r="A131" s="38"/>
      <c r="B131" s="39"/>
      <c r="C131" s="226" t="s">
        <v>330</v>
      </c>
      <c r="D131" s="226" t="s">
        <v>307</v>
      </c>
      <c r="E131" s="227" t="s">
        <v>1576</v>
      </c>
      <c r="F131" s="228" t="s">
        <v>1577</v>
      </c>
      <c r="G131" s="229" t="s">
        <v>1293</v>
      </c>
      <c r="H131" s="230">
        <v>1</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2" customFormat="1" ht="24.15" customHeight="1">
      <c r="A132" s="38"/>
      <c r="B132" s="39"/>
      <c r="C132" s="226" t="s">
        <v>313</v>
      </c>
      <c r="D132" s="226" t="s">
        <v>307</v>
      </c>
      <c r="E132" s="227" t="s">
        <v>1810</v>
      </c>
      <c r="F132" s="228" t="s">
        <v>1811</v>
      </c>
      <c r="G132" s="229" t="s">
        <v>911</v>
      </c>
      <c r="H132" s="230">
        <v>8</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8</v>
      </c>
    </row>
    <row r="133" s="2" customFormat="1" ht="24.15" customHeight="1">
      <c r="A133" s="38"/>
      <c r="B133" s="39"/>
      <c r="C133" s="226" t="s">
        <v>343</v>
      </c>
      <c r="D133" s="226" t="s">
        <v>307</v>
      </c>
      <c r="E133" s="227" t="s">
        <v>1812</v>
      </c>
      <c r="F133" s="228" t="s">
        <v>1813</v>
      </c>
      <c r="G133" s="229" t="s">
        <v>911</v>
      </c>
      <c r="H133" s="230">
        <v>2</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381</v>
      </c>
    </row>
    <row r="134" s="2" customFormat="1" ht="24.15" customHeight="1">
      <c r="A134" s="38"/>
      <c r="B134" s="39"/>
      <c r="C134" s="226" t="s">
        <v>348</v>
      </c>
      <c r="D134" s="226" t="s">
        <v>307</v>
      </c>
      <c r="E134" s="227" t="s">
        <v>1814</v>
      </c>
      <c r="F134" s="228" t="s">
        <v>1815</v>
      </c>
      <c r="G134" s="229" t="s">
        <v>911</v>
      </c>
      <c r="H134" s="230">
        <v>1</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392</v>
      </c>
    </row>
    <row r="135" s="2" customFormat="1" ht="24.15" customHeight="1">
      <c r="A135" s="38"/>
      <c r="B135" s="39"/>
      <c r="C135" s="226" t="s">
        <v>325</v>
      </c>
      <c r="D135" s="226" t="s">
        <v>307</v>
      </c>
      <c r="E135" s="227" t="s">
        <v>1816</v>
      </c>
      <c r="F135" s="228" t="s">
        <v>1817</v>
      </c>
      <c r="G135" s="229" t="s">
        <v>911</v>
      </c>
      <c r="H135" s="230">
        <v>2</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403</v>
      </c>
    </row>
    <row r="136" s="2" customFormat="1" ht="66.75" customHeight="1">
      <c r="A136" s="38"/>
      <c r="B136" s="39"/>
      <c r="C136" s="226" t="s">
        <v>362</v>
      </c>
      <c r="D136" s="226" t="s">
        <v>307</v>
      </c>
      <c r="E136" s="227" t="s">
        <v>1818</v>
      </c>
      <c r="F136" s="228" t="s">
        <v>1819</v>
      </c>
      <c r="G136" s="229" t="s">
        <v>911</v>
      </c>
      <c r="H136" s="230">
        <v>8</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414</v>
      </c>
    </row>
    <row r="137" s="2" customFormat="1" ht="66.75" customHeight="1">
      <c r="A137" s="38"/>
      <c r="B137" s="39"/>
      <c r="C137" s="226" t="s">
        <v>367</v>
      </c>
      <c r="D137" s="226" t="s">
        <v>307</v>
      </c>
      <c r="E137" s="227" t="s">
        <v>1820</v>
      </c>
      <c r="F137" s="228" t="s">
        <v>1821</v>
      </c>
      <c r="G137" s="229" t="s">
        <v>911</v>
      </c>
      <c r="H137" s="230">
        <v>2</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422</v>
      </c>
    </row>
    <row r="138" s="2" customFormat="1" ht="66.75" customHeight="1">
      <c r="A138" s="38"/>
      <c r="B138" s="39"/>
      <c r="C138" s="226" t="s">
        <v>8</v>
      </c>
      <c r="D138" s="226" t="s">
        <v>307</v>
      </c>
      <c r="E138" s="227" t="s">
        <v>1598</v>
      </c>
      <c r="F138" s="228" t="s">
        <v>1599</v>
      </c>
      <c r="G138" s="229" t="s">
        <v>911</v>
      </c>
      <c r="H138" s="230">
        <v>1</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433</v>
      </c>
    </row>
    <row r="139" s="2" customFormat="1" ht="24.15" customHeight="1">
      <c r="A139" s="38"/>
      <c r="B139" s="39"/>
      <c r="C139" s="226" t="s">
        <v>375</v>
      </c>
      <c r="D139" s="226" t="s">
        <v>307</v>
      </c>
      <c r="E139" s="227" t="s">
        <v>1822</v>
      </c>
      <c r="F139" s="228" t="s">
        <v>1823</v>
      </c>
      <c r="G139" s="229" t="s">
        <v>911</v>
      </c>
      <c r="H139" s="230">
        <v>1</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443</v>
      </c>
    </row>
    <row r="140" s="2" customFormat="1" ht="24.15" customHeight="1">
      <c r="A140" s="38"/>
      <c r="B140" s="39"/>
      <c r="C140" s="226" t="s">
        <v>381</v>
      </c>
      <c r="D140" s="226" t="s">
        <v>307</v>
      </c>
      <c r="E140" s="227" t="s">
        <v>1824</v>
      </c>
      <c r="F140" s="228" t="s">
        <v>1825</v>
      </c>
      <c r="G140" s="229" t="s">
        <v>911</v>
      </c>
      <c r="H140" s="230">
        <v>4</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451</v>
      </c>
    </row>
    <row r="141" s="2" customFormat="1" ht="37.8" customHeight="1">
      <c r="A141" s="38"/>
      <c r="B141" s="39"/>
      <c r="C141" s="226" t="s">
        <v>389</v>
      </c>
      <c r="D141" s="226" t="s">
        <v>307</v>
      </c>
      <c r="E141" s="227" t="s">
        <v>1826</v>
      </c>
      <c r="F141" s="228" t="s">
        <v>1827</v>
      </c>
      <c r="G141" s="229" t="s">
        <v>911</v>
      </c>
      <c r="H141" s="230">
        <v>1</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461</v>
      </c>
    </row>
    <row r="142" s="2" customFormat="1" ht="37.8" customHeight="1">
      <c r="A142" s="38"/>
      <c r="B142" s="39"/>
      <c r="C142" s="226" t="s">
        <v>392</v>
      </c>
      <c r="D142" s="226" t="s">
        <v>307</v>
      </c>
      <c r="E142" s="227" t="s">
        <v>1832</v>
      </c>
      <c r="F142" s="228" t="s">
        <v>1833</v>
      </c>
      <c r="G142" s="229" t="s">
        <v>911</v>
      </c>
      <c r="H142" s="230">
        <v>1</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426</v>
      </c>
    </row>
    <row r="143" s="2" customFormat="1" ht="37.8" customHeight="1">
      <c r="A143" s="38"/>
      <c r="B143" s="39"/>
      <c r="C143" s="226" t="s">
        <v>398</v>
      </c>
      <c r="D143" s="226" t="s">
        <v>307</v>
      </c>
      <c r="E143" s="227" t="s">
        <v>1836</v>
      </c>
      <c r="F143" s="228" t="s">
        <v>1837</v>
      </c>
      <c r="G143" s="229" t="s">
        <v>911</v>
      </c>
      <c r="H143" s="230">
        <v>1</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479</v>
      </c>
    </row>
    <row r="144" s="2" customFormat="1" ht="37.8" customHeight="1">
      <c r="A144" s="38"/>
      <c r="B144" s="39"/>
      <c r="C144" s="226" t="s">
        <v>403</v>
      </c>
      <c r="D144" s="226" t="s">
        <v>307</v>
      </c>
      <c r="E144" s="227" t="s">
        <v>1840</v>
      </c>
      <c r="F144" s="228" t="s">
        <v>1841</v>
      </c>
      <c r="G144" s="229" t="s">
        <v>911</v>
      </c>
      <c r="H144" s="230">
        <v>1</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488</v>
      </c>
    </row>
    <row r="145" s="2" customFormat="1" ht="37.8" customHeight="1">
      <c r="A145" s="38"/>
      <c r="B145" s="39"/>
      <c r="C145" s="226" t="s">
        <v>410</v>
      </c>
      <c r="D145" s="226" t="s">
        <v>307</v>
      </c>
      <c r="E145" s="227" t="s">
        <v>1842</v>
      </c>
      <c r="F145" s="228" t="s">
        <v>1843</v>
      </c>
      <c r="G145" s="229" t="s">
        <v>911</v>
      </c>
      <c r="H145" s="230">
        <v>28</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500</v>
      </c>
    </row>
    <row r="146" s="2" customFormat="1" ht="37.8" customHeight="1">
      <c r="A146" s="38"/>
      <c r="B146" s="39"/>
      <c r="C146" s="226" t="s">
        <v>414</v>
      </c>
      <c r="D146" s="226" t="s">
        <v>307</v>
      </c>
      <c r="E146" s="227" t="s">
        <v>1844</v>
      </c>
      <c r="F146" s="228" t="s">
        <v>1845</v>
      </c>
      <c r="G146" s="229" t="s">
        <v>911</v>
      </c>
      <c r="H146" s="230">
        <v>3</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508</v>
      </c>
    </row>
    <row r="147" s="2" customFormat="1" ht="37.8" customHeight="1">
      <c r="A147" s="38"/>
      <c r="B147" s="39"/>
      <c r="C147" s="226" t="s">
        <v>7</v>
      </c>
      <c r="D147" s="226" t="s">
        <v>307</v>
      </c>
      <c r="E147" s="227" t="s">
        <v>1846</v>
      </c>
      <c r="F147" s="228" t="s">
        <v>1847</v>
      </c>
      <c r="G147" s="229" t="s">
        <v>911</v>
      </c>
      <c r="H147" s="230">
        <v>5</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518</v>
      </c>
    </row>
    <row r="148" s="2" customFormat="1" ht="37.8" customHeight="1">
      <c r="A148" s="38"/>
      <c r="B148" s="39"/>
      <c r="C148" s="226" t="s">
        <v>422</v>
      </c>
      <c r="D148" s="226" t="s">
        <v>307</v>
      </c>
      <c r="E148" s="227" t="s">
        <v>1610</v>
      </c>
      <c r="F148" s="228" t="s">
        <v>1327</v>
      </c>
      <c r="G148" s="229" t="s">
        <v>911</v>
      </c>
      <c r="H148" s="230">
        <v>4</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531</v>
      </c>
    </row>
    <row r="149" s="2" customFormat="1" ht="37.8" customHeight="1">
      <c r="A149" s="38"/>
      <c r="B149" s="39"/>
      <c r="C149" s="226" t="s">
        <v>429</v>
      </c>
      <c r="D149" s="226" t="s">
        <v>307</v>
      </c>
      <c r="E149" s="227" t="s">
        <v>1613</v>
      </c>
      <c r="F149" s="228" t="s">
        <v>1614</v>
      </c>
      <c r="G149" s="229" t="s">
        <v>1310</v>
      </c>
      <c r="H149" s="230">
        <v>10</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687</v>
      </c>
    </row>
    <row r="150" s="2" customFormat="1" ht="24.15" customHeight="1">
      <c r="A150" s="38"/>
      <c r="B150" s="39"/>
      <c r="C150" s="226" t="s">
        <v>433</v>
      </c>
      <c r="D150" s="226" t="s">
        <v>307</v>
      </c>
      <c r="E150" s="227" t="s">
        <v>1848</v>
      </c>
      <c r="F150" s="228" t="s">
        <v>1849</v>
      </c>
      <c r="G150" s="229" t="s">
        <v>1310</v>
      </c>
      <c r="H150" s="230">
        <v>40</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697</v>
      </c>
    </row>
    <row r="151" s="2" customFormat="1" ht="78" customHeight="1">
      <c r="A151" s="38"/>
      <c r="B151" s="39"/>
      <c r="C151" s="226" t="s">
        <v>437</v>
      </c>
      <c r="D151" s="226" t="s">
        <v>307</v>
      </c>
      <c r="E151" s="227" t="s">
        <v>1850</v>
      </c>
      <c r="F151" s="228" t="s">
        <v>1639</v>
      </c>
      <c r="G151" s="229" t="s">
        <v>1310</v>
      </c>
      <c r="H151" s="230">
        <v>60</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938</v>
      </c>
    </row>
    <row r="152" s="2" customFormat="1" ht="78" customHeight="1">
      <c r="A152" s="38"/>
      <c r="B152" s="39"/>
      <c r="C152" s="226" t="s">
        <v>443</v>
      </c>
      <c r="D152" s="226" t="s">
        <v>307</v>
      </c>
      <c r="E152" s="227" t="s">
        <v>1851</v>
      </c>
      <c r="F152" s="228" t="s">
        <v>1641</v>
      </c>
      <c r="G152" s="229" t="s">
        <v>1310</v>
      </c>
      <c r="H152" s="230">
        <v>26</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940</v>
      </c>
    </row>
    <row r="153" s="2" customFormat="1" ht="78" customHeight="1">
      <c r="A153" s="38"/>
      <c r="B153" s="39"/>
      <c r="C153" s="226" t="s">
        <v>447</v>
      </c>
      <c r="D153" s="226" t="s">
        <v>307</v>
      </c>
      <c r="E153" s="227" t="s">
        <v>1617</v>
      </c>
      <c r="F153" s="228" t="s">
        <v>1335</v>
      </c>
      <c r="G153" s="229" t="s">
        <v>1310</v>
      </c>
      <c r="H153" s="230">
        <v>26</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943</v>
      </c>
    </row>
    <row r="154" s="2" customFormat="1" ht="55.5" customHeight="1">
      <c r="A154" s="38"/>
      <c r="B154" s="39"/>
      <c r="C154" s="226" t="s">
        <v>451</v>
      </c>
      <c r="D154" s="226" t="s">
        <v>307</v>
      </c>
      <c r="E154" s="227" t="s">
        <v>1618</v>
      </c>
      <c r="F154" s="228" t="s">
        <v>1305</v>
      </c>
      <c r="G154" s="229" t="s">
        <v>317</v>
      </c>
      <c r="H154" s="230">
        <v>75</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945</v>
      </c>
    </row>
    <row r="155" s="2" customFormat="1" ht="66.75" customHeight="1">
      <c r="A155" s="38"/>
      <c r="B155" s="39"/>
      <c r="C155" s="226" t="s">
        <v>456</v>
      </c>
      <c r="D155" s="226" t="s">
        <v>307</v>
      </c>
      <c r="E155" s="227" t="s">
        <v>1619</v>
      </c>
      <c r="F155" s="228" t="s">
        <v>1620</v>
      </c>
      <c r="G155" s="229" t="s">
        <v>317</v>
      </c>
      <c r="H155" s="230">
        <v>60</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948</v>
      </c>
    </row>
    <row r="156" s="12" customFormat="1" ht="25.92" customHeight="1">
      <c r="A156" s="12"/>
      <c r="B156" s="210"/>
      <c r="C156" s="211"/>
      <c r="D156" s="212" t="s">
        <v>76</v>
      </c>
      <c r="E156" s="213" t="s">
        <v>305</v>
      </c>
      <c r="F156" s="213" t="s">
        <v>1313</v>
      </c>
      <c r="G156" s="211"/>
      <c r="H156" s="211"/>
      <c r="I156" s="214"/>
      <c r="J156" s="215">
        <f>BK156</f>
        <v>0</v>
      </c>
      <c r="K156" s="211"/>
      <c r="L156" s="216"/>
      <c r="M156" s="217"/>
      <c r="N156" s="218"/>
      <c r="O156" s="218"/>
      <c r="P156" s="219">
        <f>SUM(P157:P171)</f>
        <v>0</v>
      </c>
      <c r="Q156" s="218"/>
      <c r="R156" s="219">
        <f>SUM(R157:R171)</f>
        <v>0</v>
      </c>
      <c r="S156" s="218"/>
      <c r="T156" s="220">
        <f>SUM(T157:T171)</f>
        <v>0</v>
      </c>
      <c r="U156" s="12"/>
      <c r="V156" s="12"/>
      <c r="W156" s="12"/>
      <c r="X156" s="12"/>
      <c r="Y156" s="12"/>
      <c r="Z156" s="12"/>
      <c r="AA156" s="12"/>
      <c r="AB156" s="12"/>
      <c r="AC156" s="12"/>
      <c r="AD156" s="12"/>
      <c r="AE156" s="12"/>
      <c r="AR156" s="221" t="s">
        <v>84</v>
      </c>
      <c r="AT156" s="222" t="s">
        <v>76</v>
      </c>
      <c r="AU156" s="222" t="s">
        <v>77</v>
      </c>
      <c r="AY156" s="221" t="s">
        <v>304</v>
      </c>
      <c r="BK156" s="223">
        <f>SUM(BK157:BK171)</f>
        <v>0</v>
      </c>
    </row>
    <row r="157" s="2" customFormat="1" ht="37.8" customHeight="1">
      <c r="A157" s="38"/>
      <c r="B157" s="39"/>
      <c r="C157" s="226" t="s">
        <v>461</v>
      </c>
      <c r="D157" s="226" t="s">
        <v>307</v>
      </c>
      <c r="E157" s="227" t="s">
        <v>1983</v>
      </c>
      <c r="F157" s="228" t="s">
        <v>1984</v>
      </c>
      <c r="G157" s="229" t="s">
        <v>1293</v>
      </c>
      <c r="H157" s="230">
        <v>1</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950</v>
      </c>
    </row>
    <row r="158" s="2" customFormat="1" ht="37.8" customHeight="1">
      <c r="A158" s="38"/>
      <c r="B158" s="39"/>
      <c r="C158" s="226" t="s">
        <v>466</v>
      </c>
      <c r="D158" s="226" t="s">
        <v>307</v>
      </c>
      <c r="E158" s="227" t="s">
        <v>1985</v>
      </c>
      <c r="F158" s="228" t="s">
        <v>1855</v>
      </c>
      <c r="G158" s="229" t="s">
        <v>1293</v>
      </c>
      <c r="H158" s="230">
        <v>1</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953</v>
      </c>
    </row>
    <row r="159" s="2" customFormat="1" ht="16.5" customHeight="1">
      <c r="A159" s="38"/>
      <c r="B159" s="39"/>
      <c r="C159" s="226" t="s">
        <v>426</v>
      </c>
      <c r="D159" s="226" t="s">
        <v>307</v>
      </c>
      <c r="E159" s="227" t="s">
        <v>1626</v>
      </c>
      <c r="F159" s="228" t="s">
        <v>1627</v>
      </c>
      <c r="G159" s="229" t="s">
        <v>911</v>
      </c>
      <c r="H159" s="230">
        <v>2</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956</v>
      </c>
    </row>
    <row r="160" s="2" customFormat="1" ht="37.8" customHeight="1">
      <c r="A160" s="38"/>
      <c r="B160" s="39"/>
      <c r="C160" s="226" t="s">
        <v>475</v>
      </c>
      <c r="D160" s="226" t="s">
        <v>307</v>
      </c>
      <c r="E160" s="227" t="s">
        <v>1632</v>
      </c>
      <c r="F160" s="228" t="s">
        <v>1633</v>
      </c>
      <c r="G160" s="229" t="s">
        <v>1293</v>
      </c>
      <c r="H160" s="230">
        <v>1</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959</v>
      </c>
    </row>
    <row r="161" s="2" customFormat="1" ht="37.8" customHeight="1">
      <c r="A161" s="38"/>
      <c r="B161" s="39"/>
      <c r="C161" s="226" t="s">
        <v>479</v>
      </c>
      <c r="D161" s="226" t="s">
        <v>307</v>
      </c>
      <c r="E161" s="227" t="s">
        <v>1324</v>
      </c>
      <c r="F161" s="228" t="s">
        <v>1325</v>
      </c>
      <c r="G161" s="229" t="s">
        <v>1293</v>
      </c>
      <c r="H161" s="230">
        <v>1</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962</v>
      </c>
    </row>
    <row r="162" s="2" customFormat="1" ht="37.8" customHeight="1">
      <c r="A162" s="38"/>
      <c r="B162" s="39"/>
      <c r="C162" s="226" t="s">
        <v>483</v>
      </c>
      <c r="D162" s="226" t="s">
        <v>307</v>
      </c>
      <c r="E162" s="227" t="s">
        <v>1326</v>
      </c>
      <c r="F162" s="228" t="s">
        <v>1327</v>
      </c>
      <c r="G162" s="229" t="s">
        <v>911</v>
      </c>
      <c r="H162" s="230">
        <v>9</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964</v>
      </c>
    </row>
    <row r="163" s="2" customFormat="1" ht="37.8" customHeight="1">
      <c r="A163" s="38"/>
      <c r="B163" s="39"/>
      <c r="C163" s="226" t="s">
        <v>488</v>
      </c>
      <c r="D163" s="226" t="s">
        <v>307</v>
      </c>
      <c r="E163" s="227" t="s">
        <v>1328</v>
      </c>
      <c r="F163" s="228" t="s">
        <v>1329</v>
      </c>
      <c r="G163" s="229" t="s">
        <v>911</v>
      </c>
      <c r="H163" s="230">
        <v>3</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967</v>
      </c>
    </row>
    <row r="164" s="2" customFormat="1" ht="24.15" customHeight="1">
      <c r="A164" s="38"/>
      <c r="B164" s="39"/>
      <c r="C164" s="226" t="s">
        <v>495</v>
      </c>
      <c r="D164" s="226" t="s">
        <v>307</v>
      </c>
      <c r="E164" s="227" t="s">
        <v>1330</v>
      </c>
      <c r="F164" s="228" t="s">
        <v>1331</v>
      </c>
      <c r="G164" s="229" t="s">
        <v>911</v>
      </c>
      <c r="H164" s="230">
        <v>8</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970</v>
      </c>
    </row>
    <row r="165" s="2" customFormat="1" ht="37.8" customHeight="1">
      <c r="A165" s="38"/>
      <c r="B165" s="39"/>
      <c r="C165" s="226" t="s">
        <v>500</v>
      </c>
      <c r="D165" s="226" t="s">
        <v>307</v>
      </c>
      <c r="E165" s="227" t="s">
        <v>1856</v>
      </c>
      <c r="F165" s="228" t="s">
        <v>1614</v>
      </c>
      <c r="G165" s="229" t="s">
        <v>1310</v>
      </c>
      <c r="H165" s="230">
        <v>1.5</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973</v>
      </c>
    </row>
    <row r="166" s="2" customFormat="1" ht="37.8" customHeight="1">
      <c r="A166" s="38"/>
      <c r="B166" s="39"/>
      <c r="C166" s="226" t="s">
        <v>504</v>
      </c>
      <c r="D166" s="226" t="s">
        <v>307</v>
      </c>
      <c r="E166" s="227" t="s">
        <v>1857</v>
      </c>
      <c r="F166" s="228" t="s">
        <v>1858</v>
      </c>
      <c r="G166" s="229" t="s">
        <v>1310</v>
      </c>
      <c r="H166" s="230">
        <v>3</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976</v>
      </c>
    </row>
    <row r="167" s="2" customFormat="1" ht="78" customHeight="1">
      <c r="A167" s="38"/>
      <c r="B167" s="39"/>
      <c r="C167" s="226" t="s">
        <v>508</v>
      </c>
      <c r="D167" s="226" t="s">
        <v>307</v>
      </c>
      <c r="E167" s="227" t="s">
        <v>1638</v>
      </c>
      <c r="F167" s="228" t="s">
        <v>1639</v>
      </c>
      <c r="G167" s="229" t="s">
        <v>1310</v>
      </c>
      <c r="H167" s="230">
        <v>3</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979</v>
      </c>
    </row>
    <row r="168" s="2" customFormat="1" ht="78" customHeight="1">
      <c r="A168" s="38"/>
      <c r="B168" s="39"/>
      <c r="C168" s="226" t="s">
        <v>514</v>
      </c>
      <c r="D168" s="226" t="s">
        <v>307</v>
      </c>
      <c r="E168" s="227" t="s">
        <v>1640</v>
      </c>
      <c r="F168" s="228" t="s">
        <v>1641</v>
      </c>
      <c r="G168" s="229" t="s">
        <v>1310</v>
      </c>
      <c r="H168" s="230">
        <v>2</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982</v>
      </c>
    </row>
    <row r="169" s="2" customFormat="1" ht="78" customHeight="1">
      <c r="A169" s="38"/>
      <c r="B169" s="39"/>
      <c r="C169" s="226" t="s">
        <v>518</v>
      </c>
      <c r="D169" s="226" t="s">
        <v>307</v>
      </c>
      <c r="E169" s="227" t="s">
        <v>1334</v>
      </c>
      <c r="F169" s="228" t="s">
        <v>1335</v>
      </c>
      <c r="G169" s="229" t="s">
        <v>1310</v>
      </c>
      <c r="H169" s="230">
        <v>18</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985</v>
      </c>
    </row>
    <row r="170" s="2" customFormat="1" ht="55.5" customHeight="1">
      <c r="A170" s="38"/>
      <c r="B170" s="39"/>
      <c r="C170" s="226" t="s">
        <v>522</v>
      </c>
      <c r="D170" s="226" t="s">
        <v>307</v>
      </c>
      <c r="E170" s="227" t="s">
        <v>1336</v>
      </c>
      <c r="F170" s="228" t="s">
        <v>1305</v>
      </c>
      <c r="G170" s="229" t="s">
        <v>317</v>
      </c>
      <c r="H170" s="230">
        <v>2</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988</v>
      </c>
    </row>
    <row r="171" s="2" customFormat="1" ht="49.05" customHeight="1">
      <c r="A171" s="38"/>
      <c r="B171" s="39"/>
      <c r="C171" s="226" t="s">
        <v>531</v>
      </c>
      <c r="D171" s="226" t="s">
        <v>307</v>
      </c>
      <c r="E171" s="227" t="s">
        <v>1337</v>
      </c>
      <c r="F171" s="228" t="s">
        <v>1312</v>
      </c>
      <c r="G171" s="229" t="s">
        <v>1310</v>
      </c>
      <c r="H171" s="230">
        <v>1</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991</v>
      </c>
    </row>
    <row r="172" s="12" customFormat="1" ht="25.92" customHeight="1">
      <c r="A172" s="12"/>
      <c r="B172" s="210"/>
      <c r="C172" s="211"/>
      <c r="D172" s="212" t="s">
        <v>76</v>
      </c>
      <c r="E172" s="213" t="s">
        <v>311</v>
      </c>
      <c r="F172" s="213" t="s">
        <v>1859</v>
      </c>
      <c r="G172" s="211"/>
      <c r="H172" s="211"/>
      <c r="I172" s="214"/>
      <c r="J172" s="215">
        <f>BK172</f>
        <v>0</v>
      </c>
      <c r="K172" s="211"/>
      <c r="L172" s="216"/>
      <c r="M172" s="217"/>
      <c r="N172" s="218"/>
      <c r="O172" s="218"/>
      <c r="P172" s="219">
        <f>SUM(P173:P179)</f>
        <v>0</v>
      </c>
      <c r="Q172" s="218"/>
      <c r="R172" s="219">
        <f>SUM(R173:R179)</f>
        <v>0</v>
      </c>
      <c r="S172" s="218"/>
      <c r="T172" s="220">
        <f>SUM(T173:T179)</f>
        <v>0</v>
      </c>
      <c r="U172" s="12"/>
      <c r="V172" s="12"/>
      <c r="W172" s="12"/>
      <c r="X172" s="12"/>
      <c r="Y172" s="12"/>
      <c r="Z172" s="12"/>
      <c r="AA172" s="12"/>
      <c r="AB172" s="12"/>
      <c r="AC172" s="12"/>
      <c r="AD172" s="12"/>
      <c r="AE172" s="12"/>
      <c r="AR172" s="221" t="s">
        <v>84</v>
      </c>
      <c r="AT172" s="222" t="s">
        <v>76</v>
      </c>
      <c r="AU172" s="222" t="s">
        <v>77</v>
      </c>
      <c r="AY172" s="221" t="s">
        <v>304</v>
      </c>
      <c r="BK172" s="223">
        <f>SUM(BK173:BK179)</f>
        <v>0</v>
      </c>
    </row>
    <row r="173" s="2" customFormat="1" ht="37.8" customHeight="1">
      <c r="A173" s="38"/>
      <c r="B173" s="39"/>
      <c r="C173" s="226" t="s">
        <v>683</v>
      </c>
      <c r="D173" s="226" t="s">
        <v>307</v>
      </c>
      <c r="E173" s="227" t="s">
        <v>1986</v>
      </c>
      <c r="F173" s="228" t="s">
        <v>1861</v>
      </c>
      <c r="G173" s="229" t="s">
        <v>1293</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994</v>
      </c>
    </row>
    <row r="174" s="2" customFormat="1" ht="16.5" customHeight="1">
      <c r="A174" s="38"/>
      <c r="B174" s="39"/>
      <c r="C174" s="226" t="s">
        <v>687</v>
      </c>
      <c r="D174" s="226" t="s">
        <v>307</v>
      </c>
      <c r="E174" s="227" t="s">
        <v>1862</v>
      </c>
      <c r="F174" s="228" t="s">
        <v>1321</v>
      </c>
      <c r="G174" s="229" t="s">
        <v>911</v>
      </c>
      <c r="H174" s="230">
        <v>1</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996</v>
      </c>
    </row>
    <row r="175" s="2" customFormat="1" ht="37.8" customHeight="1">
      <c r="A175" s="38"/>
      <c r="B175" s="39"/>
      <c r="C175" s="226" t="s">
        <v>693</v>
      </c>
      <c r="D175" s="226" t="s">
        <v>307</v>
      </c>
      <c r="E175" s="227" t="s">
        <v>1863</v>
      </c>
      <c r="F175" s="228" t="s">
        <v>1325</v>
      </c>
      <c r="G175" s="229" t="s">
        <v>1293</v>
      </c>
      <c r="H175" s="230">
        <v>1</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999</v>
      </c>
    </row>
    <row r="176" s="2" customFormat="1" ht="37.8" customHeight="1">
      <c r="A176" s="38"/>
      <c r="B176" s="39"/>
      <c r="C176" s="226" t="s">
        <v>697</v>
      </c>
      <c r="D176" s="226" t="s">
        <v>307</v>
      </c>
      <c r="E176" s="227" t="s">
        <v>1864</v>
      </c>
      <c r="F176" s="228" t="s">
        <v>1327</v>
      </c>
      <c r="G176" s="229" t="s">
        <v>911</v>
      </c>
      <c r="H176" s="230">
        <v>2</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1002</v>
      </c>
    </row>
    <row r="177" s="2" customFormat="1" ht="24.15" customHeight="1">
      <c r="A177" s="38"/>
      <c r="B177" s="39"/>
      <c r="C177" s="226" t="s">
        <v>701</v>
      </c>
      <c r="D177" s="226" t="s">
        <v>307</v>
      </c>
      <c r="E177" s="227" t="s">
        <v>1865</v>
      </c>
      <c r="F177" s="228" t="s">
        <v>1331</v>
      </c>
      <c r="G177" s="229" t="s">
        <v>911</v>
      </c>
      <c r="H177" s="230">
        <v>2</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1005</v>
      </c>
    </row>
    <row r="178" s="2" customFormat="1" ht="78" customHeight="1">
      <c r="A178" s="38"/>
      <c r="B178" s="39"/>
      <c r="C178" s="226" t="s">
        <v>938</v>
      </c>
      <c r="D178" s="226" t="s">
        <v>307</v>
      </c>
      <c r="E178" s="227" t="s">
        <v>1866</v>
      </c>
      <c r="F178" s="228" t="s">
        <v>1335</v>
      </c>
      <c r="G178" s="229" t="s">
        <v>1310</v>
      </c>
      <c r="H178" s="230">
        <v>3</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1008</v>
      </c>
    </row>
    <row r="179" s="2" customFormat="1" ht="55.5" customHeight="1">
      <c r="A179" s="38"/>
      <c r="B179" s="39"/>
      <c r="C179" s="226" t="s">
        <v>1012</v>
      </c>
      <c r="D179" s="226" t="s">
        <v>307</v>
      </c>
      <c r="E179" s="227" t="s">
        <v>1867</v>
      </c>
      <c r="F179" s="228" t="s">
        <v>1305</v>
      </c>
      <c r="G179" s="229" t="s">
        <v>317</v>
      </c>
      <c r="H179" s="230">
        <v>0.5</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1011</v>
      </c>
    </row>
    <row r="180" s="12" customFormat="1" ht="25.92" customHeight="1">
      <c r="A180" s="12"/>
      <c r="B180" s="210"/>
      <c r="C180" s="211"/>
      <c r="D180" s="212" t="s">
        <v>76</v>
      </c>
      <c r="E180" s="213" t="s">
        <v>313</v>
      </c>
      <c r="F180" s="213" t="s">
        <v>1646</v>
      </c>
      <c r="G180" s="211"/>
      <c r="H180" s="211"/>
      <c r="I180" s="214"/>
      <c r="J180" s="215">
        <f>BK180</f>
        <v>0</v>
      </c>
      <c r="K180" s="211"/>
      <c r="L180" s="216"/>
      <c r="M180" s="217"/>
      <c r="N180" s="218"/>
      <c r="O180" s="218"/>
      <c r="P180" s="219">
        <f>SUM(P181:P202)</f>
        <v>0</v>
      </c>
      <c r="Q180" s="218"/>
      <c r="R180" s="219">
        <f>SUM(R181:R202)</f>
        <v>0</v>
      </c>
      <c r="S180" s="218"/>
      <c r="T180" s="220">
        <f>SUM(T181:T202)</f>
        <v>0</v>
      </c>
      <c r="U180" s="12"/>
      <c r="V180" s="12"/>
      <c r="W180" s="12"/>
      <c r="X180" s="12"/>
      <c r="Y180" s="12"/>
      <c r="Z180" s="12"/>
      <c r="AA180" s="12"/>
      <c r="AB180" s="12"/>
      <c r="AC180" s="12"/>
      <c r="AD180" s="12"/>
      <c r="AE180" s="12"/>
      <c r="AR180" s="221" t="s">
        <v>84</v>
      </c>
      <c r="AT180" s="222" t="s">
        <v>76</v>
      </c>
      <c r="AU180" s="222" t="s">
        <v>77</v>
      </c>
      <c r="AY180" s="221" t="s">
        <v>304</v>
      </c>
      <c r="BK180" s="223">
        <f>SUM(BK181:BK202)</f>
        <v>0</v>
      </c>
    </row>
    <row r="181" s="2" customFormat="1" ht="55.5" customHeight="1">
      <c r="A181" s="38"/>
      <c r="B181" s="39"/>
      <c r="C181" s="226" t="s">
        <v>940</v>
      </c>
      <c r="D181" s="226" t="s">
        <v>307</v>
      </c>
      <c r="E181" s="227" t="s">
        <v>1987</v>
      </c>
      <c r="F181" s="228" t="s">
        <v>1648</v>
      </c>
      <c r="G181" s="229" t="s">
        <v>1293</v>
      </c>
      <c r="H181" s="230">
        <v>1</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1015</v>
      </c>
    </row>
    <row r="182" s="2" customFormat="1" ht="37.8" customHeight="1">
      <c r="A182" s="38"/>
      <c r="B182" s="39"/>
      <c r="C182" s="226" t="s">
        <v>1018</v>
      </c>
      <c r="D182" s="226" t="s">
        <v>307</v>
      </c>
      <c r="E182" s="227" t="s">
        <v>1988</v>
      </c>
      <c r="F182" s="228" t="s">
        <v>1654</v>
      </c>
      <c r="G182" s="229" t="s">
        <v>1293</v>
      </c>
      <c r="H182" s="230">
        <v>1</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1017</v>
      </c>
    </row>
    <row r="183" s="2" customFormat="1" ht="37.8" customHeight="1">
      <c r="A183" s="38"/>
      <c r="B183" s="39"/>
      <c r="C183" s="226" t="s">
        <v>943</v>
      </c>
      <c r="D183" s="226" t="s">
        <v>307</v>
      </c>
      <c r="E183" s="227" t="s">
        <v>1989</v>
      </c>
      <c r="F183" s="228" t="s">
        <v>1871</v>
      </c>
      <c r="G183" s="229" t="s">
        <v>1293</v>
      </c>
      <c r="H183" s="230">
        <v>1</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1021</v>
      </c>
    </row>
    <row r="184" s="2" customFormat="1" ht="37.8" customHeight="1">
      <c r="A184" s="38"/>
      <c r="B184" s="39"/>
      <c r="C184" s="226" t="s">
        <v>1027</v>
      </c>
      <c r="D184" s="226" t="s">
        <v>307</v>
      </c>
      <c r="E184" s="227" t="s">
        <v>1990</v>
      </c>
      <c r="F184" s="228" t="s">
        <v>1654</v>
      </c>
      <c r="G184" s="229" t="s">
        <v>1293</v>
      </c>
      <c r="H184" s="230">
        <v>1</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1025</v>
      </c>
    </row>
    <row r="185" s="2" customFormat="1" ht="37.8" customHeight="1">
      <c r="A185" s="38"/>
      <c r="B185" s="39"/>
      <c r="C185" s="226" t="s">
        <v>945</v>
      </c>
      <c r="D185" s="226" t="s">
        <v>307</v>
      </c>
      <c r="E185" s="227" t="s">
        <v>1991</v>
      </c>
      <c r="F185" s="228" t="s">
        <v>1873</v>
      </c>
      <c r="G185" s="229" t="s">
        <v>1293</v>
      </c>
      <c r="H185" s="230">
        <v>1</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1029</v>
      </c>
    </row>
    <row r="186" s="2" customFormat="1" ht="37.8" customHeight="1">
      <c r="A186" s="38"/>
      <c r="B186" s="39"/>
      <c r="C186" s="226" t="s">
        <v>1033</v>
      </c>
      <c r="D186" s="226" t="s">
        <v>307</v>
      </c>
      <c r="E186" s="227" t="s">
        <v>1992</v>
      </c>
      <c r="F186" s="228" t="s">
        <v>1993</v>
      </c>
      <c r="G186" s="229" t="s">
        <v>1293</v>
      </c>
      <c r="H186" s="230">
        <v>1</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1032</v>
      </c>
    </row>
    <row r="187" s="2" customFormat="1" ht="37.8" customHeight="1">
      <c r="A187" s="38"/>
      <c r="B187" s="39"/>
      <c r="C187" s="226" t="s">
        <v>948</v>
      </c>
      <c r="D187" s="226" t="s">
        <v>307</v>
      </c>
      <c r="E187" s="227" t="s">
        <v>1994</v>
      </c>
      <c r="F187" s="228" t="s">
        <v>1877</v>
      </c>
      <c r="G187" s="229" t="s">
        <v>1293</v>
      </c>
      <c r="H187" s="230">
        <v>1</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1035</v>
      </c>
    </row>
    <row r="188" s="2" customFormat="1" ht="37.8" customHeight="1">
      <c r="A188" s="38"/>
      <c r="B188" s="39"/>
      <c r="C188" s="226" t="s">
        <v>1039</v>
      </c>
      <c r="D188" s="226" t="s">
        <v>307</v>
      </c>
      <c r="E188" s="227" t="s">
        <v>1995</v>
      </c>
      <c r="F188" s="228" t="s">
        <v>1877</v>
      </c>
      <c r="G188" s="229" t="s">
        <v>1293</v>
      </c>
      <c r="H188" s="230">
        <v>1</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1038</v>
      </c>
    </row>
    <row r="189" s="2" customFormat="1" ht="37.8" customHeight="1">
      <c r="A189" s="38"/>
      <c r="B189" s="39"/>
      <c r="C189" s="226" t="s">
        <v>950</v>
      </c>
      <c r="D189" s="226" t="s">
        <v>307</v>
      </c>
      <c r="E189" s="227" t="s">
        <v>1996</v>
      </c>
      <c r="F189" s="228" t="s">
        <v>1877</v>
      </c>
      <c r="G189" s="229" t="s">
        <v>1293</v>
      </c>
      <c r="H189" s="230">
        <v>1</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1041</v>
      </c>
    </row>
    <row r="190" s="2" customFormat="1" ht="37.8" customHeight="1">
      <c r="A190" s="38"/>
      <c r="B190" s="39"/>
      <c r="C190" s="226" t="s">
        <v>894</v>
      </c>
      <c r="D190" s="226" t="s">
        <v>307</v>
      </c>
      <c r="E190" s="227" t="s">
        <v>1997</v>
      </c>
      <c r="F190" s="228" t="s">
        <v>1871</v>
      </c>
      <c r="G190" s="229" t="s">
        <v>1293</v>
      </c>
      <c r="H190" s="230">
        <v>1</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1044</v>
      </c>
    </row>
    <row r="191" s="2" customFormat="1" ht="37.8" customHeight="1">
      <c r="A191" s="38"/>
      <c r="B191" s="39"/>
      <c r="C191" s="226" t="s">
        <v>953</v>
      </c>
      <c r="D191" s="226" t="s">
        <v>307</v>
      </c>
      <c r="E191" s="227" t="s">
        <v>1998</v>
      </c>
      <c r="F191" s="228" t="s">
        <v>1871</v>
      </c>
      <c r="G191" s="229" t="s">
        <v>1293</v>
      </c>
      <c r="H191" s="230">
        <v>1</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1047</v>
      </c>
    </row>
    <row r="192" s="2" customFormat="1" ht="37.8" customHeight="1">
      <c r="A192" s="38"/>
      <c r="B192" s="39"/>
      <c r="C192" s="226" t="s">
        <v>1050</v>
      </c>
      <c r="D192" s="226" t="s">
        <v>307</v>
      </c>
      <c r="E192" s="227" t="s">
        <v>1999</v>
      </c>
      <c r="F192" s="228" t="s">
        <v>1871</v>
      </c>
      <c r="G192" s="229" t="s">
        <v>1293</v>
      </c>
      <c r="H192" s="230">
        <v>1</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1049</v>
      </c>
    </row>
    <row r="193" s="2" customFormat="1" ht="37.8" customHeight="1">
      <c r="A193" s="38"/>
      <c r="B193" s="39"/>
      <c r="C193" s="226" t="s">
        <v>956</v>
      </c>
      <c r="D193" s="226" t="s">
        <v>307</v>
      </c>
      <c r="E193" s="227" t="s">
        <v>2000</v>
      </c>
      <c r="F193" s="228" t="s">
        <v>1871</v>
      </c>
      <c r="G193" s="229" t="s">
        <v>1293</v>
      </c>
      <c r="H193" s="230">
        <v>1</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1053</v>
      </c>
    </row>
    <row r="194" s="2" customFormat="1" ht="37.8" customHeight="1">
      <c r="A194" s="38"/>
      <c r="B194" s="39"/>
      <c r="C194" s="226" t="s">
        <v>1057</v>
      </c>
      <c r="D194" s="226" t="s">
        <v>307</v>
      </c>
      <c r="E194" s="227" t="s">
        <v>1659</v>
      </c>
      <c r="F194" s="228" t="s">
        <v>1660</v>
      </c>
      <c r="G194" s="229" t="s">
        <v>1293</v>
      </c>
      <c r="H194" s="230">
        <v>1</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1056</v>
      </c>
    </row>
    <row r="195" s="2" customFormat="1" ht="49.05" customHeight="1">
      <c r="A195" s="38"/>
      <c r="B195" s="39"/>
      <c r="C195" s="226" t="s">
        <v>959</v>
      </c>
      <c r="D195" s="226" t="s">
        <v>307</v>
      </c>
      <c r="E195" s="227" t="s">
        <v>1661</v>
      </c>
      <c r="F195" s="228" t="s">
        <v>1662</v>
      </c>
      <c r="G195" s="229" t="s">
        <v>1310</v>
      </c>
      <c r="H195" s="230">
        <v>27</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1060</v>
      </c>
    </row>
    <row r="196" s="2" customFormat="1" ht="55.5" customHeight="1">
      <c r="A196" s="38"/>
      <c r="B196" s="39"/>
      <c r="C196" s="226" t="s">
        <v>1064</v>
      </c>
      <c r="D196" s="226" t="s">
        <v>307</v>
      </c>
      <c r="E196" s="227" t="s">
        <v>1663</v>
      </c>
      <c r="F196" s="228" t="s">
        <v>1664</v>
      </c>
      <c r="G196" s="229" t="s">
        <v>1310</v>
      </c>
      <c r="H196" s="230">
        <v>6</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1063</v>
      </c>
    </row>
    <row r="197" s="2" customFormat="1" ht="55.5" customHeight="1">
      <c r="A197" s="38"/>
      <c r="B197" s="39"/>
      <c r="C197" s="226" t="s">
        <v>962</v>
      </c>
      <c r="D197" s="226" t="s">
        <v>307</v>
      </c>
      <c r="E197" s="227" t="s">
        <v>1665</v>
      </c>
      <c r="F197" s="228" t="s">
        <v>1666</v>
      </c>
      <c r="G197" s="229" t="s">
        <v>1310</v>
      </c>
      <c r="H197" s="230">
        <v>14</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1067</v>
      </c>
    </row>
    <row r="198" s="2" customFormat="1" ht="55.5" customHeight="1">
      <c r="A198" s="38"/>
      <c r="B198" s="39"/>
      <c r="C198" s="226" t="s">
        <v>1071</v>
      </c>
      <c r="D198" s="226" t="s">
        <v>307</v>
      </c>
      <c r="E198" s="227" t="s">
        <v>1667</v>
      </c>
      <c r="F198" s="228" t="s">
        <v>1668</v>
      </c>
      <c r="G198" s="229" t="s">
        <v>1310</v>
      </c>
      <c r="H198" s="230">
        <v>3</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1070</v>
      </c>
    </row>
    <row r="199" s="2" customFormat="1" ht="55.5" customHeight="1">
      <c r="A199" s="38"/>
      <c r="B199" s="39"/>
      <c r="C199" s="226" t="s">
        <v>964</v>
      </c>
      <c r="D199" s="226" t="s">
        <v>307</v>
      </c>
      <c r="E199" s="227" t="s">
        <v>1669</v>
      </c>
      <c r="F199" s="228" t="s">
        <v>1670</v>
      </c>
      <c r="G199" s="229" t="s">
        <v>1310</v>
      </c>
      <c r="H199" s="230">
        <v>34</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1074</v>
      </c>
    </row>
    <row r="200" s="2" customFormat="1" ht="16.5" customHeight="1">
      <c r="A200" s="38"/>
      <c r="B200" s="39"/>
      <c r="C200" s="226" t="s">
        <v>1077</v>
      </c>
      <c r="D200" s="226" t="s">
        <v>307</v>
      </c>
      <c r="E200" s="227" t="s">
        <v>1671</v>
      </c>
      <c r="F200" s="228" t="s">
        <v>1672</v>
      </c>
      <c r="G200" s="229" t="s">
        <v>911</v>
      </c>
      <c r="H200" s="230">
        <v>11</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1076</v>
      </c>
    </row>
    <row r="201" s="2" customFormat="1" ht="66.75" customHeight="1">
      <c r="A201" s="38"/>
      <c r="B201" s="39"/>
      <c r="C201" s="226" t="s">
        <v>967</v>
      </c>
      <c r="D201" s="226" t="s">
        <v>307</v>
      </c>
      <c r="E201" s="227" t="s">
        <v>1677</v>
      </c>
      <c r="F201" s="228" t="s">
        <v>1348</v>
      </c>
      <c r="G201" s="229" t="s">
        <v>911</v>
      </c>
      <c r="H201" s="230">
        <v>2</v>
      </c>
      <c r="I201" s="231"/>
      <c r="J201" s="232">
        <f>ROUND(I201*H201,2)</f>
        <v>0</v>
      </c>
      <c r="K201" s="228" t="s">
        <v>1</v>
      </c>
      <c r="L201" s="44"/>
      <c r="M201" s="233" t="s">
        <v>1</v>
      </c>
      <c r="N201" s="234" t="s">
        <v>42</v>
      </c>
      <c r="O201" s="91"/>
      <c r="P201" s="235">
        <f>O201*H201</f>
        <v>0</v>
      </c>
      <c r="Q201" s="235">
        <v>0</v>
      </c>
      <c r="R201" s="235">
        <f>Q201*H201</f>
        <v>0</v>
      </c>
      <c r="S201" s="235">
        <v>0</v>
      </c>
      <c r="T201" s="236">
        <f>S201*H201</f>
        <v>0</v>
      </c>
      <c r="U201" s="38"/>
      <c r="V201" s="38"/>
      <c r="W201" s="38"/>
      <c r="X201" s="38"/>
      <c r="Y201" s="38"/>
      <c r="Z201" s="38"/>
      <c r="AA201" s="38"/>
      <c r="AB201" s="38"/>
      <c r="AC201" s="38"/>
      <c r="AD201" s="38"/>
      <c r="AE201" s="38"/>
      <c r="AR201" s="237" t="s">
        <v>311</v>
      </c>
      <c r="AT201" s="237" t="s">
        <v>307</v>
      </c>
      <c r="AU201" s="237" t="s">
        <v>84</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311</v>
      </c>
      <c r="BM201" s="237" t="s">
        <v>1080</v>
      </c>
    </row>
    <row r="202" s="2" customFormat="1" ht="55.5" customHeight="1">
      <c r="A202" s="38"/>
      <c r="B202" s="39"/>
      <c r="C202" s="226" t="s">
        <v>1084</v>
      </c>
      <c r="D202" s="226" t="s">
        <v>307</v>
      </c>
      <c r="E202" s="227" t="s">
        <v>1678</v>
      </c>
      <c r="F202" s="228" t="s">
        <v>1679</v>
      </c>
      <c r="G202" s="229" t="s">
        <v>1293</v>
      </c>
      <c r="H202" s="230">
        <v>1</v>
      </c>
      <c r="I202" s="231"/>
      <c r="J202" s="232">
        <f>ROUND(I202*H202,2)</f>
        <v>0</v>
      </c>
      <c r="K202" s="228" t="s">
        <v>1</v>
      </c>
      <c r="L202" s="44"/>
      <c r="M202" s="233" t="s">
        <v>1</v>
      </c>
      <c r="N202" s="234" t="s">
        <v>42</v>
      </c>
      <c r="O202" s="91"/>
      <c r="P202" s="235">
        <f>O202*H202</f>
        <v>0</v>
      </c>
      <c r="Q202" s="235">
        <v>0</v>
      </c>
      <c r="R202" s="235">
        <f>Q202*H202</f>
        <v>0</v>
      </c>
      <c r="S202" s="235">
        <v>0</v>
      </c>
      <c r="T202" s="236">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1083</v>
      </c>
    </row>
    <row r="203" s="12" customFormat="1" ht="25.92" customHeight="1">
      <c r="A203" s="12"/>
      <c r="B203" s="210"/>
      <c r="C203" s="211"/>
      <c r="D203" s="212" t="s">
        <v>76</v>
      </c>
      <c r="E203" s="213" t="s">
        <v>2001</v>
      </c>
      <c r="F203" s="213" t="s">
        <v>692</v>
      </c>
      <c r="G203" s="211"/>
      <c r="H203" s="211"/>
      <c r="I203" s="214"/>
      <c r="J203" s="215">
        <f>BK203</f>
        <v>0</v>
      </c>
      <c r="K203" s="211"/>
      <c r="L203" s="216"/>
      <c r="M203" s="217"/>
      <c r="N203" s="218"/>
      <c r="O203" s="218"/>
      <c r="P203" s="219">
        <f>P204</f>
        <v>0</v>
      </c>
      <c r="Q203" s="218"/>
      <c r="R203" s="219">
        <f>R204</f>
        <v>0</v>
      </c>
      <c r="S203" s="218"/>
      <c r="T203" s="220">
        <f>T204</f>
        <v>0</v>
      </c>
      <c r="U203" s="12"/>
      <c r="V203" s="12"/>
      <c r="W203" s="12"/>
      <c r="X203" s="12"/>
      <c r="Y203" s="12"/>
      <c r="Z203" s="12"/>
      <c r="AA203" s="12"/>
      <c r="AB203" s="12"/>
      <c r="AC203" s="12"/>
      <c r="AD203" s="12"/>
      <c r="AE203" s="12"/>
      <c r="AR203" s="221" t="s">
        <v>84</v>
      </c>
      <c r="AT203" s="222" t="s">
        <v>76</v>
      </c>
      <c r="AU203" s="222" t="s">
        <v>77</v>
      </c>
      <c r="AY203" s="221" t="s">
        <v>304</v>
      </c>
      <c r="BK203" s="223">
        <f>BK204</f>
        <v>0</v>
      </c>
    </row>
    <row r="204" s="2" customFormat="1" ht="16.5" customHeight="1">
      <c r="A204" s="38"/>
      <c r="B204" s="39"/>
      <c r="C204" s="226" t="s">
        <v>970</v>
      </c>
      <c r="D204" s="226" t="s">
        <v>307</v>
      </c>
      <c r="E204" s="227" t="s">
        <v>2002</v>
      </c>
      <c r="F204" s="228" t="s">
        <v>1353</v>
      </c>
      <c r="G204" s="229" t="s">
        <v>1293</v>
      </c>
      <c r="H204" s="230">
        <v>1</v>
      </c>
      <c r="I204" s="231"/>
      <c r="J204" s="232">
        <f>ROUND(I204*H204,2)</f>
        <v>0</v>
      </c>
      <c r="K204" s="228" t="s">
        <v>1</v>
      </c>
      <c r="L204" s="44"/>
      <c r="M204" s="286" t="s">
        <v>1</v>
      </c>
      <c r="N204" s="287" t="s">
        <v>42</v>
      </c>
      <c r="O204" s="288"/>
      <c r="P204" s="289">
        <f>O204*H204</f>
        <v>0</v>
      </c>
      <c r="Q204" s="289">
        <v>0</v>
      </c>
      <c r="R204" s="289">
        <f>Q204*H204</f>
        <v>0</v>
      </c>
      <c r="S204" s="289">
        <v>0</v>
      </c>
      <c r="T204" s="290">
        <f>S204*H204</f>
        <v>0</v>
      </c>
      <c r="U204" s="38"/>
      <c r="V204" s="38"/>
      <c r="W204" s="38"/>
      <c r="X204" s="38"/>
      <c r="Y204" s="38"/>
      <c r="Z204" s="38"/>
      <c r="AA204" s="38"/>
      <c r="AB204" s="38"/>
      <c r="AC204" s="38"/>
      <c r="AD204" s="38"/>
      <c r="AE204" s="38"/>
      <c r="AR204" s="237" t="s">
        <v>311</v>
      </c>
      <c r="AT204" s="237" t="s">
        <v>307</v>
      </c>
      <c r="AU204" s="237" t="s">
        <v>84</v>
      </c>
      <c r="AY204" s="17" t="s">
        <v>304</v>
      </c>
      <c r="BE204" s="238">
        <f>IF(N204="základní",J204,0)</f>
        <v>0</v>
      </c>
      <c r="BF204" s="238">
        <f>IF(N204="snížená",J204,0)</f>
        <v>0</v>
      </c>
      <c r="BG204" s="238">
        <f>IF(N204="zákl. přenesená",J204,0)</f>
        <v>0</v>
      </c>
      <c r="BH204" s="238">
        <f>IF(N204="sníž. přenesená",J204,0)</f>
        <v>0</v>
      </c>
      <c r="BI204" s="238">
        <f>IF(N204="nulová",J204,0)</f>
        <v>0</v>
      </c>
      <c r="BJ204" s="17" t="s">
        <v>84</v>
      </c>
      <c r="BK204" s="238">
        <f>ROUND(I204*H204,2)</f>
        <v>0</v>
      </c>
      <c r="BL204" s="17" t="s">
        <v>311</v>
      </c>
      <c r="BM204" s="237" t="s">
        <v>1090</v>
      </c>
    </row>
    <row r="205" s="2" customFormat="1" ht="6.96" customHeight="1">
      <c r="A205" s="38"/>
      <c r="B205" s="66"/>
      <c r="C205" s="67"/>
      <c r="D205" s="67"/>
      <c r="E205" s="67"/>
      <c r="F205" s="67"/>
      <c r="G205" s="67"/>
      <c r="H205" s="67"/>
      <c r="I205" s="67"/>
      <c r="J205" s="67"/>
      <c r="K205" s="67"/>
      <c r="L205" s="44"/>
      <c r="M205" s="38"/>
      <c r="O205" s="38"/>
      <c r="P205" s="38"/>
      <c r="Q205" s="38"/>
      <c r="R205" s="38"/>
      <c r="S205" s="38"/>
      <c r="T205" s="38"/>
      <c r="U205" s="38"/>
      <c r="V205" s="38"/>
      <c r="W205" s="38"/>
      <c r="X205" s="38"/>
      <c r="Y205" s="38"/>
      <c r="Z205" s="38"/>
      <c r="AA205" s="38"/>
      <c r="AB205" s="38"/>
      <c r="AC205" s="38"/>
      <c r="AD205" s="38"/>
      <c r="AE205" s="38"/>
    </row>
  </sheetData>
  <sheetProtection sheet="1" autoFilter="0" formatColumns="0" formatRows="0" objects="1" scenarios="1" spinCount="100000" saltValue="YGAG3sz7lAF3SmHD93brnKj4PCLhfQ4K9e4OoziW3+3cuQpK3uzKmr0eD5/nDDhlfDsP/tGTx6Cw3FF8CB9tjQ==" hashValue="DXOi+j6/lYvlAedhydTx0LRhVc3+k/YbC8GG7cwytf5bR3ewZ40UdVDO+qPM2BfliWkOwcki2Q0HZer6cy88cg==" algorithmName="SHA-512" password="CC35"/>
  <autoFilter ref="C124:K204"/>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163</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2003</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2004</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ROUND(J132,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ROUND((SUM(BE132:BE231)),  2)</f>
        <v>0</v>
      </c>
      <c r="G35" s="38"/>
      <c r="H35" s="38"/>
      <c r="I35" s="164">
        <v>0.20999999999999999</v>
      </c>
      <c r="J35" s="163">
        <f>ROUND(((SUM(BE132:BE231))*I35),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ROUND((SUM(BF132:BF231)),  2)</f>
        <v>0</v>
      </c>
      <c r="G36" s="38"/>
      <c r="H36" s="38"/>
      <c r="I36" s="164">
        <v>0.12</v>
      </c>
      <c r="J36" s="163">
        <f>ROUND(((SUM(BF132:BF231))*I36),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ROUND((SUM(BG132:BG231)),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ROUND((SUM(BH132:BH231)),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ROUND((SUM(BI132:BI231)),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2003</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04.1 - Stavební část 4.NP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J132</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276</v>
      </c>
      <c r="E99" s="191"/>
      <c r="F99" s="191"/>
      <c r="G99" s="191"/>
      <c r="H99" s="191"/>
      <c r="I99" s="191"/>
      <c r="J99" s="192">
        <f>J133</f>
        <v>0</v>
      </c>
      <c r="K99" s="189"/>
      <c r="L99" s="193"/>
      <c r="S99" s="9"/>
      <c r="T99" s="9"/>
      <c r="U99" s="9"/>
      <c r="V99" s="9"/>
      <c r="W99" s="9"/>
      <c r="X99" s="9"/>
      <c r="Y99" s="9"/>
      <c r="Z99" s="9"/>
      <c r="AA99" s="9"/>
      <c r="AB99" s="9"/>
      <c r="AC99" s="9"/>
      <c r="AD99" s="9"/>
      <c r="AE99" s="9"/>
    </row>
    <row r="100" s="10" customFormat="1" ht="19.92" customHeight="1">
      <c r="A100" s="10"/>
      <c r="B100" s="194"/>
      <c r="C100" s="133"/>
      <c r="D100" s="195" t="s">
        <v>278</v>
      </c>
      <c r="E100" s="196"/>
      <c r="F100" s="196"/>
      <c r="G100" s="196"/>
      <c r="H100" s="196"/>
      <c r="I100" s="196"/>
      <c r="J100" s="197">
        <f>J134</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279</v>
      </c>
      <c r="E101" s="196"/>
      <c r="F101" s="196"/>
      <c r="G101" s="196"/>
      <c r="H101" s="196"/>
      <c r="I101" s="196"/>
      <c r="J101" s="197">
        <f>J136</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280</v>
      </c>
      <c r="E102" s="196"/>
      <c r="F102" s="196"/>
      <c r="G102" s="196"/>
      <c r="H102" s="196"/>
      <c r="I102" s="196"/>
      <c r="J102" s="197">
        <f>J154</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281</v>
      </c>
      <c r="E103" s="196"/>
      <c r="F103" s="196"/>
      <c r="G103" s="196"/>
      <c r="H103" s="196"/>
      <c r="I103" s="196"/>
      <c r="J103" s="197">
        <f>J160</f>
        <v>0</v>
      </c>
      <c r="K103" s="133"/>
      <c r="L103" s="198"/>
      <c r="S103" s="10"/>
      <c r="T103" s="10"/>
      <c r="U103" s="10"/>
      <c r="V103" s="10"/>
      <c r="W103" s="10"/>
      <c r="X103" s="10"/>
      <c r="Y103" s="10"/>
      <c r="Z103" s="10"/>
      <c r="AA103" s="10"/>
      <c r="AB103" s="10"/>
      <c r="AC103" s="10"/>
      <c r="AD103" s="10"/>
      <c r="AE103" s="10"/>
    </row>
    <row r="104" s="9" customFormat="1" ht="24.96" customHeight="1">
      <c r="A104" s="9"/>
      <c r="B104" s="188"/>
      <c r="C104" s="189"/>
      <c r="D104" s="190" t="s">
        <v>282</v>
      </c>
      <c r="E104" s="191"/>
      <c r="F104" s="191"/>
      <c r="G104" s="191"/>
      <c r="H104" s="191"/>
      <c r="I104" s="191"/>
      <c r="J104" s="192">
        <f>J162</f>
        <v>0</v>
      </c>
      <c r="K104" s="189"/>
      <c r="L104" s="193"/>
      <c r="S104" s="9"/>
      <c r="T104" s="9"/>
      <c r="U104" s="9"/>
      <c r="V104" s="9"/>
      <c r="W104" s="9"/>
      <c r="X104" s="9"/>
      <c r="Y104" s="9"/>
      <c r="Z104" s="9"/>
      <c r="AA104" s="9"/>
      <c r="AB104" s="9"/>
      <c r="AC104" s="9"/>
      <c r="AD104" s="9"/>
      <c r="AE104" s="9"/>
    </row>
    <row r="105" s="10" customFormat="1" ht="19.92" customHeight="1">
      <c r="A105" s="10"/>
      <c r="B105" s="194"/>
      <c r="C105" s="133"/>
      <c r="D105" s="195" t="s">
        <v>283</v>
      </c>
      <c r="E105" s="196"/>
      <c r="F105" s="196"/>
      <c r="G105" s="196"/>
      <c r="H105" s="196"/>
      <c r="I105" s="196"/>
      <c r="J105" s="197">
        <f>J163</f>
        <v>0</v>
      </c>
      <c r="K105" s="133"/>
      <c r="L105" s="198"/>
      <c r="S105" s="10"/>
      <c r="T105" s="10"/>
      <c r="U105" s="10"/>
      <c r="V105" s="10"/>
      <c r="W105" s="10"/>
      <c r="X105" s="10"/>
      <c r="Y105" s="10"/>
      <c r="Z105" s="10"/>
      <c r="AA105" s="10"/>
      <c r="AB105" s="10"/>
      <c r="AC105" s="10"/>
      <c r="AD105" s="10"/>
      <c r="AE105" s="10"/>
    </row>
    <row r="106" s="10" customFormat="1" ht="19.92" customHeight="1">
      <c r="A106" s="10"/>
      <c r="B106" s="194"/>
      <c r="C106" s="133"/>
      <c r="D106" s="195" t="s">
        <v>284</v>
      </c>
      <c r="E106" s="196"/>
      <c r="F106" s="196"/>
      <c r="G106" s="196"/>
      <c r="H106" s="196"/>
      <c r="I106" s="196"/>
      <c r="J106" s="197">
        <f>J181</f>
        <v>0</v>
      </c>
      <c r="K106" s="133"/>
      <c r="L106" s="198"/>
      <c r="S106" s="10"/>
      <c r="T106" s="10"/>
      <c r="U106" s="10"/>
      <c r="V106" s="10"/>
      <c r="W106" s="10"/>
      <c r="X106" s="10"/>
      <c r="Y106" s="10"/>
      <c r="Z106" s="10"/>
      <c r="AA106" s="10"/>
      <c r="AB106" s="10"/>
      <c r="AC106" s="10"/>
      <c r="AD106" s="10"/>
      <c r="AE106" s="10"/>
    </row>
    <row r="107" s="10" customFormat="1" ht="19.92" customHeight="1">
      <c r="A107" s="10"/>
      <c r="B107" s="194"/>
      <c r="C107" s="133"/>
      <c r="D107" s="195" t="s">
        <v>285</v>
      </c>
      <c r="E107" s="196"/>
      <c r="F107" s="196"/>
      <c r="G107" s="196"/>
      <c r="H107" s="196"/>
      <c r="I107" s="196"/>
      <c r="J107" s="197">
        <f>J191</f>
        <v>0</v>
      </c>
      <c r="K107" s="133"/>
      <c r="L107" s="198"/>
      <c r="S107" s="10"/>
      <c r="T107" s="10"/>
      <c r="U107" s="10"/>
      <c r="V107" s="10"/>
      <c r="W107" s="10"/>
      <c r="X107" s="10"/>
      <c r="Y107" s="10"/>
      <c r="Z107" s="10"/>
      <c r="AA107" s="10"/>
      <c r="AB107" s="10"/>
      <c r="AC107" s="10"/>
      <c r="AD107" s="10"/>
      <c r="AE107" s="10"/>
    </row>
    <row r="108" s="10" customFormat="1" ht="19.92" customHeight="1">
      <c r="A108" s="10"/>
      <c r="B108" s="194"/>
      <c r="C108" s="133"/>
      <c r="D108" s="195" t="s">
        <v>286</v>
      </c>
      <c r="E108" s="196"/>
      <c r="F108" s="196"/>
      <c r="G108" s="196"/>
      <c r="H108" s="196"/>
      <c r="I108" s="196"/>
      <c r="J108" s="197">
        <f>J207</f>
        <v>0</v>
      </c>
      <c r="K108" s="133"/>
      <c r="L108" s="198"/>
      <c r="S108" s="10"/>
      <c r="T108" s="10"/>
      <c r="U108" s="10"/>
      <c r="V108" s="10"/>
      <c r="W108" s="10"/>
      <c r="X108" s="10"/>
      <c r="Y108" s="10"/>
      <c r="Z108" s="10"/>
      <c r="AA108" s="10"/>
      <c r="AB108" s="10"/>
      <c r="AC108" s="10"/>
      <c r="AD108" s="10"/>
      <c r="AE108" s="10"/>
    </row>
    <row r="109" s="10" customFormat="1" ht="19.92" customHeight="1">
      <c r="A109" s="10"/>
      <c r="B109" s="194"/>
      <c r="C109" s="133"/>
      <c r="D109" s="195" t="s">
        <v>287</v>
      </c>
      <c r="E109" s="196"/>
      <c r="F109" s="196"/>
      <c r="G109" s="196"/>
      <c r="H109" s="196"/>
      <c r="I109" s="196"/>
      <c r="J109" s="197">
        <f>J224</f>
        <v>0</v>
      </c>
      <c r="K109" s="133"/>
      <c r="L109" s="198"/>
      <c r="S109" s="10"/>
      <c r="T109" s="10"/>
      <c r="U109" s="10"/>
      <c r="V109" s="10"/>
      <c r="W109" s="10"/>
      <c r="X109" s="10"/>
      <c r="Y109" s="10"/>
      <c r="Z109" s="10"/>
      <c r="AA109" s="10"/>
      <c r="AB109" s="10"/>
      <c r="AC109" s="10"/>
      <c r="AD109" s="10"/>
      <c r="AE109" s="10"/>
    </row>
    <row r="110" s="9" customFormat="1" ht="24.96" customHeight="1">
      <c r="A110" s="9"/>
      <c r="B110" s="188"/>
      <c r="C110" s="189"/>
      <c r="D110" s="190" t="s">
        <v>288</v>
      </c>
      <c r="E110" s="191"/>
      <c r="F110" s="191"/>
      <c r="G110" s="191"/>
      <c r="H110" s="191"/>
      <c r="I110" s="191"/>
      <c r="J110" s="192">
        <f>J229</f>
        <v>0</v>
      </c>
      <c r="K110" s="189"/>
      <c r="L110" s="193"/>
      <c r="S110" s="9"/>
      <c r="T110" s="9"/>
      <c r="U110" s="9"/>
      <c r="V110" s="9"/>
      <c r="W110" s="9"/>
      <c r="X110" s="9"/>
      <c r="Y110" s="9"/>
      <c r="Z110" s="9"/>
      <c r="AA110" s="9"/>
      <c r="AB110" s="9"/>
      <c r="AC110" s="9"/>
      <c r="AD110" s="9"/>
      <c r="AE110" s="9"/>
    </row>
    <row r="111" s="2" customFormat="1" ht="21.84"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66"/>
      <c r="C112" s="67"/>
      <c r="D112" s="67"/>
      <c r="E112" s="67"/>
      <c r="F112" s="67"/>
      <c r="G112" s="67"/>
      <c r="H112" s="67"/>
      <c r="I112" s="67"/>
      <c r="J112" s="67"/>
      <c r="K112" s="67"/>
      <c r="L112" s="63"/>
      <c r="S112" s="38"/>
      <c r="T112" s="38"/>
      <c r="U112" s="38"/>
      <c r="V112" s="38"/>
      <c r="W112" s="38"/>
      <c r="X112" s="38"/>
      <c r="Y112" s="38"/>
      <c r="Z112" s="38"/>
      <c r="AA112" s="38"/>
      <c r="AB112" s="38"/>
      <c r="AC112" s="38"/>
      <c r="AD112" s="38"/>
      <c r="AE112" s="38"/>
    </row>
    <row r="116" s="2" customFormat="1" ht="6.96" customHeight="1">
      <c r="A116" s="38"/>
      <c r="B116" s="68"/>
      <c r="C116" s="69"/>
      <c r="D116" s="69"/>
      <c r="E116" s="69"/>
      <c r="F116" s="69"/>
      <c r="G116" s="69"/>
      <c r="H116" s="69"/>
      <c r="I116" s="69"/>
      <c r="J116" s="69"/>
      <c r="K116" s="69"/>
      <c r="L116" s="63"/>
      <c r="S116" s="38"/>
      <c r="T116" s="38"/>
      <c r="U116" s="38"/>
      <c r="V116" s="38"/>
      <c r="W116" s="38"/>
      <c r="X116" s="38"/>
      <c r="Y116" s="38"/>
      <c r="Z116" s="38"/>
      <c r="AA116" s="38"/>
      <c r="AB116" s="38"/>
      <c r="AC116" s="38"/>
      <c r="AD116" s="38"/>
      <c r="AE116" s="38"/>
    </row>
    <row r="117" s="2" customFormat="1" ht="24.96" customHeight="1">
      <c r="A117" s="38"/>
      <c r="B117" s="39"/>
      <c r="C117" s="23" t="s">
        <v>289</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16</v>
      </c>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6.5" customHeight="1">
      <c r="A120" s="38"/>
      <c r="B120" s="39"/>
      <c r="C120" s="40"/>
      <c r="D120" s="40"/>
      <c r="E120" s="183" t="str">
        <f>E7</f>
        <v>Stavební úpravy v budově č.p. 1371, ul. Na Okrouhlíku, HK</v>
      </c>
      <c r="F120" s="32"/>
      <c r="G120" s="32"/>
      <c r="H120" s="32"/>
      <c r="I120" s="40"/>
      <c r="J120" s="40"/>
      <c r="K120" s="40"/>
      <c r="L120" s="63"/>
      <c r="S120" s="38"/>
      <c r="T120" s="38"/>
      <c r="U120" s="38"/>
      <c r="V120" s="38"/>
      <c r="W120" s="38"/>
      <c r="X120" s="38"/>
      <c r="Y120" s="38"/>
      <c r="Z120" s="38"/>
      <c r="AA120" s="38"/>
      <c r="AB120" s="38"/>
      <c r="AC120" s="38"/>
      <c r="AD120" s="38"/>
      <c r="AE120" s="38"/>
    </row>
    <row r="121" s="1" customFormat="1" ht="12" customHeight="1">
      <c r="B121" s="21"/>
      <c r="C121" s="32" t="s">
        <v>267</v>
      </c>
      <c r="D121" s="22"/>
      <c r="E121" s="22"/>
      <c r="F121" s="22"/>
      <c r="G121" s="22"/>
      <c r="H121" s="22"/>
      <c r="I121" s="22"/>
      <c r="J121" s="22"/>
      <c r="K121" s="22"/>
      <c r="L121" s="20"/>
    </row>
    <row r="122" s="2" customFormat="1" ht="16.5" customHeight="1">
      <c r="A122" s="38"/>
      <c r="B122" s="39"/>
      <c r="C122" s="40"/>
      <c r="D122" s="40"/>
      <c r="E122" s="183" t="s">
        <v>2003</v>
      </c>
      <c r="F122" s="40"/>
      <c r="G122" s="40"/>
      <c r="H122" s="40"/>
      <c r="I122" s="40"/>
      <c r="J122" s="40"/>
      <c r="K122" s="40"/>
      <c r="L122" s="63"/>
      <c r="S122" s="38"/>
      <c r="T122" s="38"/>
      <c r="U122" s="38"/>
      <c r="V122" s="38"/>
      <c r="W122" s="38"/>
      <c r="X122" s="38"/>
      <c r="Y122" s="38"/>
      <c r="Z122" s="38"/>
      <c r="AA122" s="38"/>
      <c r="AB122" s="38"/>
      <c r="AC122" s="38"/>
      <c r="AD122" s="38"/>
      <c r="AE122" s="38"/>
    </row>
    <row r="123" s="2" customFormat="1" ht="12" customHeight="1">
      <c r="A123" s="38"/>
      <c r="B123" s="39"/>
      <c r="C123" s="32" t="s">
        <v>269</v>
      </c>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2" customFormat="1" ht="16.5" customHeight="1">
      <c r="A124" s="38"/>
      <c r="B124" s="39"/>
      <c r="C124" s="40"/>
      <c r="D124" s="40"/>
      <c r="E124" s="76" t="str">
        <f>E11</f>
        <v>04.1 - Stavební část 4.NP</v>
      </c>
      <c r="F124" s="40"/>
      <c r="G124" s="40"/>
      <c r="H124" s="40"/>
      <c r="I124" s="40"/>
      <c r="J124" s="40"/>
      <c r="K124" s="40"/>
      <c r="L124" s="63"/>
      <c r="S124" s="38"/>
      <c r="T124" s="38"/>
      <c r="U124" s="38"/>
      <c r="V124" s="38"/>
      <c r="W124" s="38"/>
      <c r="X124" s="38"/>
      <c r="Y124" s="38"/>
      <c r="Z124" s="38"/>
      <c r="AA124" s="38"/>
      <c r="AB124" s="38"/>
      <c r="AC124" s="38"/>
      <c r="AD124" s="38"/>
      <c r="AE124" s="38"/>
    </row>
    <row r="125" s="2" customFormat="1" ht="6.96"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2" customFormat="1" ht="12" customHeight="1">
      <c r="A126" s="38"/>
      <c r="B126" s="39"/>
      <c r="C126" s="32" t="s">
        <v>20</v>
      </c>
      <c r="D126" s="40"/>
      <c r="E126" s="40"/>
      <c r="F126" s="27" t="str">
        <f>F14</f>
        <v>Na Okrouhlíku 1371, HK</v>
      </c>
      <c r="G126" s="40"/>
      <c r="H126" s="40"/>
      <c r="I126" s="32" t="s">
        <v>22</v>
      </c>
      <c r="J126" s="79" t="str">
        <f>IF(J14="","",J14)</f>
        <v>24. 6. 2024</v>
      </c>
      <c r="K126" s="40"/>
      <c r="L126" s="63"/>
      <c r="S126" s="38"/>
      <c r="T126" s="38"/>
      <c r="U126" s="38"/>
      <c r="V126" s="38"/>
      <c r="W126" s="38"/>
      <c r="X126" s="38"/>
      <c r="Y126" s="38"/>
      <c r="Z126" s="38"/>
      <c r="AA126" s="38"/>
      <c r="AB126" s="38"/>
      <c r="AC126" s="38"/>
      <c r="AD126" s="38"/>
      <c r="AE126" s="38"/>
    </row>
    <row r="127" s="2" customFormat="1" ht="6.96" customHeight="1">
      <c r="A127" s="38"/>
      <c r="B127" s="39"/>
      <c r="C127" s="40"/>
      <c r="D127" s="40"/>
      <c r="E127" s="40"/>
      <c r="F127" s="40"/>
      <c r="G127" s="40"/>
      <c r="H127" s="40"/>
      <c r="I127" s="40"/>
      <c r="J127" s="40"/>
      <c r="K127" s="40"/>
      <c r="L127" s="63"/>
      <c r="S127" s="38"/>
      <c r="T127" s="38"/>
      <c r="U127" s="38"/>
      <c r="V127" s="38"/>
      <c r="W127" s="38"/>
      <c r="X127" s="38"/>
      <c r="Y127" s="38"/>
      <c r="Z127" s="38"/>
      <c r="AA127" s="38"/>
      <c r="AB127" s="38"/>
      <c r="AC127" s="38"/>
      <c r="AD127" s="38"/>
      <c r="AE127" s="38"/>
    </row>
    <row r="128" s="2" customFormat="1" ht="25.65" customHeight="1">
      <c r="A128" s="38"/>
      <c r="B128" s="39"/>
      <c r="C128" s="32" t="s">
        <v>24</v>
      </c>
      <c r="D128" s="40"/>
      <c r="E128" s="40"/>
      <c r="F128" s="27" t="str">
        <f>E17</f>
        <v>Krajský úřad Královéhradeckého kraje</v>
      </c>
      <c r="G128" s="40"/>
      <c r="H128" s="40"/>
      <c r="I128" s="32" t="s">
        <v>30</v>
      </c>
      <c r="J128" s="36" t="str">
        <f>E23</f>
        <v>Energy Benefit Centre a.s.</v>
      </c>
      <c r="K128" s="40"/>
      <c r="L128" s="63"/>
      <c r="S128" s="38"/>
      <c r="T128" s="38"/>
      <c r="U128" s="38"/>
      <c r="V128" s="38"/>
      <c r="W128" s="38"/>
      <c r="X128" s="38"/>
      <c r="Y128" s="38"/>
      <c r="Z128" s="38"/>
      <c r="AA128" s="38"/>
      <c r="AB128" s="38"/>
      <c r="AC128" s="38"/>
      <c r="AD128" s="38"/>
      <c r="AE128" s="38"/>
    </row>
    <row r="129" s="2" customFormat="1" ht="15.15" customHeight="1">
      <c r="A129" s="38"/>
      <c r="B129" s="39"/>
      <c r="C129" s="32" t="s">
        <v>28</v>
      </c>
      <c r="D129" s="40"/>
      <c r="E129" s="40"/>
      <c r="F129" s="27" t="str">
        <f>IF(E20="","",E20)</f>
        <v>Vyplň údaj</v>
      </c>
      <c r="G129" s="40"/>
      <c r="H129" s="40"/>
      <c r="I129" s="32" t="s">
        <v>33</v>
      </c>
      <c r="J129" s="36" t="str">
        <f>E26</f>
        <v xml:space="preserve"> </v>
      </c>
      <c r="K129" s="40"/>
      <c r="L129" s="63"/>
      <c r="S129" s="38"/>
      <c r="T129" s="38"/>
      <c r="U129" s="38"/>
      <c r="V129" s="38"/>
      <c r="W129" s="38"/>
      <c r="X129" s="38"/>
      <c r="Y129" s="38"/>
      <c r="Z129" s="38"/>
      <c r="AA129" s="38"/>
      <c r="AB129" s="38"/>
      <c r="AC129" s="38"/>
      <c r="AD129" s="38"/>
      <c r="AE129" s="38"/>
    </row>
    <row r="130" s="2" customFormat="1" ht="10.32" customHeight="1">
      <c r="A130" s="38"/>
      <c r="B130" s="39"/>
      <c r="C130" s="40"/>
      <c r="D130" s="40"/>
      <c r="E130" s="40"/>
      <c r="F130" s="40"/>
      <c r="G130" s="40"/>
      <c r="H130" s="40"/>
      <c r="I130" s="40"/>
      <c r="J130" s="40"/>
      <c r="K130" s="40"/>
      <c r="L130" s="63"/>
      <c r="S130" s="38"/>
      <c r="T130" s="38"/>
      <c r="U130" s="38"/>
      <c r="V130" s="38"/>
      <c r="W130" s="38"/>
      <c r="X130" s="38"/>
      <c r="Y130" s="38"/>
      <c r="Z130" s="38"/>
      <c r="AA130" s="38"/>
      <c r="AB130" s="38"/>
      <c r="AC130" s="38"/>
      <c r="AD130" s="38"/>
      <c r="AE130" s="38"/>
    </row>
    <row r="131" s="11" customFormat="1" ht="29.28" customHeight="1">
      <c r="A131" s="199"/>
      <c r="B131" s="200"/>
      <c r="C131" s="201" t="s">
        <v>290</v>
      </c>
      <c r="D131" s="202" t="s">
        <v>62</v>
      </c>
      <c r="E131" s="202" t="s">
        <v>58</v>
      </c>
      <c r="F131" s="202" t="s">
        <v>59</v>
      </c>
      <c r="G131" s="202" t="s">
        <v>291</v>
      </c>
      <c r="H131" s="202" t="s">
        <v>292</v>
      </c>
      <c r="I131" s="202" t="s">
        <v>293</v>
      </c>
      <c r="J131" s="202" t="s">
        <v>273</v>
      </c>
      <c r="K131" s="203" t="s">
        <v>294</v>
      </c>
      <c r="L131" s="204"/>
      <c r="M131" s="100" t="s">
        <v>1</v>
      </c>
      <c r="N131" s="101" t="s">
        <v>41</v>
      </c>
      <c r="O131" s="101" t="s">
        <v>295</v>
      </c>
      <c r="P131" s="101" t="s">
        <v>296</v>
      </c>
      <c r="Q131" s="101" t="s">
        <v>297</v>
      </c>
      <c r="R131" s="101" t="s">
        <v>298</v>
      </c>
      <c r="S131" s="101" t="s">
        <v>299</v>
      </c>
      <c r="T131" s="102" t="s">
        <v>300</v>
      </c>
      <c r="U131" s="199"/>
      <c r="V131" s="199"/>
      <c r="W131" s="199"/>
      <c r="X131" s="199"/>
      <c r="Y131" s="199"/>
      <c r="Z131" s="199"/>
      <c r="AA131" s="199"/>
      <c r="AB131" s="199"/>
      <c r="AC131" s="199"/>
      <c r="AD131" s="199"/>
      <c r="AE131" s="199"/>
    </row>
    <row r="132" s="2" customFormat="1" ht="22.8" customHeight="1">
      <c r="A132" s="38"/>
      <c r="B132" s="39"/>
      <c r="C132" s="107" t="s">
        <v>301</v>
      </c>
      <c r="D132" s="40"/>
      <c r="E132" s="40"/>
      <c r="F132" s="40"/>
      <c r="G132" s="40"/>
      <c r="H132" s="40"/>
      <c r="I132" s="40"/>
      <c r="J132" s="205">
        <f>BK132</f>
        <v>0</v>
      </c>
      <c r="K132" s="40"/>
      <c r="L132" s="44"/>
      <c r="M132" s="103"/>
      <c r="N132" s="206"/>
      <c r="O132" s="104"/>
      <c r="P132" s="207">
        <f>P133+P162+P229</f>
        <v>0</v>
      </c>
      <c r="Q132" s="104"/>
      <c r="R132" s="207">
        <f>R133+R162+R229</f>
        <v>4.1048618000000001</v>
      </c>
      <c r="S132" s="104"/>
      <c r="T132" s="208">
        <f>T133+T162+T229</f>
        <v>8.8794000000000004</v>
      </c>
      <c r="U132" s="38"/>
      <c r="V132" s="38"/>
      <c r="W132" s="38"/>
      <c r="X132" s="38"/>
      <c r="Y132" s="38"/>
      <c r="Z132" s="38"/>
      <c r="AA132" s="38"/>
      <c r="AB132" s="38"/>
      <c r="AC132" s="38"/>
      <c r="AD132" s="38"/>
      <c r="AE132" s="38"/>
      <c r="AT132" s="17" t="s">
        <v>76</v>
      </c>
      <c r="AU132" s="17" t="s">
        <v>275</v>
      </c>
      <c r="BK132" s="209">
        <f>BK133+BK162+BK229</f>
        <v>0</v>
      </c>
    </row>
    <row r="133" s="12" customFormat="1" ht="25.92" customHeight="1">
      <c r="A133" s="12"/>
      <c r="B133" s="210"/>
      <c r="C133" s="211"/>
      <c r="D133" s="212" t="s">
        <v>76</v>
      </c>
      <c r="E133" s="213" t="s">
        <v>302</v>
      </c>
      <c r="F133" s="213" t="s">
        <v>303</v>
      </c>
      <c r="G133" s="211"/>
      <c r="H133" s="211"/>
      <c r="I133" s="214"/>
      <c r="J133" s="215">
        <f>BK133</f>
        <v>0</v>
      </c>
      <c r="K133" s="211"/>
      <c r="L133" s="216"/>
      <c r="M133" s="217"/>
      <c r="N133" s="218"/>
      <c r="O133" s="218"/>
      <c r="P133" s="219">
        <f>P134+P136+P154+P160</f>
        <v>0</v>
      </c>
      <c r="Q133" s="218"/>
      <c r="R133" s="219">
        <f>R134+R136+R154+R160</f>
        <v>0.34051680000000006</v>
      </c>
      <c r="S133" s="218"/>
      <c r="T133" s="220">
        <f>T134+T136+T154+T160</f>
        <v>6.8990000000000009</v>
      </c>
      <c r="U133" s="12"/>
      <c r="V133" s="12"/>
      <c r="W133" s="12"/>
      <c r="X133" s="12"/>
      <c r="Y133" s="12"/>
      <c r="Z133" s="12"/>
      <c r="AA133" s="12"/>
      <c r="AB133" s="12"/>
      <c r="AC133" s="12"/>
      <c r="AD133" s="12"/>
      <c r="AE133" s="12"/>
      <c r="AR133" s="221" t="s">
        <v>84</v>
      </c>
      <c r="AT133" s="222" t="s">
        <v>76</v>
      </c>
      <c r="AU133" s="222" t="s">
        <v>77</v>
      </c>
      <c r="AY133" s="221" t="s">
        <v>304</v>
      </c>
      <c r="BK133" s="223">
        <f>BK134+BK136+BK154+BK160</f>
        <v>0</v>
      </c>
    </row>
    <row r="134" s="12" customFormat="1" ht="22.8" customHeight="1">
      <c r="A134" s="12"/>
      <c r="B134" s="210"/>
      <c r="C134" s="211"/>
      <c r="D134" s="212" t="s">
        <v>76</v>
      </c>
      <c r="E134" s="224" t="s">
        <v>313</v>
      </c>
      <c r="F134" s="224" t="s">
        <v>314</v>
      </c>
      <c r="G134" s="211"/>
      <c r="H134" s="211"/>
      <c r="I134" s="214"/>
      <c r="J134" s="225">
        <f>BK134</f>
        <v>0</v>
      </c>
      <c r="K134" s="211"/>
      <c r="L134" s="216"/>
      <c r="M134" s="217"/>
      <c r="N134" s="218"/>
      <c r="O134" s="218"/>
      <c r="P134" s="219">
        <f>P135</f>
        <v>0</v>
      </c>
      <c r="Q134" s="218"/>
      <c r="R134" s="219">
        <f>R135</f>
        <v>0.29400000000000004</v>
      </c>
      <c r="S134" s="218"/>
      <c r="T134" s="220">
        <f>T135</f>
        <v>0</v>
      </c>
      <c r="U134" s="12"/>
      <c r="V134" s="12"/>
      <c r="W134" s="12"/>
      <c r="X134" s="12"/>
      <c r="Y134" s="12"/>
      <c r="Z134" s="12"/>
      <c r="AA134" s="12"/>
      <c r="AB134" s="12"/>
      <c r="AC134" s="12"/>
      <c r="AD134" s="12"/>
      <c r="AE134" s="12"/>
      <c r="AR134" s="221" t="s">
        <v>84</v>
      </c>
      <c r="AT134" s="222" t="s">
        <v>76</v>
      </c>
      <c r="AU134" s="222" t="s">
        <v>84</v>
      </c>
      <c r="AY134" s="221" t="s">
        <v>304</v>
      </c>
      <c r="BK134" s="223">
        <f>BK135</f>
        <v>0</v>
      </c>
    </row>
    <row r="135" s="2" customFormat="1" ht="24.15" customHeight="1">
      <c r="A135" s="38"/>
      <c r="B135" s="39"/>
      <c r="C135" s="226" t="s">
        <v>84</v>
      </c>
      <c r="D135" s="226" t="s">
        <v>307</v>
      </c>
      <c r="E135" s="227" t="s">
        <v>315</v>
      </c>
      <c r="F135" s="228" t="s">
        <v>316</v>
      </c>
      <c r="G135" s="229" t="s">
        <v>317</v>
      </c>
      <c r="H135" s="230">
        <v>7</v>
      </c>
      <c r="I135" s="231"/>
      <c r="J135" s="232">
        <f>ROUND(I135*H135,2)</f>
        <v>0</v>
      </c>
      <c r="K135" s="228" t="s">
        <v>318</v>
      </c>
      <c r="L135" s="44"/>
      <c r="M135" s="233" t="s">
        <v>1</v>
      </c>
      <c r="N135" s="234" t="s">
        <v>42</v>
      </c>
      <c r="O135" s="91"/>
      <c r="P135" s="235">
        <f>O135*H135</f>
        <v>0</v>
      </c>
      <c r="Q135" s="235">
        <v>0.042000000000000003</v>
      </c>
      <c r="R135" s="235">
        <f>Q135*H135</f>
        <v>0.29400000000000004</v>
      </c>
      <c r="S135" s="235">
        <v>0</v>
      </c>
      <c r="T135" s="236">
        <f>S135*H135</f>
        <v>0</v>
      </c>
      <c r="U135" s="38"/>
      <c r="V135" s="38"/>
      <c r="W135" s="38"/>
      <c r="X135" s="38"/>
      <c r="Y135" s="38"/>
      <c r="Z135" s="38"/>
      <c r="AA135" s="38"/>
      <c r="AB135" s="38"/>
      <c r="AC135" s="38"/>
      <c r="AD135" s="38"/>
      <c r="AE135" s="38"/>
      <c r="AR135" s="237" t="s">
        <v>311</v>
      </c>
      <c r="AT135" s="237" t="s">
        <v>307</v>
      </c>
      <c r="AU135" s="237" t="s">
        <v>86</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2005</v>
      </c>
    </row>
    <row r="136" s="12" customFormat="1" ht="22.8" customHeight="1">
      <c r="A136" s="12"/>
      <c r="B136" s="210"/>
      <c r="C136" s="211"/>
      <c r="D136" s="212" t="s">
        <v>76</v>
      </c>
      <c r="E136" s="224" t="s">
        <v>325</v>
      </c>
      <c r="F136" s="224" t="s">
        <v>326</v>
      </c>
      <c r="G136" s="211"/>
      <c r="H136" s="211"/>
      <c r="I136" s="214"/>
      <c r="J136" s="225">
        <f>BK136</f>
        <v>0</v>
      </c>
      <c r="K136" s="211"/>
      <c r="L136" s="216"/>
      <c r="M136" s="217"/>
      <c r="N136" s="218"/>
      <c r="O136" s="218"/>
      <c r="P136" s="219">
        <f>SUM(P137:P153)</f>
        <v>0</v>
      </c>
      <c r="Q136" s="218"/>
      <c r="R136" s="219">
        <f>SUM(R137:R153)</f>
        <v>0.046516799999999997</v>
      </c>
      <c r="S136" s="218"/>
      <c r="T136" s="220">
        <f>SUM(T137:T153)</f>
        <v>6.8990000000000009</v>
      </c>
      <c r="U136" s="12"/>
      <c r="V136" s="12"/>
      <c r="W136" s="12"/>
      <c r="X136" s="12"/>
      <c r="Y136" s="12"/>
      <c r="Z136" s="12"/>
      <c r="AA136" s="12"/>
      <c r="AB136" s="12"/>
      <c r="AC136" s="12"/>
      <c r="AD136" s="12"/>
      <c r="AE136" s="12"/>
      <c r="AR136" s="221" t="s">
        <v>84</v>
      </c>
      <c r="AT136" s="222" t="s">
        <v>76</v>
      </c>
      <c r="AU136" s="222" t="s">
        <v>84</v>
      </c>
      <c r="AY136" s="221" t="s">
        <v>304</v>
      </c>
      <c r="BK136" s="223">
        <f>SUM(BK137:BK153)</f>
        <v>0</v>
      </c>
    </row>
    <row r="137" s="2" customFormat="1" ht="33" customHeight="1">
      <c r="A137" s="38"/>
      <c r="B137" s="39"/>
      <c r="C137" s="226" t="s">
        <v>86</v>
      </c>
      <c r="D137" s="226" t="s">
        <v>307</v>
      </c>
      <c r="E137" s="227" t="s">
        <v>327</v>
      </c>
      <c r="F137" s="228" t="s">
        <v>328</v>
      </c>
      <c r="G137" s="229" t="s">
        <v>317</v>
      </c>
      <c r="H137" s="230">
        <v>199</v>
      </c>
      <c r="I137" s="231"/>
      <c r="J137" s="232">
        <f>ROUND(I137*H137,2)</f>
        <v>0</v>
      </c>
      <c r="K137" s="228" t="s">
        <v>318</v>
      </c>
      <c r="L137" s="44"/>
      <c r="M137" s="233" t="s">
        <v>1</v>
      </c>
      <c r="N137" s="234" t="s">
        <v>42</v>
      </c>
      <c r="O137" s="91"/>
      <c r="P137" s="235">
        <f>O137*H137</f>
        <v>0</v>
      </c>
      <c r="Q137" s="235">
        <v>0.00012999999999999999</v>
      </c>
      <c r="R137" s="235">
        <f>Q137*H137</f>
        <v>0.025869999999999997</v>
      </c>
      <c r="S137" s="235">
        <v>0</v>
      </c>
      <c r="T137" s="236">
        <f>S137*H137</f>
        <v>0</v>
      </c>
      <c r="U137" s="38"/>
      <c r="V137" s="38"/>
      <c r="W137" s="38"/>
      <c r="X137" s="38"/>
      <c r="Y137" s="38"/>
      <c r="Z137" s="38"/>
      <c r="AA137" s="38"/>
      <c r="AB137" s="38"/>
      <c r="AC137" s="38"/>
      <c r="AD137" s="38"/>
      <c r="AE137" s="38"/>
      <c r="AR137" s="237" t="s">
        <v>311</v>
      </c>
      <c r="AT137" s="237" t="s">
        <v>307</v>
      </c>
      <c r="AU137" s="237" t="s">
        <v>86</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2006</v>
      </c>
    </row>
    <row r="138" s="2" customFormat="1" ht="24.15" customHeight="1">
      <c r="A138" s="38"/>
      <c r="B138" s="39"/>
      <c r="C138" s="226" t="s">
        <v>305</v>
      </c>
      <c r="D138" s="226" t="s">
        <v>307</v>
      </c>
      <c r="E138" s="227" t="s">
        <v>331</v>
      </c>
      <c r="F138" s="228" t="s">
        <v>332</v>
      </c>
      <c r="G138" s="229" t="s">
        <v>317</v>
      </c>
      <c r="H138" s="230">
        <v>516.16999999999996</v>
      </c>
      <c r="I138" s="231"/>
      <c r="J138" s="232">
        <f>ROUND(I138*H138,2)</f>
        <v>0</v>
      </c>
      <c r="K138" s="228" t="s">
        <v>318</v>
      </c>
      <c r="L138" s="44"/>
      <c r="M138" s="233" t="s">
        <v>1</v>
      </c>
      <c r="N138" s="234" t="s">
        <v>42</v>
      </c>
      <c r="O138" s="91"/>
      <c r="P138" s="235">
        <f>O138*H138</f>
        <v>0</v>
      </c>
      <c r="Q138" s="235">
        <v>4.0000000000000003E-05</v>
      </c>
      <c r="R138" s="235">
        <f>Q138*H138</f>
        <v>0.0206468</v>
      </c>
      <c r="S138" s="235">
        <v>0</v>
      </c>
      <c r="T138" s="236">
        <f>S138*H138</f>
        <v>0</v>
      </c>
      <c r="U138" s="38"/>
      <c r="V138" s="38"/>
      <c r="W138" s="38"/>
      <c r="X138" s="38"/>
      <c r="Y138" s="38"/>
      <c r="Z138" s="38"/>
      <c r="AA138" s="38"/>
      <c r="AB138" s="38"/>
      <c r="AC138" s="38"/>
      <c r="AD138" s="38"/>
      <c r="AE138" s="38"/>
      <c r="AR138" s="237" t="s">
        <v>311</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2007</v>
      </c>
    </row>
    <row r="139" s="13" customFormat="1">
      <c r="A139" s="13"/>
      <c r="B139" s="239"/>
      <c r="C139" s="240"/>
      <c r="D139" s="241" t="s">
        <v>323</v>
      </c>
      <c r="E139" s="242" t="s">
        <v>1</v>
      </c>
      <c r="F139" s="243" t="s">
        <v>337</v>
      </c>
      <c r="G139" s="240"/>
      <c r="H139" s="244">
        <v>516.16999999999996</v>
      </c>
      <c r="I139" s="245"/>
      <c r="J139" s="240"/>
      <c r="K139" s="240"/>
      <c r="L139" s="246"/>
      <c r="M139" s="247"/>
      <c r="N139" s="248"/>
      <c r="O139" s="248"/>
      <c r="P139" s="248"/>
      <c r="Q139" s="248"/>
      <c r="R139" s="248"/>
      <c r="S139" s="248"/>
      <c r="T139" s="249"/>
      <c r="U139" s="13"/>
      <c r="V139" s="13"/>
      <c r="W139" s="13"/>
      <c r="X139" s="13"/>
      <c r="Y139" s="13"/>
      <c r="Z139" s="13"/>
      <c r="AA139" s="13"/>
      <c r="AB139" s="13"/>
      <c r="AC139" s="13"/>
      <c r="AD139" s="13"/>
      <c r="AE139" s="13"/>
      <c r="AT139" s="250" t="s">
        <v>323</v>
      </c>
      <c r="AU139" s="250" t="s">
        <v>86</v>
      </c>
      <c r="AV139" s="13" t="s">
        <v>86</v>
      </c>
      <c r="AW139" s="13" t="s">
        <v>32</v>
      </c>
      <c r="AX139" s="13" t="s">
        <v>77</v>
      </c>
      <c r="AY139" s="250" t="s">
        <v>304</v>
      </c>
    </row>
    <row r="140" s="15" customFormat="1">
      <c r="A140" s="15"/>
      <c r="B140" s="261"/>
      <c r="C140" s="262"/>
      <c r="D140" s="241" t="s">
        <v>323</v>
      </c>
      <c r="E140" s="263" t="s">
        <v>1</v>
      </c>
      <c r="F140" s="264" t="s">
        <v>338</v>
      </c>
      <c r="G140" s="262"/>
      <c r="H140" s="265">
        <v>516.16999999999996</v>
      </c>
      <c r="I140" s="266"/>
      <c r="J140" s="262"/>
      <c r="K140" s="262"/>
      <c r="L140" s="267"/>
      <c r="M140" s="268"/>
      <c r="N140" s="269"/>
      <c r="O140" s="269"/>
      <c r="P140" s="269"/>
      <c r="Q140" s="269"/>
      <c r="R140" s="269"/>
      <c r="S140" s="269"/>
      <c r="T140" s="270"/>
      <c r="U140" s="15"/>
      <c r="V140" s="15"/>
      <c r="W140" s="15"/>
      <c r="X140" s="15"/>
      <c r="Y140" s="15"/>
      <c r="Z140" s="15"/>
      <c r="AA140" s="15"/>
      <c r="AB140" s="15"/>
      <c r="AC140" s="15"/>
      <c r="AD140" s="15"/>
      <c r="AE140" s="15"/>
      <c r="AT140" s="271" t="s">
        <v>323</v>
      </c>
      <c r="AU140" s="271" t="s">
        <v>86</v>
      </c>
      <c r="AV140" s="15" t="s">
        <v>311</v>
      </c>
      <c r="AW140" s="15" t="s">
        <v>32</v>
      </c>
      <c r="AX140" s="15" t="s">
        <v>84</v>
      </c>
      <c r="AY140" s="271" t="s">
        <v>304</v>
      </c>
    </row>
    <row r="141" s="2" customFormat="1" ht="24.15" customHeight="1">
      <c r="A141" s="38"/>
      <c r="B141" s="39"/>
      <c r="C141" s="226" t="s">
        <v>311</v>
      </c>
      <c r="D141" s="226" t="s">
        <v>307</v>
      </c>
      <c r="E141" s="227" t="s">
        <v>1686</v>
      </c>
      <c r="F141" s="228" t="s">
        <v>1687</v>
      </c>
      <c r="G141" s="229" t="s">
        <v>317</v>
      </c>
      <c r="H141" s="230">
        <v>10</v>
      </c>
      <c r="I141" s="231"/>
      <c r="J141" s="232">
        <f>ROUND(I141*H141,2)</f>
        <v>0</v>
      </c>
      <c r="K141" s="228" t="s">
        <v>318</v>
      </c>
      <c r="L141" s="44"/>
      <c r="M141" s="233" t="s">
        <v>1</v>
      </c>
      <c r="N141" s="234" t="s">
        <v>42</v>
      </c>
      <c r="O141" s="91"/>
      <c r="P141" s="235">
        <f>O141*H141</f>
        <v>0</v>
      </c>
      <c r="Q141" s="235">
        <v>0</v>
      </c>
      <c r="R141" s="235">
        <f>Q141*H141</f>
        <v>0</v>
      </c>
      <c r="S141" s="235">
        <v>0.14000000000000001</v>
      </c>
      <c r="T141" s="236">
        <f>S141*H141</f>
        <v>1.4000000000000001</v>
      </c>
      <c r="U141" s="38"/>
      <c r="V141" s="38"/>
      <c r="W141" s="38"/>
      <c r="X141" s="38"/>
      <c r="Y141" s="38"/>
      <c r="Z141" s="38"/>
      <c r="AA141" s="38"/>
      <c r="AB141" s="38"/>
      <c r="AC141" s="38"/>
      <c r="AD141" s="38"/>
      <c r="AE141" s="38"/>
      <c r="AR141" s="237" t="s">
        <v>311</v>
      </c>
      <c r="AT141" s="237" t="s">
        <v>307</v>
      </c>
      <c r="AU141" s="237" t="s">
        <v>86</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1688</v>
      </c>
    </row>
    <row r="142" s="13" customFormat="1">
      <c r="A142" s="13"/>
      <c r="B142" s="239"/>
      <c r="C142" s="240"/>
      <c r="D142" s="241" t="s">
        <v>323</v>
      </c>
      <c r="E142" s="242" t="s">
        <v>1</v>
      </c>
      <c r="F142" s="243" t="s">
        <v>2008</v>
      </c>
      <c r="G142" s="240"/>
      <c r="H142" s="244">
        <v>10</v>
      </c>
      <c r="I142" s="245"/>
      <c r="J142" s="240"/>
      <c r="K142" s="240"/>
      <c r="L142" s="246"/>
      <c r="M142" s="247"/>
      <c r="N142" s="248"/>
      <c r="O142" s="248"/>
      <c r="P142" s="248"/>
      <c r="Q142" s="248"/>
      <c r="R142" s="248"/>
      <c r="S142" s="248"/>
      <c r="T142" s="249"/>
      <c r="U142" s="13"/>
      <c r="V142" s="13"/>
      <c r="W142" s="13"/>
      <c r="X142" s="13"/>
      <c r="Y142" s="13"/>
      <c r="Z142" s="13"/>
      <c r="AA142" s="13"/>
      <c r="AB142" s="13"/>
      <c r="AC142" s="13"/>
      <c r="AD142" s="13"/>
      <c r="AE142" s="13"/>
      <c r="AT142" s="250" t="s">
        <v>323</v>
      </c>
      <c r="AU142" s="250" t="s">
        <v>86</v>
      </c>
      <c r="AV142" s="13" t="s">
        <v>86</v>
      </c>
      <c r="AW142" s="13" t="s">
        <v>32</v>
      </c>
      <c r="AX142" s="13" t="s">
        <v>84</v>
      </c>
      <c r="AY142" s="250" t="s">
        <v>304</v>
      </c>
    </row>
    <row r="143" s="2" customFormat="1" ht="21.75" customHeight="1">
      <c r="A143" s="38"/>
      <c r="B143" s="39"/>
      <c r="C143" s="226" t="s">
        <v>330</v>
      </c>
      <c r="D143" s="226" t="s">
        <v>307</v>
      </c>
      <c r="E143" s="227" t="s">
        <v>344</v>
      </c>
      <c r="F143" s="228" t="s">
        <v>345</v>
      </c>
      <c r="G143" s="229" t="s">
        <v>317</v>
      </c>
      <c r="H143" s="230">
        <v>7</v>
      </c>
      <c r="I143" s="231"/>
      <c r="J143" s="232">
        <f>ROUND(I143*H143,2)</f>
        <v>0</v>
      </c>
      <c r="K143" s="228" t="s">
        <v>318</v>
      </c>
      <c r="L143" s="44"/>
      <c r="M143" s="233" t="s">
        <v>1</v>
      </c>
      <c r="N143" s="234" t="s">
        <v>42</v>
      </c>
      <c r="O143" s="91"/>
      <c r="P143" s="235">
        <f>O143*H143</f>
        <v>0</v>
      </c>
      <c r="Q143" s="235">
        <v>0</v>
      </c>
      <c r="R143" s="235">
        <f>Q143*H143</f>
        <v>0</v>
      </c>
      <c r="S143" s="235">
        <v>0.057000000000000002</v>
      </c>
      <c r="T143" s="236">
        <f>S143*H143</f>
        <v>0.39900000000000002</v>
      </c>
      <c r="U143" s="38"/>
      <c r="V143" s="38"/>
      <c r="W143" s="38"/>
      <c r="X143" s="38"/>
      <c r="Y143" s="38"/>
      <c r="Z143" s="38"/>
      <c r="AA143" s="38"/>
      <c r="AB143" s="38"/>
      <c r="AC143" s="38"/>
      <c r="AD143" s="38"/>
      <c r="AE143" s="38"/>
      <c r="AR143" s="237" t="s">
        <v>311</v>
      </c>
      <c r="AT143" s="237" t="s">
        <v>307</v>
      </c>
      <c r="AU143" s="237" t="s">
        <v>86</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346</v>
      </c>
    </row>
    <row r="144" s="13" customFormat="1">
      <c r="A144" s="13"/>
      <c r="B144" s="239"/>
      <c r="C144" s="240"/>
      <c r="D144" s="241" t="s">
        <v>323</v>
      </c>
      <c r="E144" s="242" t="s">
        <v>1</v>
      </c>
      <c r="F144" s="243" t="s">
        <v>2009</v>
      </c>
      <c r="G144" s="240"/>
      <c r="H144" s="244">
        <v>7</v>
      </c>
      <c r="I144" s="245"/>
      <c r="J144" s="240"/>
      <c r="K144" s="240"/>
      <c r="L144" s="246"/>
      <c r="M144" s="247"/>
      <c r="N144" s="248"/>
      <c r="O144" s="248"/>
      <c r="P144" s="248"/>
      <c r="Q144" s="248"/>
      <c r="R144" s="248"/>
      <c r="S144" s="248"/>
      <c r="T144" s="249"/>
      <c r="U144" s="13"/>
      <c r="V144" s="13"/>
      <c r="W144" s="13"/>
      <c r="X144" s="13"/>
      <c r="Y144" s="13"/>
      <c r="Z144" s="13"/>
      <c r="AA144" s="13"/>
      <c r="AB144" s="13"/>
      <c r="AC144" s="13"/>
      <c r="AD144" s="13"/>
      <c r="AE144" s="13"/>
      <c r="AT144" s="250" t="s">
        <v>323</v>
      </c>
      <c r="AU144" s="250" t="s">
        <v>86</v>
      </c>
      <c r="AV144" s="13" t="s">
        <v>86</v>
      </c>
      <c r="AW144" s="13" t="s">
        <v>32</v>
      </c>
      <c r="AX144" s="13" t="s">
        <v>84</v>
      </c>
      <c r="AY144" s="250" t="s">
        <v>304</v>
      </c>
    </row>
    <row r="145" s="2" customFormat="1" ht="24.15" customHeight="1">
      <c r="A145" s="38"/>
      <c r="B145" s="39"/>
      <c r="C145" s="226" t="s">
        <v>313</v>
      </c>
      <c r="D145" s="226" t="s">
        <v>307</v>
      </c>
      <c r="E145" s="227" t="s">
        <v>2010</v>
      </c>
      <c r="F145" s="228" t="s">
        <v>1692</v>
      </c>
      <c r="G145" s="229" t="s">
        <v>575</v>
      </c>
      <c r="H145" s="230">
        <v>1</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86</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352</v>
      </c>
    </row>
    <row r="146" s="13" customFormat="1">
      <c r="A146" s="13"/>
      <c r="B146" s="239"/>
      <c r="C146" s="240"/>
      <c r="D146" s="241" t="s">
        <v>323</v>
      </c>
      <c r="E146" s="242" t="s">
        <v>1</v>
      </c>
      <c r="F146" s="243" t="s">
        <v>2011</v>
      </c>
      <c r="G146" s="240"/>
      <c r="H146" s="244">
        <v>1</v>
      </c>
      <c r="I146" s="245"/>
      <c r="J146" s="240"/>
      <c r="K146" s="240"/>
      <c r="L146" s="246"/>
      <c r="M146" s="247"/>
      <c r="N146" s="248"/>
      <c r="O146" s="248"/>
      <c r="P146" s="248"/>
      <c r="Q146" s="248"/>
      <c r="R146" s="248"/>
      <c r="S146" s="248"/>
      <c r="T146" s="249"/>
      <c r="U146" s="13"/>
      <c r="V146" s="13"/>
      <c r="W146" s="13"/>
      <c r="X146" s="13"/>
      <c r="Y146" s="13"/>
      <c r="Z146" s="13"/>
      <c r="AA146" s="13"/>
      <c r="AB146" s="13"/>
      <c r="AC146" s="13"/>
      <c r="AD146" s="13"/>
      <c r="AE146" s="13"/>
      <c r="AT146" s="250" t="s">
        <v>323</v>
      </c>
      <c r="AU146" s="250" t="s">
        <v>86</v>
      </c>
      <c r="AV146" s="13" t="s">
        <v>86</v>
      </c>
      <c r="AW146" s="13" t="s">
        <v>32</v>
      </c>
      <c r="AX146" s="13" t="s">
        <v>77</v>
      </c>
      <c r="AY146" s="250" t="s">
        <v>304</v>
      </c>
    </row>
    <row r="147" s="15" customFormat="1">
      <c r="A147" s="15"/>
      <c r="B147" s="261"/>
      <c r="C147" s="262"/>
      <c r="D147" s="241" t="s">
        <v>323</v>
      </c>
      <c r="E147" s="263" t="s">
        <v>1</v>
      </c>
      <c r="F147" s="264" t="s">
        <v>338</v>
      </c>
      <c r="G147" s="262"/>
      <c r="H147" s="265">
        <v>1</v>
      </c>
      <c r="I147" s="266"/>
      <c r="J147" s="262"/>
      <c r="K147" s="262"/>
      <c r="L147" s="267"/>
      <c r="M147" s="268"/>
      <c r="N147" s="269"/>
      <c r="O147" s="269"/>
      <c r="P147" s="269"/>
      <c r="Q147" s="269"/>
      <c r="R147" s="269"/>
      <c r="S147" s="269"/>
      <c r="T147" s="270"/>
      <c r="U147" s="15"/>
      <c r="V147" s="15"/>
      <c r="W147" s="15"/>
      <c r="X147" s="15"/>
      <c r="Y147" s="15"/>
      <c r="Z147" s="15"/>
      <c r="AA147" s="15"/>
      <c r="AB147" s="15"/>
      <c r="AC147" s="15"/>
      <c r="AD147" s="15"/>
      <c r="AE147" s="15"/>
      <c r="AT147" s="271" t="s">
        <v>323</v>
      </c>
      <c r="AU147" s="271" t="s">
        <v>86</v>
      </c>
      <c r="AV147" s="15" t="s">
        <v>311</v>
      </c>
      <c r="AW147" s="15" t="s">
        <v>32</v>
      </c>
      <c r="AX147" s="15" t="s">
        <v>84</v>
      </c>
      <c r="AY147" s="271" t="s">
        <v>304</v>
      </c>
    </row>
    <row r="148" s="2" customFormat="1" ht="24.15" customHeight="1">
      <c r="A148" s="38"/>
      <c r="B148" s="39"/>
      <c r="C148" s="226" t="s">
        <v>343</v>
      </c>
      <c r="D148" s="226" t="s">
        <v>307</v>
      </c>
      <c r="E148" s="227" t="s">
        <v>354</v>
      </c>
      <c r="F148" s="228" t="s">
        <v>355</v>
      </c>
      <c r="G148" s="229" t="s">
        <v>317</v>
      </c>
      <c r="H148" s="230">
        <v>75</v>
      </c>
      <c r="I148" s="231"/>
      <c r="J148" s="232">
        <f>ROUND(I148*H148,2)</f>
        <v>0</v>
      </c>
      <c r="K148" s="228" t="s">
        <v>318</v>
      </c>
      <c r="L148" s="44"/>
      <c r="M148" s="233" t="s">
        <v>1</v>
      </c>
      <c r="N148" s="234" t="s">
        <v>42</v>
      </c>
      <c r="O148" s="91"/>
      <c r="P148" s="235">
        <f>O148*H148</f>
        <v>0</v>
      </c>
      <c r="Q148" s="235">
        <v>0</v>
      </c>
      <c r="R148" s="235">
        <f>Q148*H148</f>
        <v>0</v>
      </c>
      <c r="S148" s="235">
        <v>0.068000000000000005</v>
      </c>
      <c r="T148" s="236">
        <f>S148*H148</f>
        <v>5.1000000000000005</v>
      </c>
      <c r="U148" s="38"/>
      <c r="V148" s="38"/>
      <c r="W148" s="38"/>
      <c r="X148" s="38"/>
      <c r="Y148" s="38"/>
      <c r="Z148" s="38"/>
      <c r="AA148" s="38"/>
      <c r="AB148" s="38"/>
      <c r="AC148" s="38"/>
      <c r="AD148" s="38"/>
      <c r="AE148" s="38"/>
      <c r="AR148" s="237" t="s">
        <v>311</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356</v>
      </c>
    </row>
    <row r="149" s="13" customFormat="1">
      <c r="A149" s="13"/>
      <c r="B149" s="239"/>
      <c r="C149" s="240"/>
      <c r="D149" s="241" t="s">
        <v>323</v>
      </c>
      <c r="E149" s="242" t="s">
        <v>1</v>
      </c>
      <c r="F149" s="243" t="s">
        <v>2012</v>
      </c>
      <c r="G149" s="240"/>
      <c r="H149" s="244">
        <v>50</v>
      </c>
      <c r="I149" s="245"/>
      <c r="J149" s="240"/>
      <c r="K149" s="240"/>
      <c r="L149" s="246"/>
      <c r="M149" s="247"/>
      <c r="N149" s="248"/>
      <c r="O149" s="248"/>
      <c r="P149" s="248"/>
      <c r="Q149" s="248"/>
      <c r="R149" s="248"/>
      <c r="S149" s="248"/>
      <c r="T149" s="249"/>
      <c r="U149" s="13"/>
      <c r="V149" s="13"/>
      <c r="W149" s="13"/>
      <c r="X149" s="13"/>
      <c r="Y149" s="13"/>
      <c r="Z149" s="13"/>
      <c r="AA149" s="13"/>
      <c r="AB149" s="13"/>
      <c r="AC149" s="13"/>
      <c r="AD149" s="13"/>
      <c r="AE149" s="13"/>
      <c r="AT149" s="250" t="s">
        <v>323</v>
      </c>
      <c r="AU149" s="250" t="s">
        <v>86</v>
      </c>
      <c r="AV149" s="13" t="s">
        <v>86</v>
      </c>
      <c r="AW149" s="13" t="s">
        <v>32</v>
      </c>
      <c r="AX149" s="13" t="s">
        <v>77</v>
      </c>
      <c r="AY149" s="250" t="s">
        <v>304</v>
      </c>
    </row>
    <row r="150" s="13" customFormat="1">
      <c r="A150" s="13"/>
      <c r="B150" s="239"/>
      <c r="C150" s="240"/>
      <c r="D150" s="241" t="s">
        <v>323</v>
      </c>
      <c r="E150" s="242" t="s">
        <v>1</v>
      </c>
      <c r="F150" s="243" t="s">
        <v>2013</v>
      </c>
      <c r="G150" s="240"/>
      <c r="H150" s="244">
        <v>6</v>
      </c>
      <c r="I150" s="245"/>
      <c r="J150" s="240"/>
      <c r="K150" s="240"/>
      <c r="L150" s="246"/>
      <c r="M150" s="247"/>
      <c r="N150" s="248"/>
      <c r="O150" s="248"/>
      <c r="P150" s="248"/>
      <c r="Q150" s="248"/>
      <c r="R150" s="248"/>
      <c r="S150" s="248"/>
      <c r="T150" s="249"/>
      <c r="U150" s="13"/>
      <c r="V150" s="13"/>
      <c r="W150" s="13"/>
      <c r="X150" s="13"/>
      <c r="Y150" s="13"/>
      <c r="Z150" s="13"/>
      <c r="AA150" s="13"/>
      <c r="AB150" s="13"/>
      <c r="AC150" s="13"/>
      <c r="AD150" s="13"/>
      <c r="AE150" s="13"/>
      <c r="AT150" s="250" t="s">
        <v>323</v>
      </c>
      <c r="AU150" s="250" t="s">
        <v>86</v>
      </c>
      <c r="AV150" s="13" t="s">
        <v>86</v>
      </c>
      <c r="AW150" s="13" t="s">
        <v>32</v>
      </c>
      <c r="AX150" s="13" t="s">
        <v>77</v>
      </c>
      <c r="AY150" s="250" t="s">
        <v>304</v>
      </c>
    </row>
    <row r="151" s="13" customFormat="1">
      <c r="A151" s="13"/>
      <c r="B151" s="239"/>
      <c r="C151" s="240"/>
      <c r="D151" s="241" t="s">
        <v>323</v>
      </c>
      <c r="E151" s="242" t="s">
        <v>1</v>
      </c>
      <c r="F151" s="243" t="s">
        <v>2014</v>
      </c>
      <c r="G151" s="240"/>
      <c r="H151" s="244">
        <v>11</v>
      </c>
      <c r="I151" s="245"/>
      <c r="J151" s="240"/>
      <c r="K151" s="240"/>
      <c r="L151" s="246"/>
      <c r="M151" s="247"/>
      <c r="N151" s="248"/>
      <c r="O151" s="248"/>
      <c r="P151" s="248"/>
      <c r="Q151" s="248"/>
      <c r="R151" s="248"/>
      <c r="S151" s="248"/>
      <c r="T151" s="249"/>
      <c r="U151" s="13"/>
      <c r="V151" s="13"/>
      <c r="W151" s="13"/>
      <c r="X151" s="13"/>
      <c r="Y151" s="13"/>
      <c r="Z151" s="13"/>
      <c r="AA151" s="13"/>
      <c r="AB151" s="13"/>
      <c r="AC151" s="13"/>
      <c r="AD151" s="13"/>
      <c r="AE151" s="13"/>
      <c r="AT151" s="250" t="s">
        <v>323</v>
      </c>
      <c r="AU151" s="250" t="s">
        <v>86</v>
      </c>
      <c r="AV151" s="13" t="s">
        <v>86</v>
      </c>
      <c r="AW151" s="13" t="s">
        <v>32</v>
      </c>
      <c r="AX151" s="13" t="s">
        <v>77</v>
      </c>
      <c r="AY151" s="250" t="s">
        <v>304</v>
      </c>
    </row>
    <row r="152" s="13" customFormat="1">
      <c r="A152" s="13"/>
      <c r="B152" s="239"/>
      <c r="C152" s="240"/>
      <c r="D152" s="241" t="s">
        <v>323</v>
      </c>
      <c r="E152" s="242" t="s">
        <v>1</v>
      </c>
      <c r="F152" s="243" t="s">
        <v>2015</v>
      </c>
      <c r="G152" s="240"/>
      <c r="H152" s="244">
        <v>8</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77</v>
      </c>
      <c r="AY152" s="250" t="s">
        <v>304</v>
      </c>
    </row>
    <row r="153" s="15" customFormat="1">
      <c r="A153" s="15"/>
      <c r="B153" s="261"/>
      <c r="C153" s="262"/>
      <c r="D153" s="241" t="s">
        <v>323</v>
      </c>
      <c r="E153" s="263" t="s">
        <v>1</v>
      </c>
      <c r="F153" s="264" t="s">
        <v>338</v>
      </c>
      <c r="G153" s="262"/>
      <c r="H153" s="265">
        <v>75</v>
      </c>
      <c r="I153" s="266"/>
      <c r="J153" s="262"/>
      <c r="K153" s="262"/>
      <c r="L153" s="267"/>
      <c r="M153" s="268"/>
      <c r="N153" s="269"/>
      <c r="O153" s="269"/>
      <c r="P153" s="269"/>
      <c r="Q153" s="269"/>
      <c r="R153" s="269"/>
      <c r="S153" s="269"/>
      <c r="T153" s="270"/>
      <c r="U153" s="15"/>
      <c r="V153" s="15"/>
      <c r="W153" s="15"/>
      <c r="X153" s="15"/>
      <c r="Y153" s="15"/>
      <c r="Z153" s="15"/>
      <c r="AA153" s="15"/>
      <c r="AB153" s="15"/>
      <c r="AC153" s="15"/>
      <c r="AD153" s="15"/>
      <c r="AE153" s="15"/>
      <c r="AT153" s="271" t="s">
        <v>323</v>
      </c>
      <c r="AU153" s="271" t="s">
        <v>86</v>
      </c>
      <c r="AV153" s="15" t="s">
        <v>311</v>
      </c>
      <c r="AW153" s="15" t="s">
        <v>32</v>
      </c>
      <c r="AX153" s="15" t="s">
        <v>84</v>
      </c>
      <c r="AY153" s="271" t="s">
        <v>304</v>
      </c>
    </row>
    <row r="154" s="12" customFormat="1" ht="22.8" customHeight="1">
      <c r="A154" s="12"/>
      <c r="B154" s="210"/>
      <c r="C154" s="211"/>
      <c r="D154" s="212" t="s">
        <v>76</v>
      </c>
      <c r="E154" s="224" t="s">
        <v>360</v>
      </c>
      <c r="F154" s="224" t="s">
        <v>361</v>
      </c>
      <c r="G154" s="211"/>
      <c r="H154" s="211"/>
      <c r="I154" s="214"/>
      <c r="J154" s="225">
        <f>BK154</f>
        <v>0</v>
      </c>
      <c r="K154" s="211"/>
      <c r="L154" s="216"/>
      <c r="M154" s="217"/>
      <c r="N154" s="218"/>
      <c r="O154" s="218"/>
      <c r="P154" s="219">
        <f>SUM(P155:P159)</f>
        <v>0</v>
      </c>
      <c r="Q154" s="218"/>
      <c r="R154" s="219">
        <f>SUM(R155:R159)</f>
        <v>0</v>
      </c>
      <c r="S154" s="218"/>
      <c r="T154" s="220">
        <f>SUM(T155:T159)</f>
        <v>0</v>
      </c>
      <c r="U154" s="12"/>
      <c r="V154" s="12"/>
      <c r="W154" s="12"/>
      <c r="X154" s="12"/>
      <c r="Y154" s="12"/>
      <c r="Z154" s="12"/>
      <c r="AA154" s="12"/>
      <c r="AB154" s="12"/>
      <c r="AC154" s="12"/>
      <c r="AD154" s="12"/>
      <c r="AE154" s="12"/>
      <c r="AR154" s="221" t="s">
        <v>84</v>
      </c>
      <c r="AT154" s="222" t="s">
        <v>76</v>
      </c>
      <c r="AU154" s="222" t="s">
        <v>84</v>
      </c>
      <c r="AY154" s="221" t="s">
        <v>304</v>
      </c>
      <c r="BK154" s="223">
        <f>SUM(BK155:BK159)</f>
        <v>0</v>
      </c>
    </row>
    <row r="155" s="2" customFormat="1" ht="33" customHeight="1">
      <c r="A155" s="38"/>
      <c r="B155" s="39"/>
      <c r="C155" s="226" t="s">
        <v>348</v>
      </c>
      <c r="D155" s="226" t="s">
        <v>307</v>
      </c>
      <c r="E155" s="227" t="s">
        <v>363</v>
      </c>
      <c r="F155" s="228" t="s">
        <v>364</v>
      </c>
      <c r="G155" s="229" t="s">
        <v>365</v>
      </c>
      <c r="H155" s="230">
        <v>8.8789999999999996</v>
      </c>
      <c r="I155" s="231"/>
      <c r="J155" s="232">
        <f>ROUND(I155*H155,2)</f>
        <v>0</v>
      </c>
      <c r="K155" s="228" t="s">
        <v>318</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86</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366</v>
      </c>
    </row>
    <row r="156" s="2" customFormat="1" ht="24.15" customHeight="1">
      <c r="A156" s="38"/>
      <c r="B156" s="39"/>
      <c r="C156" s="226" t="s">
        <v>325</v>
      </c>
      <c r="D156" s="226" t="s">
        <v>307</v>
      </c>
      <c r="E156" s="227" t="s">
        <v>368</v>
      </c>
      <c r="F156" s="228" t="s">
        <v>369</v>
      </c>
      <c r="G156" s="229" t="s">
        <v>365</v>
      </c>
      <c r="H156" s="230">
        <v>8.8789999999999996</v>
      </c>
      <c r="I156" s="231"/>
      <c r="J156" s="232">
        <f>ROUND(I156*H156,2)</f>
        <v>0</v>
      </c>
      <c r="K156" s="228" t="s">
        <v>318</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86</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370</v>
      </c>
    </row>
    <row r="157" s="2" customFormat="1" ht="24.15" customHeight="1">
      <c r="A157" s="38"/>
      <c r="B157" s="39"/>
      <c r="C157" s="226" t="s">
        <v>362</v>
      </c>
      <c r="D157" s="226" t="s">
        <v>307</v>
      </c>
      <c r="E157" s="227" t="s">
        <v>371</v>
      </c>
      <c r="F157" s="228" t="s">
        <v>372</v>
      </c>
      <c r="G157" s="229" t="s">
        <v>365</v>
      </c>
      <c r="H157" s="230">
        <v>79.911000000000001</v>
      </c>
      <c r="I157" s="231"/>
      <c r="J157" s="232">
        <f>ROUND(I157*H157,2)</f>
        <v>0</v>
      </c>
      <c r="K157" s="228" t="s">
        <v>318</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86</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373</v>
      </c>
    </row>
    <row r="158" s="13" customFormat="1">
      <c r="A158" s="13"/>
      <c r="B158" s="239"/>
      <c r="C158" s="240"/>
      <c r="D158" s="241" t="s">
        <v>323</v>
      </c>
      <c r="E158" s="240"/>
      <c r="F158" s="243" t="s">
        <v>2016</v>
      </c>
      <c r="G158" s="240"/>
      <c r="H158" s="244">
        <v>79.911000000000001</v>
      </c>
      <c r="I158" s="245"/>
      <c r="J158" s="240"/>
      <c r="K158" s="240"/>
      <c r="L158" s="246"/>
      <c r="M158" s="247"/>
      <c r="N158" s="248"/>
      <c r="O158" s="248"/>
      <c r="P158" s="248"/>
      <c r="Q158" s="248"/>
      <c r="R158" s="248"/>
      <c r="S158" s="248"/>
      <c r="T158" s="249"/>
      <c r="U158" s="13"/>
      <c r="V158" s="13"/>
      <c r="W158" s="13"/>
      <c r="X158" s="13"/>
      <c r="Y158" s="13"/>
      <c r="Z158" s="13"/>
      <c r="AA158" s="13"/>
      <c r="AB158" s="13"/>
      <c r="AC158" s="13"/>
      <c r="AD158" s="13"/>
      <c r="AE158" s="13"/>
      <c r="AT158" s="250" t="s">
        <v>323</v>
      </c>
      <c r="AU158" s="250" t="s">
        <v>86</v>
      </c>
      <c r="AV158" s="13" t="s">
        <v>86</v>
      </c>
      <c r="AW158" s="13" t="s">
        <v>4</v>
      </c>
      <c r="AX158" s="13" t="s">
        <v>84</v>
      </c>
      <c r="AY158" s="250" t="s">
        <v>304</v>
      </c>
    </row>
    <row r="159" s="2" customFormat="1" ht="33" customHeight="1">
      <c r="A159" s="38"/>
      <c r="B159" s="39"/>
      <c r="C159" s="226" t="s">
        <v>367</v>
      </c>
      <c r="D159" s="226" t="s">
        <v>307</v>
      </c>
      <c r="E159" s="227" t="s">
        <v>376</v>
      </c>
      <c r="F159" s="228" t="s">
        <v>377</v>
      </c>
      <c r="G159" s="229" t="s">
        <v>365</v>
      </c>
      <c r="H159" s="230">
        <v>8.8789999999999996</v>
      </c>
      <c r="I159" s="231"/>
      <c r="J159" s="232">
        <f>ROUND(I159*H159,2)</f>
        <v>0</v>
      </c>
      <c r="K159" s="228" t="s">
        <v>318</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86</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378</v>
      </c>
    </row>
    <row r="160" s="12" customFormat="1" ht="22.8" customHeight="1">
      <c r="A160" s="12"/>
      <c r="B160" s="210"/>
      <c r="C160" s="211"/>
      <c r="D160" s="212" t="s">
        <v>76</v>
      </c>
      <c r="E160" s="224" t="s">
        <v>379</v>
      </c>
      <c r="F160" s="224" t="s">
        <v>380</v>
      </c>
      <c r="G160" s="211"/>
      <c r="H160" s="211"/>
      <c r="I160" s="214"/>
      <c r="J160" s="225">
        <f>BK160</f>
        <v>0</v>
      </c>
      <c r="K160" s="211"/>
      <c r="L160" s="216"/>
      <c r="M160" s="217"/>
      <c r="N160" s="218"/>
      <c r="O160" s="218"/>
      <c r="P160" s="219">
        <f>P161</f>
        <v>0</v>
      </c>
      <c r="Q160" s="218"/>
      <c r="R160" s="219">
        <f>R161</f>
        <v>0</v>
      </c>
      <c r="S160" s="218"/>
      <c r="T160" s="220">
        <f>T161</f>
        <v>0</v>
      </c>
      <c r="U160" s="12"/>
      <c r="V160" s="12"/>
      <c r="W160" s="12"/>
      <c r="X160" s="12"/>
      <c r="Y160" s="12"/>
      <c r="Z160" s="12"/>
      <c r="AA160" s="12"/>
      <c r="AB160" s="12"/>
      <c r="AC160" s="12"/>
      <c r="AD160" s="12"/>
      <c r="AE160" s="12"/>
      <c r="AR160" s="221" t="s">
        <v>84</v>
      </c>
      <c r="AT160" s="222" t="s">
        <v>76</v>
      </c>
      <c r="AU160" s="222" t="s">
        <v>84</v>
      </c>
      <c r="AY160" s="221" t="s">
        <v>304</v>
      </c>
      <c r="BK160" s="223">
        <f>BK161</f>
        <v>0</v>
      </c>
    </row>
    <row r="161" s="2" customFormat="1" ht="24.15" customHeight="1">
      <c r="A161" s="38"/>
      <c r="B161" s="39"/>
      <c r="C161" s="226" t="s">
        <v>8</v>
      </c>
      <c r="D161" s="226" t="s">
        <v>307</v>
      </c>
      <c r="E161" s="227" t="s">
        <v>382</v>
      </c>
      <c r="F161" s="228" t="s">
        <v>383</v>
      </c>
      <c r="G161" s="229" t="s">
        <v>365</v>
      </c>
      <c r="H161" s="230">
        <v>0.34100000000000003</v>
      </c>
      <c r="I161" s="231"/>
      <c r="J161" s="232">
        <f>ROUND(I161*H161,2)</f>
        <v>0</v>
      </c>
      <c r="K161" s="228" t="s">
        <v>318</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86</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384</v>
      </c>
    </row>
    <row r="162" s="12" customFormat="1" ht="25.92" customHeight="1">
      <c r="A162" s="12"/>
      <c r="B162" s="210"/>
      <c r="C162" s="211"/>
      <c r="D162" s="212" t="s">
        <v>76</v>
      </c>
      <c r="E162" s="213" t="s">
        <v>385</v>
      </c>
      <c r="F162" s="213" t="s">
        <v>386</v>
      </c>
      <c r="G162" s="211"/>
      <c r="H162" s="211"/>
      <c r="I162" s="214"/>
      <c r="J162" s="215">
        <f>BK162</f>
        <v>0</v>
      </c>
      <c r="K162" s="211"/>
      <c r="L162" s="216"/>
      <c r="M162" s="217"/>
      <c r="N162" s="218"/>
      <c r="O162" s="218"/>
      <c r="P162" s="219">
        <f>P163+P181+P191+P207+P224</f>
        <v>0</v>
      </c>
      <c r="Q162" s="218"/>
      <c r="R162" s="219">
        <f>R163+R181+R191+R207+R224</f>
        <v>3.7643449999999996</v>
      </c>
      <c r="S162" s="218"/>
      <c r="T162" s="220">
        <f>T163+T181+T191+T207+T224</f>
        <v>1.9803999999999999</v>
      </c>
      <c r="U162" s="12"/>
      <c r="V162" s="12"/>
      <c r="W162" s="12"/>
      <c r="X162" s="12"/>
      <c r="Y162" s="12"/>
      <c r="Z162" s="12"/>
      <c r="AA162" s="12"/>
      <c r="AB162" s="12"/>
      <c r="AC162" s="12"/>
      <c r="AD162" s="12"/>
      <c r="AE162" s="12"/>
      <c r="AR162" s="221" t="s">
        <v>86</v>
      </c>
      <c r="AT162" s="222" t="s">
        <v>76</v>
      </c>
      <c r="AU162" s="222" t="s">
        <v>77</v>
      </c>
      <c r="AY162" s="221" t="s">
        <v>304</v>
      </c>
      <c r="BK162" s="223">
        <f>BK163+BK181+BK191+BK207+BK224</f>
        <v>0</v>
      </c>
    </row>
    <row r="163" s="12" customFormat="1" ht="22.8" customHeight="1">
      <c r="A163" s="12"/>
      <c r="B163" s="210"/>
      <c r="C163" s="211"/>
      <c r="D163" s="212" t="s">
        <v>76</v>
      </c>
      <c r="E163" s="224" t="s">
        <v>387</v>
      </c>
      <c r="F163" s="224" t="s">
        <v>388</v>
      </c>
      <c r="G163" s="211"/>
      <c r="H163" s="211"/>
      <c r="I163" s="214"/>
      <c r="J163" s="225">
        <f>BK163</f>
        <v>0</v>
      </c>
      <c r="K163" s="211"/>
      <c r="L163" s="216"/>
      <c r="M163" s="217"/>
      <c r="N163" s="218"/>
      <c r="O163" s="218"/>
      <c r="P163" s="219">
        <f>SUM(P164:P180)</f>
        <v>0</v>
      </c>
      <c r="Q163" s="218"/>
      <c r="R163" s="219">
        <f>SUM(R164:R180)</f>
        <v>0.85682999999999998</v>
      </c>
      <c r="S163" s="218"/>
      <c r="T163" s="220">
        <f>SUM(T164:T180)</f>
        <v>1.7883999999999998</v>
      </c>
      <c r="U163" s="12"/>
      <c r="V163" s="12"/>
      <c r="W163" s="12"/>
      <c r="X163" s="12"/>
      <c r="Y163" s="12"/>
      <c r="Z163" s="12"/>
      <c r="AA163" s="12"/>
      <c r="AB163" s="12"/>
      <c r="AC163" s="12"/>
      <c r="AD163" s="12"/>
      <c r="AE163" s="12"/>
      <c r="AR163" s="221" t="s">
        <v>86</v>
      </c>
      <c r="AT163" s="222" t="s">
        <v>76</v>
      </c>
      <c r="AU163" s="222" t="s">
        <v>84</v>
      </c>
      <c r="AY163" s="221" t="s">
        <v>304</v>
      </c>
      <c r="BK163" s="223">
        <f>SUM(BK164:BK180)</f>
        <v>0</v>
      </c>
    </row>
    <row r="164" s="2" customFormat="1" ht="44.25" customHeight="1">
      <c r="A164" s="38"/>
      <c r="B164" s="39"/>
      <c r="C164" s="226" t="s">
        <v>375</v>
      </c>
      <c r="D164" s="226" t="s">
        <v>307</v>
      </c>
      <c r="E164" s="227" t="s">
        <v>1699</v>
      </c>
      <c r="F164" s="228" t="s">
        <v>1700</v>
      </c>
      <c r="G164" s="229" t="s">
        <v>317</v>
      </c>
      <c r="H164" s="230">
        <v>10</v>
      </c>
      <c r="I164" s="231"/>
      <c r="J164" s="232">
        <f>ROUND(I164*H164,2)</f>
        <v>0</v>
      </c>
      <c r="K164" s="228" t="s">
        <v>1</v>
      </c>
      <c r="L164" s="44"/>
      <c r="M164" s="233" t="s">
        <v>1</v>
      </c>
      <c r="N164" s="234" t="s">
        <v>42</v>
      </c>
      <c r="O164" s="91"/>
      <c r="P164" s="235">
        <f>O164*H164</f>
        <v>0</v>
      </c>
      <c r="Q164" s="235">
        <v>0.059069999999999998</v>
      </c>
      <c r="R164" s="235">
        <f>Q164*H164</f>
        <v>0.5907</v>
      </c>
      <c r="S164" s="235">
        <v>0</v>
      </c>
      <c r="T164" s="236">
        <f>S164*H164</f>
        <v>0</v>
      </c>
      <c r="U164" s="38"/>
      <c r="V164" s="38"/>
      <c r="W164" s="38"/>
      <c r="X164" s="38"/>
      <c r="Y164" s="38"/>
      <c r="Z164" s="38"/>
      <c r="AA164" s="38"/>
      <c r="AB164" s="38"/>
      <c r="AC164" s="38"/>
      <c r="AD164" s="38"/>
      <c r="AE164" s="38"/>
      <c r="AR164" s="237" t="s">
        <v>392</v>
      </c>
      <c r="AT164" s="237" t="s">
        <v>307</v>
      </c>
      <c r="AU164" s="237" t="s">
        <v>86</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392</v>
      </c>
      <c r="BM164" s="237" t="s">
        <v>1701</v>
      </c>
    </row>
    <row r="165" s="13" customFormat="1">
      <c r="A165" s="13"/>
      <c r="B165" s="239"/>
      <c r="C165" s="240"/>
      <c r="D165" s="241" t="s">
        <v>323</v>
      </c>
      <c r="E165" s="242" t="s">
        <v>1</v>
      </c>
      <c r="F165" s="243" t="s">
        <v>2017</v>
      </c>
      <c r="G165" s="240"/>
      <c r="H165" s="244">
        <v>10</v>
      </c>
      <c r="I165" s="245"/>
      <c r="J165" s="240"/>
      <c r="K165" s="240"/>
      <c r="L165" s="246"/>
      <c r="M165" s="247"/>
      <c r="N165" s="248"/>
      <c r="O165" s="248"/>
      <c r="P165" s="248"/>
      <c r="Q165" s="248"/>
      <c r="R165" s="248"/>
      <c r="S165" s="248"/>
      <c r="T165" s="249"/>
      <c r="U165" s="13"/>
      <c r="V165" s="13"/>
      <c r="W165" s="13"/>
      <c r="X165" s="13"/>
      <c r="Y165" s="13"/>
      <c r="Z165" s="13"/>
      <c r="AA165" s="13"/>
      <c r="AB165" s="13"/>
      <c r="AC165" s="13"/>
      <c r="AD165" s="13"/>
      <c r="AE165" s="13"/>
      <c r="AT165" s="250" t="s">
        <v>323</v>
      </c>
      <c r="AU165" s="250" t="s">
        <v>86</v>
      </c>
      <c r="AV165" s="13" t="s">
        <v>86</v>
      </c>
      <c r="AW165" s="13" t="s">
        <v>32</v>
      </c>
      <c r="AX165" s="13" t="s">
        <v>84</v>
      </c>
      <c r="AY165" s="250" t="s">
        <v>304</v>
      </c>
    </row>
    <row r="166" s="2" customFormat="1" ht="24.15" customHeight="1">
      <c r="A166" s="38"/>
      <c r="B166" s="39"/>
      <c r="C166" s="226" t="s">
        <v>381</v>
      </c>
      <c r="D166" s="226" t="s">
        <v>307</v>
      </c>
      <c r="E166" s="227" t="s">
        <v>1378</v>
      </c>
      <c r="F166" s="228" t="s">
        <v>1379</v>
      </c>
      <c r="G166" s="229" t="s">
        <v>317</v>
      </c>
      <c r="H166" s="230">
        <v>199</v>
      </c>
      <c r="I166" s="231"/>
      <c r="J166" s="232">
        <f>ROUND(I166*H166,2)</f>
        <v>0</v>
      </c>
      <c r="K166" s="228" t="s">
        <v>1</v>
      </c>
      <c r="L166" s="44"/>
      <c r="M166" s="233" t="s">
        <v>1</v>
      </c>
      <c r="N166" s="234" t="s">
        <v>42</v>
      </c>
      <c r="O166" s="91"/>
      <c r="P166" s="235">
        <f>O166*H166</f>
        <v>0</v>
      </c>
      <c r="Q166" s="235">
        <v>0.00125</v>
      </c>
      <c r="R166" s="235">
        <f>Q166*H166</f>
        <v>0.24875</v>
      </c>
      <c r="S166" s="235">
        <v>0</v>
      </c>
      <c r="T166" s="236">
        <f>S166*H166</f>
        <v>0</v>
      </c>
      <c r="U166" s="38"/>
      <c r="V166" s="38"/>
      <c r="W166" s="38"/>
      <c r="X166" s="38"/>
      <c r="Y166" s="38"/>
      <c r="Z166" s="38"/>
      <c r="AA166" s="38"/>
      <c r="AB166" s="38"/>
      <c r="AC166" s="38"/>
      <c r="AD166" s="38"/>
      <c r="AE166" s="38"/>
      <c r="AR166" s="237" t="s">
        <v>392</v>
      </c>
      <c r="AT166" s="237" t="s">
        <v>307</v>
      </c>
      <c r="AU166" s="237" t="s">
        <v>86</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1380</v>
      </c>
    </row>
    <row r="167" s="13" customFormat="1">
      <c r="A167" s="13"/>
      <c r="B167" s="239"/>
      <c r="C167" s="240"/>
      <c r="D167" s="241" t="s">
        <v>323</v>
      </c>
      <c r="E167" s="242" t="s">
        <v>1</v>
      </c>
      <c r="F167" s="243" t="s">
        <v>2018</v>
      </c>
      <c r="G167" s="240"/>
      <c r="H167" s="244">
        <v>77</v>
      </c>
      <c r="I167" s="245"/>
      <c r="J167" s="240"/>
      <c r="K167" s="240"/>
      <c r="L167" s="246"/>
      <c r="M167" s="247"/>
      <c r="N167" s="248"/>
      <c r="O167" s="248"/>
      <c r="P167" s="248"/>
      <c r="Q167" s="248"/>
      <c r="R167" s="248"/>
      <c r="S167" s="248"/>
      <c r="T167" s="249"/>
      <c r="U167" s="13"/>
      <c r="V167" s="13"/>
      <c r="W167" s="13"/>
      <c r="X167" s="13"/>
      <c r="Y167" s="13"/>
      <c r="Z167" s="13"/>
      <c r="AA167" s="13"/>
      <c r="AB167" s="13"/>
      <c r="AC167" s="13"/>
      <c r="AD167" s="13"/>
      <c r="AE167" s="13"/>
      <c r="AT167" s="250" t="s">
        <v>323</v>
      </c>
      <c r="AU167" s="250" t="s">
        <v>86</v>
      </c>
      <c r="AV167" s="13" t="s">
        <v>86</v>
      </c>
      <c r="AW167" s="13" t="s">
        <v>32</v>
      </c>
      <c r="AX167" s="13" t="s">
        <v>77</v>
      </c>
      <c r="AY167" s="250" t="s">
        <v>304</v>
      </c>
    </row>
    <row r="168" s="13" customFormat="1">
      <c r="A168" s="13"/>
      <c r="B168" s="239"/>
      <c r="C168" s="240"/>
      <c r="D168" s="241" t="s">
        <v>323</v>
      </c>
      <c r="E168" s="242" t="s">
        <v>1</v>
      </c>
      <c r="F168" s="243" t="s">
        <v>2019</v>
      </c>
      <c r="G168" s="240"/>
      <c r="H168" s="244">
        <v>122</v>
      </c>
      <c r="I168" s="245"/>
      <c r="J168" s="240"/>
      <c r="K168" s="240"/>
      <c r="L168" s="246"/>
      <c r="M168" s="247"/>
      <c r="N168" s="248"/>
      <c r="O168" s="248"/>
      <c r="P168" s="248"/>
      <c r="Q168" s="248"/>
      <c r="R168" s="248"/>
      <c r="S168" s="248"/>
      <c r="T168" s="249"/>
      <c r="U168" s="13"/>
      <c r="V168" s="13"/>
      <c r="W168" s="13"/>
      <c r="X168" s="13"/>
      <c r="Y168" s="13"/>
      <c r="Z168" s="13"/>
      <c r="AA168" s="13"/>
      <c r="AB168" s="13"/>
      <c r="AC168" s="13"/>
      <c r="AD168" s="13"/>
      <c r="AE168" s="13"/>
      <c r="AT168" s="250" t="s">
        <v>323</v>
      </c>
      <c r="AU168" s="250" t="s">
        <v>86</v>
      </c>
      <c r="AV168" s="13" t="s">
        <v>86</v>
      </c>
      <c r="AW168" s="13" t="s">
        <v>32</v>
      </c>
      <c r="AX168" s="13" t="s">
        <v>77</v>
      </c>
      <c r="AY168" s="250" t="s">
        <v>304</v>
      </c>
    </row>
    <row r="169" s="15" customFormat="1">
      <c r="A169" s="15"/>
      <c r="B169" s="261"/>
      <c r="C169" s="262"/>
      <c r="D169" s="241" t="s">
        <v>323</v>
      </c>
      <c r="E169" s="263" t="s">
        <v>1</v>
      </c>
      <c r="F169" s="264" t="s">
        <v>338</v>
      </c>
      <c r="G169" s="262"/>
      <c r="H169" s="265">
        <v>199</v>
      </c>
      <c r="I169" s="266"/>
      <c r="J169" s="262"/>
      <c r="K169" s="262"/>
      <c r="L169" s="267"/>
      <c r="M169" s="268"/>
      <c r="N169" s="269"/>
      <c r="O169" s="269"/>
      <c r="P169" s="269"/>
      <c r="Q169" s="269"/>
      <c r="R169" s="269"/>
      <c r="S169" s="269"/>
      <c r="T169" s="270"/>
      <c r="U169" s="15"/>
      <c r="V169" s="15"/>
      <c r="W169" s="15"/>
      <c r="X169" s="15"/>
      <c r="Y169" s="15"/>
      <c r="Z169" s="15"/>
      <c r="AA169" s="15"/>
      <c r="AB169" s="15"/>
      <c r="AC169" s="15"/>
      <c r="AD169" s="15"/>
      <c r="AE169" s="15"/>
      <c r="AT169" s="271" t="s">
        <v>323</v>
      </c>
      <c r="AU169" s="271" t="s">
        <v>86</v>
      </c>
      <c r="AV169" s="15" t="s">
        <v>311</v>
      </c>
      <c r="AW169" s="15" t="s">
        <v>32</v>
      </c>
      <c r="AX169" s="15" t="s">
        <v>84</v>
      </c>
      <c r="AY169" s="271" t="s">
        <v>304</v>
      </c>
    </row>
    <row r="170" s="2" customFormat="1" ht="24.15" customHeight="1">
      <c r="A170" s="38"/>
      <c r="B170" s="39"/>
      <c r="C170" s="226" t="s">
        <v>389</v>
      </c>
      <c r="D170" s="226" t="s">
        <v>307</v>
      </c>
      <c r="E170" s="227" t="s">
        <v>1705</v>
      </c>
      <c r="F170" s="228" t="s">
        <v>1706</v>
      </c>
      <c r="G170" s="229" t="s">
        <v>317</v>
      </c>
      <c r="H170" s="230">
        <v>160</v>
      </c>
      <c r="I170" s="231"/>
      <c r="J170" s="232">
        <f>ROUND(I170*H170,2)</f>
        <v>0</v>
      </c>
      <c r="K170" s="228" t="s">
        <v>318</v>
      </c>
      <c r="L170" s="44"/>
      <c r="M170" s="233" t="s">
        <v>1</v>
      </c>
      <c r="N170" s="234" t="s">
        <v>42</v>
      </c>
      <c r="O170" s="91"/>
      <c r="P170" s="235">
        <f>O170*H170</f>
        <v>0</v>
      </c>
      <c r="Q170" s="235">
        <v>0</v>
      </c>
      <c r="R170" s="235">
        <f>Q170*H170</f>
        <v>0</v>
      </c>
      <c r="S170" s="235">
        <v>0.010489999999999999</v>
      </c>
      <c r="T170" s="236">
        <f>S170*H170</f>
        <v>1.6783999999999999</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401</v>
      </c>
    </row>
    <row r="171" s="13" customFormat="1">
      <c r="A171" s="13"/>
      <c r="B171" s="239"/>
      <c r="C171" s="240"/>
      <c r="D171" s="241" t="s">
        <v>323</v>
      </c>
      <c r="E171" s="242" t="s">
        <v>1</v>
      </c>
      <c r="F171" s="243" t="s">
        <v>2020</v>
      </c>
      <c r="G171" s="240"/>
      <c r="H171" s="244">
        <v>77</v>
      </c>
      <c r="I171" s="245"/>
      <c r="J171" s="240"/>
      <c r="K171" s="240"/>
      <c r="L171" s="246"/>
      <c r="M171" s="247"/>
      <c r="N171" s="248"/>
      <c r="O171" s="248"/>
      <c r="P171" s="248"/>
      <c r="Q171" s="248"/>
      <c r="R171" s="248"/>
      <c r="S171" s="248"/>
      <c r="T171" s="249"/>
      <c r="U171" s="13"/>
      <c r="V171" s="13"/>
      <c r="W171" s="13"/>
      <c r="X171" s="13"/>
      <c r="Y171" s="13"/>
      <c r="Z171" s="13"/>
      <c r="AA171" s="13"/>
      <c r="AB171" s="13"/>
      <c r="AC171" s="13"/>
      <c r="AD171" s="13"/>
      <c r="AE171" s="13"/>
      <c r="AT171" s="250" t="s">
        <v>323</v>
      </c>
      <c r="AU171" s="250" t="s">
        <v>86</v>
      </c>
      <c r="AV171" s="13" t="s">
        <v>86</v>
      </c>
      <c r="AW171" s="13" t="s">
        <v>32</v>
      </c>
      <c r="AX171" s="13" t="s">
        <v>77</v>
      </c>
      <c r="AY171" s="250" t="s">
        <v>304</v>
      </c>
    </row>
    <row r="172" s="13" customFormat="1">
      <c r="A172" s="13"/>
      <c r="B172" s="239"/>
      <c r="C172" s="240"/>
      <c r="D172" s="241" t="s">
        <v>323</v>
      </c>
      <c r="E172" s="242" t="s">
        <v>1</v>
      </c>
      <c r="F172" s="243" t="s">
        <v>2021</v>
      </c>
      <c r="G172" s="240"/>
      <c r="H172" s="244">
        <v>83</v>
      </c>
      <c r="I172" s="245"/>
      <c r="J172" s="240"/>
      <c r="K172" s="240"/>
      <c r="L172" s="246"/>
      <c r="M172" s="247"/>
      <c r="N172" s="248"/>
      <c r="O172" s="248"/>
      <c r="P172" s="248"/>
      <c r="Q172" s="248"/>
      <c r="R172" s="248"/>
      <c r="S172" s="248"/>
      <c r="T172" s="249"/>
      <c r="U172" s="13"/>
      <c r="V172" s="13"/>
      <c r="W172" s="13"/>
      <c r="X172" s="13"/>
      <c r="Y172" s="13"/>
      <c r="Z172" s="13"/>
      <c r="AA172" s="13"/>
      <c r="AB172" s="13"/>
      <c r="AC172" s="13"/>
      <c r="AD172" s="13"/>
      <c r="AE172" s="13"/>
      <c r="AT172" s="250" t="s">
        <v>323</v>
      </c>
      <c r="AU172" s="250" t="s">
        <v>86</v>
      </c>
      <c r="AV172" s="13" t="s">
        <v>86</v>
      </c>
      <c r="AW172" s="13" t="s">
        <v>32</v>
      </c>
      <c r="AX172" s="13" t="s">
        <v>77</v>
      </c>
      <c r="AY172" s="250" t="s">
        <v>304</v>
      </c>
    </row>
    <row r="173" s="15" customFormat="1">
      <c r="A173" s="15"/>
      <c r="B173" s="261"/>
      <c r="C173" s="262"/>
      <c r="D173" s="241" t="s">
        <v>323</v>
      </c>
      <c r="E173" s="263" t="s">
        <v>1</v>
      </c>
      <c r="F173" s="264" t="s">
        <v>338</v>
      </c>
      <c r="G173" s="262"/>
      <c r="H173" s="265">
        <v>160</v>
      </c>
      <c r="I173" s="266"/>
      <c r="J173" s="262"/>
      <c r="K173" s="262"/>
      <c r="L173" s="267"/>
      <c r="M173" s="268"/>
      <c r="N173" s="269"/>
      <c r="O173" s="269"/>
      <c r="P173" s="269"/>
      <c r="Q173" s="269"/>
      <c r="R173" s="269"/>
      <c r="S173" s="269"/>
      <c r="T173" s="270"/>
      <c r="U173" s="15"/>
      <c r="V173" s="15"/>
      <c r="W173" s="15"/>
      <c r="X173" s="15"/>
      <c r="Y173" s="15"/>
      <c r="Z173" s="15"/>
      <c r="AA173" s="15"/>
      <c r="AB173" s="15"/>
      <c r="AC173" s="15"/>
      <c r="AD173" s="15"/>
      <c r="AE173" s="15"/>
      <c r="AT173" s="271" t="s">
        <v>323</v>
      </c>
      <c r="AU173" s="271" t="s">
        <v>86</v>
      </c>
      <c r="AV173" s="15" t="s">
        <v>311</v>
      </c>
      <c r="AW173" s="15" t="s">
        <v>32</v>
      </c>
      <c r="AX173" s="15" t="s">
        <v>84</v>
      </c>
      <c r="AY173" s="271" t="s">
        <v>304</v>
      </c>
    </row>
    <row r="174" s="2" customFormat="1" ht="21.75" customHeight="1">
      <c r="A174" s="38"/>
      <c r="B174" s="39"/>
      <c r="C174" s="226" t="s">
        <v>392</v>
      </c>
      <c r="D174" s="226" t="s">
        <v>307</v>
      </c>
      <c r="E174" s="227" t="s">
        <v>1709</v>
      </c>
      <c r="F174" s="228" t="s">
        <v>1710</v>
      </c>
      <c r="G174" s="229" t="s">
        <v>575</v>
      </c>
      <c r="H174" s="230">
        <v>1</v>
      </c>
      <c r="I174" s="231"/>
      <c r="J174" s="232">
        <f>ROUND(I174*H174,2)</f>
        <v>0</v>
      </c>
      <c r="K174" s="228" t="s">
        <v>1</v>
      </c>
      <c r="L174" s="44"/>
      <c r="M174" s="233" t="s">
        <v>1</v>
      </c>
      <c r="N174" s="234" t="s">
        <v>42</v>
      </c>
      <c r="O174" s="91"/>
      <c r="P174" s="235">
        <f>O174*H174</f>
        <v>0</v>
      </c>
      <c r="Q174" s="235">
        <v>0.01738</v>
      </c>
      <c r="R174" s="235">
        <f>Q174*H174</f>
        <v>0.01738</v>
      </c>
      <c r="S174" s="235">
        <v>0</v>
      </c>
      <c r="T174" s="236">
        <f>S174*H174</f>
        <v>0</v>
      </c>
      <c r="U174" s="38"/>
      <c r="V174" s="38"/>
      <c r="W174" s="38"/>
      <c r="X174" s="38"/>
      <c r="Y174" s="38"/>
      <c r="Z174" s="38"/>
      <c r="AA174" s="38"/>
      <c r="AB174" s="38"/>
      <c r="AC174" s="38"/>
      <c r="AD174" s="38"/>
      <c r="AE174" s="38"/>
      <c r="AR174" s="237" t="s">
        <v>392</v>
      </c>
      <c r="AT174" s="237" t="s">
        <v>307</v>
      </c>
      <c r="AU174" s="237" t="s">
        <v>86</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392</v>
      </c>
      <c r="BM174" s="237" t="s">
        <v>1711</v>
      </c>
    </row>
    <row r="175" s="13" customFormat="1">
      <c r="A175" s="13"/>
      <c r="B175" s="239"/>
      <c r="C175" s="240"/>
      <c r="D175" s="241" t="s">
        <v>323</v>
      </c>
      <c r="E175" s="242" t="s">
        <v>1</v>
      </c>
      <c r="F175" s="243" t="s">
        <v>2022</v>
      </c>
      <c r="G175" s="240"/>
      <c r="H175" s="244">
        <v>1</v>
      </c>
      <c r="I175" s="245"/>
      <c r="J175" s="240"/>
      <c r="K175" s="240"/>
      <c r="L175" s="246"/>
      <c r="M175" s="247"/>
      <c r="N175" s="248"/>
      <c r="O175" s="248"/>
      <c r="P175" s="248"/>
      <c r="Q175" s="248"/>
      <c r="R175" s="248"/>
      <c r="S175" s="248"/>
      <c r="T175" s="249"/>
      <c r="U175" s="13"/>
      <c r="V175" s="13"/>
      <c r="W175" s="13"/>
      <c r="X175" s="13"/>
      <c r="Y175" s="13"/>
      <c r="Z175" s="13"/>
      <c r="AA175" s="13"/>
      <c r="AB175" s="13"/>
      <c r="AC175" s="13"/>
      <c r="AD175" s="13"/>
      <c r="AE175" s="13"/>
      <c r="AT175" s="250" t="s">
        <v>323</v>
      </c>
      <c r="AU175" s="250" t="s">
        <v>86</v>
      </c>
      <c r="AV175" s="13" t="s">
        <v>86</v>
      </c>
      <c r="AW175" s="13" t="s">
        <v>32</v>
      </c>
      <c r="AX175" s="13" t="s">
        <v>84</v>
      </c>
      <c r="AY175" s="250" t="s">
        <v>304</v>
      </c>
    </row>
    <row r="176" s="2" customFormat="1" ht="16.5" customHeight="1">
      <c r="A176" s="38"/>
      <c r="B176" s="39"/>
      <c r="C176" s="226" t="s">
        <v>398</v>
      </c>
      <c r="D176" s="226" t="s">
        <v>307</v>
      </c>
      <c r="E176" s="227" t="s">
        <v>1713</v>
      </c>
      <c r="F176" s="228" t="s">
        <v>1714</v>
      </c>
      <c r="G176" s="229" t="s">
        <v>575</v>
      </c>
      <c r="H176" s="230">
        <v>2</v>
      </c>
      <c r="I176" s="231"/>
      <c r="J176" s="232">
        <f>ROUND(I176*H176,2)</f>
        <v>0</v>
      </c>
      <c r="K176" s="228" t="s">
        <v>1</v>
      </c>
      <c r="L176" s="44"/>
      <c r="M176" s="233" t="s">
        <v>1</v>
      </c>
      <c r="N176" s="234" t="s">
        <v>42</v>
      </c>
      <c r="O176" s="91"/>
      <c r="P176" s="235">
        <f>O176*H176</f>
        <v>0</v>
      </c>
      <c r="Q176" s="235">
        <v>0</v>
      </c>
      <c r="R176" s="235">
        <f>Q176*H176</f>
        <v>0</v>
      </c>
      <c r="S176" s="235">
        <v>0.0275</v>
      </c>
      <c r="T176" s="236">
        <f>S176*H176</f>
        <v>0.055</v>
      </c>
      <c r="U176" s="38"/>
      <c r="V176" s="38"/>
      <c r="W176" s="38"/>
      <c r="X176" s="38"/>
      <c r="Y176" s="38"/>
      <c r="Z176" s="38"/>
      <c r="AA176" s="38"/>
      <c r="AB176" s="38"/>
      <c r="AC176" s="38"/>
      <c r="AD176" s="38"/>
      <c r="AE176" s="38"/>
      <c r="AR176" s="237" t="s">
        <v>392</v>
      </c>
      <c r="AT176" s="237" t="s">
        <v>307</v>
      </c>
      <c r="AU176" s="237" t="s">
        <v>86</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392</v>
      </c>
      <c r="BM176" s="237" t="s">
        <v>1715</v>
      </c>
    </row>
    <row r="177" s="13" customFormat="1">
      <c r="A177" s="13"/>
      <c r="B177" s="239"/>
      <c r="C177" s="240"/>
      <c r="D177" s="241" t="s">
        <v>323</v>
      </c>
      <c r="E177" s="242" t="s">
        <v>1</v>
      </c>
      <c r="F177" s="243" t="s">
        <v>2023</v>
      </c>
      <c r="G177" s="240"/>
      <c r="H177" s="244">
        <v>2</v>
      </c>
      <c r="I177" s="245"/>
      <c r="J177" s="240"/>
      <c r="K177" s="240"/>
      <c r="L177" s="246"/>
      <c r="M177" s="247"/>
      <c r="N177" s="248"/>
      <c r="O177" s="248"/>
      <c r="P177" s="248"/>
      <c r="Q177" s="248"/>
      <c r="R177" s="248"/>
      <c r="S177" s="248"/>
      <c r="T177" s="249"/>
      <c r="U177" s="13"/>
      <c r="V177" s="13"/>
      <c r="W177" s="13"/>
      <c r="X177" s="13"/>
      <c r="Y177" s="13"/>
      <c r="Z177" s="13"/>
      <c r="AA177" s="13"/>
      <c r="AB177" s="13"/>
      <c r="AC177" s="13"/>
      <c r="AD177" s="13"/>
      <c r="AE177" s="13"/>
      <c r="AT177" s="250" t="s">
        <v>323</v>
      </c>
      <c r="AU177" s="250" t="s">
        <v>86</v>
      </c>
      <c r="AV177" s="13" t="s">
        <v>86</v>
      </c>
      <c r="AW177" s="13" t="s">
        <v>32</v>
      </c>
      <c r="AX177" s="13" t="s">
        <v>84</v>
      </c>
      <c r="AY177" s="250" t="s">
        <v>304</v>
      </c>
    </row>
    <row r="178" s="2" customFormat="1" ht="16.5" customHeight="1">
      <c r="A178" s="38"/>
      <c r="B178" s="39"/>
      <c r="C178" s="226" t="s">
        <v>403</v>
      </c>
      <c r="D178" s="226" t="s">
        <v>307</v>
      </c>
      <c r="E178" s="227" t="s">
        <v>1717</v>
      </c>
      <c r="F178" s="228" t="s">
        <v>1718</v>
      </c>
      <c r="G178" s="229" t="s">
        <v>575</v>
      </c>
      <c r="H178" s="230">
        <v>2</v>
      </c>
      <c r="I178" s="231"/>
      <c r="J178" s="232">
        <f>ROUND(I178*H178,2)</f>
        <v>0</v>
      </c>
      <c r="K178" s="228" t="s">
        <v>1</v>
      </c>
      <c r="L178" s="44"/>
      <c r="M178" s="233" t="s">
        <v>1</v>
      </c>
      <c r="N178" s="234" t="s">
        <v>42</v>
      </c>
      <c r="O178" s="91"/>
      <c r="P178" s="235">
        <f>O178*H178</f>
        <v>0</v>
      </c>
      <c r="Q178" s="235">
        <v>0</v>
      </c>
      <c r="R178" s="235">
        <f>Q178*H178</f>
        <v>0</v>
      </c>
      <c r="S178" s="235">
        <v>0.0275</v>
      </c>
      <c r="T178" s="236">
        <f>S178*H178</f>
        <v>0.055</v>
      </c>
      <c r="U178" s="38"/>
      <c r="V178" s="38"/>
      <c r="W178" s="38"/>
      <c r="X178" s="38"/>
      <c r="Y178" s="38"/>
      <c r="Z178" s="38"/>
      <c r="AA178" s="38"/>
      <c r="AB178" s="38"/>
      <c r="AC178" s="38"/>
      <c r="AD178" s="38"/>
      <c r="AE178" s="38"/>
      <c r="AR178" s="237" t="s">
        <v>392</v>
      </c>
      <c r="AT178" s="237" t="s">
        <v>307</v>
      </c>
      <c r="AU178" s="237" t="s">
        <v>86</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392</v>
      </c>
      <c r="BM178" s="237" t="s">
        <v>1719</v>
      </c>
    </row>
    <row r="179" s="13" customFormat="1">
      <c r="A179" s="13"/>
      <c r="B179" s="239"/>
      <c r="C179" s="240"/>
      <c r="D179" s="241" t="s">
        <v>323</v>
      </c>
      <c r="E179" s="242" t="s">
        <v>1</v>
      </c>
      <c r="F179" s="243" t="s">
        <v>2024</v>
      </c>
      <c r="G179" s="240"/>
      <c r="H179" s="244">
        <v>2</v>
      </c>
      <c r="I179" s="245"/>
      <c r="J179" s="240"/>
      <c r="K179" s="240"/>
      <c r="L179" s="246"/>
      <c r="M179" s="247"/>
      <c r="N179" s="248"/>
      <c r="O179" s="248"/>
      <c r="P179" s="248"/>
      <c r="Q179" s="248"/>
      <c r="R179" s="248"/>
      <c r="S179" s="248"/>
      <c r="T179" s="249"/>
      <c r="U179" s="13"/>
      <c r="V179" s="13"/>
      <c r="W179" s="13"/>
      <c r="X179" s="13"/>
      <c r="Y179" s="13"/>
      <c r="Z179" s="13"/>
      <c r="AA179" s="13"/>
      <c r="AB179" s="13"/>
      <c r="AC179" s="13"/>
      <c r="AD179" s="13"/>
      <c r="AE179" s="13"/>
      <c r="AT179" s="250" t="s">
        <v>323</v>
      </c>
      <c r="AU179" s="250" t="s">
        <v>86</v>
      </c>
      <c r="AV179" s="13" t="s">
        <v>86</v>
      </c>
      <c r="AW179" s="13" t="s">
        <v>32</v>
      </c>
      <c r="AX179" s="13" t="s">
        <v>84</v>
      </c>
      <c r="AY179" s="250" t="s">
        <v>304</v>
      </c>
    </row>
    <row r="180" s="2" customFormat="1" ht="33" customHeight="1">
      <c r="A180" s="38"/>
      <c r="B180" s="39"/>
      <c r="C180" s="226" t="s">
        <v>410</v>
      </c>
      <c r="D180" s="226" t="s">
        <v>307</v>
      </c>
      <c r="E180" s="227" t="s">
        <v>404</v>
      </c>
      <c r="F180" s="228" t="s">
        <v>405</v>
      </c>
      <c r="G180" s="229" t="s">
        <v>406</v>
      </c>
      <c r="H180" s="272"/>
      <c r="I180" s="231"/>
      <c r="J180" s="232">
        <f>ROUND(I180*H180,2)</f>
        <v>0</v>
      </c>
      <c r="K180" s="228" t="s">
        <v>318</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392</v>
      </c>
      <c r="AT180" s="237" t="s">
        <v>307</v>
      </c>
      <c r="AU180" s="237" t="s">
        <v>86</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392</v>
      </c>
      <c r="BM180" s="237" t="s">
        <v>407</v>
      </c>
    </row>
    <row r="181" s="12" customFormat="1" ht="22.8" customHeight="1">
      <c r="A181" s="12"/>
      <c r="B181" s="210"/>
      <c r="C181" s="211"/>
      <c r="D181" s="212" t="s">
        <v>76</v>
      </c>
      <c r="E181" s="224" t="s">
        <v>408</v>
      </c>
      <c r="F181" s="224" t="s">
        <v>409</v>
      </c>
      <c r="G181" s="211"/>
      <c r="H181" s="211"/>
      <c r="I181" s="214"/>
      <c r="J181" s="225">
        <f>BK181</f>
        <v>0</v>
      </c>
      <c r="K181" s="211"/>
      <c r="L181" s="216"/>
      <c r="M181" s="217"/>
      <c r="N181" s="218"/>
      <c r="O181" s="218"/>
      <c r="P181" s="219">
        <f>SUM(P182:P190)</f>
        <v>0</v>
      </c>
      <c r="Q181" s="218"/>
      <c r="R181" s="219">
        <f>SUM(R182:R190)</f>
        <v>0.28420000000000001</v>
      </c>
      <c r="S181" s="218"/>
      <c r="T181" s="220">
        <f>SUM(T182:T190)</f>
        <v>0</v>
      </c>
      <c r="U181" s="12"/>
      <c r="V181" s="12"/>
      <c r="W181" s="12"/>
      <c r="X181" s="12"/>
      <c r="Y181" s="12"/>
      <c r="Z181" s="12"/>
      <c r="AA181" s="12"/>
      <c r="AB181" s="12"/>
      <c r="AC181" s="12"/>
      <c r="AD181" s="12"/>
      <c r="AE181" s="12"/>
      <c r="AR181" s="221" t="s">
        <v>86</v>
      </c>
      <c r="AT181" s="222" t="s">
        <v>76</v>
      </c>
      <c r="AU181" s="222" t="s">
        <v>84</v>
      </c>
      <c r="AY181" s="221" t="s">
        <v>304</v>
      </c>
      <c r="BK181" s="223">
        <f>SUM(BK182:BK190)</f>
        <v>0</v>
      </c>
    </row>
    <row r="182" s="2" customFormat="1" ht="16.5" customHeight="1">
      <c r="A182" s="38"/>
      <c r="B182" s="39"/>
      <c r="C182" s="226" t="s">
        <v>414</v>
      </c>
      <c r="D182" s="226" t="s">
        <v>307</v>
      </c>
      <c r="E182" s="227" t="s">
        <v>411</v>
      </c>
      <c r="F182" s="228" t="s">
        <v>412</v>
      </c>
      <c r="G182" s="229" t="s">
        <v>317</v>
      </c>
      <c r="H182" s="230">
        <v>7</v>
      </c>
      <c r="I182" s="231"/>
      <c r="J182" s="232">
        <f>ROUND(I182*H182,2)</f>
        <v>0</v>
      </c>
      <c r="K182" s="228" t="s">
        <v>318</v>
      </c>
      <c r="L182" s="44"/>
      <c r="M182" s="233" t="s">
        <v>1</v>
      </c>
      <c r="N182" s="234" t="s">
        <v>42</v>
      </c>
      <c r="O182" s="91"/>
      <c r="P182" s="235">
        <f>O182*H182</f>
        <v>0</v>
      </c>
      <c r="Q182" s="235">
        <v>0.00029999999999999997</v>
      </c>
      <c r="R182" s="235">
        <f>Q182*H182</f>
        <v>0.0020999999999999999</v>
      </c>
      <c r="S182" s="235">
        <v>0</v>
      </c>
      <c r="T182" s="236">
        <f>S182*H182</f>
        <v>0</v>
      </c>
      <c r="U182" s="38"/>
      <c r="V182" s="38"/>
      <c r="W182" s="38"/>
      <c r="X182" s="38"/>
      <c r="Y182" s="38"/>
      <c r="Z182" s="38"/>
      <c r="AA182" s="38"/>
      <c r="AB182" s="38"/>
      <c r="AC182" s="38"/>
      <c r="AD182" s="38"/>
      <c r="AE182" s="38"/>
      <c r="AR182" s="237" t="s">
        <v>392</v>
      </c>
      <c r="AT182" s="237" t="s">
        <v>307</v>
      </c>
      <c r="AU182" s="237" t="s">
        <v>86</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392</v>
      </c>
      <c r="BM182" s="237" t="s">
        <v>413</v>
      </c>
    </row>
    <row r="183" s="2" customFormat="1" ht="24.15" customHeight="1">
      <c r="A183" s="38"/>
      <c r="B183" s="39"/>
      <c r="C183" s="226" t="s">
        <v>7</v>
      </c>
      <c r="D183" s="226" t="s">
        <v>307</v>
      </c>
      <c r="E183" s="227" t="s">
        <v>415</v>
      </c>
      <c r="F183" s="228" t="s">
        <v>416</v>
      </c>
      <c r="G183" s="229" t="s">
        <v>317</v>
      </c>
      <c r="H183" s="230">
        <v>7</v>
      </c>
      <c r="I183" s="231"/>
      <c r="J183" s="232">
        <f>ROUND(I183*H183,2)</f>
        <v>0</v>
      </c>
      <c r="K183" s="228" t="s">
        <v>318</v>
      </c>
      <c r="L183" s="44"/>
      <c r="M183" s="233" t="s">
        <v>1</v>
      </c>
      <c r="N183" s="234" t="s">
        <v>42</v>
      </c>
      <c r="O183" s="91"/>
      <c r="P183" s="235">
        <f>O183*H183</f>
        <v>0</v>
      </c>
      <c r="Q183" s="235">
        <v>0.0074999999999999997</v>
      </c>
      <c r="R183" s="235">
        <f>Q183*H183</f>
        <v>0.052499999999999998</v>
      </c>
      <c r="S183" s="235">
        <v>0</v>
      </c>
      <c r="T183" s="236">
        <f>S183*H183</f>
        <v>0</v>
      </c>
      <c r="U183" s="38"/>
      <c r="V183" s="38"/>
      <c r="W183" s="38"/>
      <c r="X183" s="38"/>
      <c r="Y183" s="38"/>
      <c r="Z183" s="38"/>
      <c r="AA183" s="38"/>
      <c r="AB183" s="38"/>
      <c r="AC183" s="38"/>
      <c r="AD183" s="38"/>
      <c r="AE183" s="38"/>
      <c r="AR183" s="237" t="s">
        <v>392</v>
      </c>
      <c r="AT183" s="237" t="s">
        <v>307</v>
      </c>
      <c r="AU183" s="237" t="s">
        <v>86</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392</v>
      </c>
      <c r="BM183" s="237" t="s">
        <v>417</v>
      </c>
    </row>
    <row r="184" s="2" customFormat="1" ht="33" customHeight="1">
      <c r="A184" s="38"/>
      <c r="B184" s="39"/>
      <c r="C184" s="226" t="s">
        <v>422</v>
      </c>
      <c r="D184" s="226" t="s">
        <v>307</v>
      </c>
      <c r="E184" s="227" t="s">
        <v>418</v>
      </c>
      <c r="F184" s="228" t="s">
        <v>419</v>
      </c>
      <c r="G184" s="229" t="s">
        <v>317</v>
      </c>
      <c r="H184" s="230">
        <v>7</v>
      </c>
      <c r="I184" s="231"/>
      <c r="J184" s="232">
        <f>ROUND(I184*H184,2)</f>
        <v>0</v>
      </c>
      <c r="K184" s="228" t="s">
        <v>318</v>
      </c>
      <c r="L184" s="44"/>
      <c r="M184" s="233" t="s">
        <v>1</v>
      </c>
      <c r="N184" s="234" t="s">
        <v>42</v>
      </c>
      <c r="O184" s="91"/>
      <c r="P184" s="235">
        <f>O184*H184</f>
        <v>0</v>
      </c>
      <c r="Q184" s="235">
        <v>0.0060000000000000001</v>
      </c>
      <c r="R184" s="235">
        <f>Q184*H184</f>
        <v>0.042000000000000003</v>
      </c>
      <c r="S184" s="235">
        <v>0</v>
      </c>
      <c r="T184" s="236">
        <f>S184*H184</f>
        <v>0</v>
      </c>
      <c r="U184" s="38"/>
      <c r="V184" s="38"/>
      <c r="W184" s="38"/>
      <c r="X184" s="38"/>
      <c r="Y184" s="38"/>
      <c r="Z184" s="38"/>
      <c r="AA184" s="38"/>
      <c r="AB184" s="38"/>
      <c r="AC184" s="38"/>
      <c r="AD184" s="38"/>
      <c r="AE184" s="38"/>
      <c r="AR184" s="237" t="s">
        <v>392</v>
      </c>
      <c r="AT184" s="237" t="s">
        <v>307</v>
      </c>
      <c r="AU184" s="237" t="s">
        <v>86</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392</v>
      </c>
      <c r="BM184" s="237" t="s">
        <v>420</v>
      </c>
    </row>
    <row r="185" s="13" customFormat="1">
      <c r="A185" s="13"/>
      <c r="B185" s="239"/>
      <c r="C185" s="240"/>
      <c r="D185" s="241" t="s">
        <v>323</v>
      </c>
      <c r="E185" s="242" t="s">
        <v>1</v>
      </c>
      <c r="F185" s="243" t="s">
        <v>2025</v>
      </c>
      <c r="G185" s="240"/>
      <c r="H185" s="244">
        <v>7</v>
      </c>
      <c r="I185" s="245"/>
      <c r="J185" s="240"/>
      <c r="K185" s="240"/>
      <c r="L185" s="246"/>
      <c r="M185" s="247"/>
      <c r="N185" s="248"/>
      <c r="O185" s="248"/>
      <c r="P185" s="248"/>
      <c r="Q185" s="248"/>
      <c r="R185" s="248"/>
      <c r="S185" s="248"/>
      <c r="T185" s="249"/>
      <c r="U185" s="13"/>
      <c r="V185" s="13"/>
      <c r="W185" s="13"/>
      <c r="X185" s="13"/>
      <c r="Y185" s="13"/>
      <c r="Z185" s="13"/>
      <c r="AA185" s="13"/>
      <c r="AB185" s="13"/>
      <c r="AC185" s="13"/>
      <c r="AD185" s="13"/>
      <c r="AE185" s="13"/>
      <c r="AT185" s="250" t="s">
        <v>323</v>
      </c>
      <c r="AU185" s="250" t="s">
        <v>86</v>
      </c>
      <c r="AV185" s="13" t="s">
        <v>86</v>
      </c>
      <c r="AW185" s="13" t="s">
        <v>32</v>
      </c>
      <c r="AX185" s="13" t="s">
        <v>84</v>
      </c>
      <c r="AY185" s="250" t="s">
        <v>304</v>
      </c>
    </row>
    <row r="186" s="2" customFormat="1" ht="37.8" customHeight="1">
      <c r="A186" s="38"/>
      <c r="B186" s="39"/>
      <c r="C186" s="273" t="s">
        <v>429</v>
      </c>
      <c r="D186" s="273" t="s">
        <v>423</v>
      </c>
      <c r="E186" s="274" t="s">
        <v>424</v>
      </c>
      <c r="F186" s="275" t="s">
        <v>425</v>
      </c>
      <c r="G186" s="276" t="s">
        <v>317</v>
      </c>
      <c r="H186" s="277">
        <v>8.0500000000000007</v>
      </c>
      <c r="I186" s="278"/>
      <c r="J186" s="279">
        <f>ROUND(I186*H186,2)</f>
        <v>0</v>
      </c>
      <c r="K186" s="275" t="s">
        <v>318</v>
      </c>
      <c r="L186" s="280"/>
      <c r="M186" s="281" t="s">
        <v>1</v>
      </c>
      <c r="N186" s="282" t="s">
        <v>42</v>
      </c>
      <c r="O186" s="91"/>
      <c r="P186" s="235">
        <f>O186*H186</f>
        <v>0</v>
      </c>
      <c r="Q186" s="235">
        <v>0.021999999999999999</v>
      </c>
      <c r="R186" s="235">
        <f>Q186*H186</f>
        <v>0.17710000000000001</v>
      </c>
      <c r="S186" s="235">
        <v>0</v>
      </c>
      <c r="T186" s="236">
        <f>S186*H186</f>
        <v>0</v>
      </c>
      <c r="U186" s="38"/>
      <c r="V186" s="38"/>
      <c r="W186" s="38"/>
      <c r="X186" s="38"/>
      <c r="Y186" s="38"/>
      <c r="Z186" s="38"/>
      <c r="AA186" s="38"/>
      <c r="AB186" s="38"/>
      <c r="AC186" s="38"/>
      <c r="AD186" s="38"/>
      <c r="AE186" s="38"/>
      <c r="AR186" s="237" t="s">
        <v>426</v>
      </c>
      <c r="AT186" s="237" t="s">
        <v>423</v>
      </c>
      <c r="AU186" s="237" t="s">
        <v>86</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392</v>
      </c>
      <c r="BM186" s="237" t="s">
        <v>427</v>
      </c>
    </row>
    <row r="187" s="13" customFormat="1">
      <c r="A187" s="13"/>
      <c r="B187" s="239"/>
      <c r="C187" s="240"/>
      <c r="D187" s="241" t="s">
        <v>323</v>
      </c>
      <c r="E187" s="240"/>
      <c r="F187" s="243" t="s">
        <v>2026</v>
      </c>
      <c r="G187" s="240"/>
      <c r="H187" s="244">
        <v>8.0500000000000007</v>
      </c>
      <c r="I187" s="245"/>
      <c r="J187" s="240"/>
      <c r="K187" s="240"/>
      <c r="L187" s="246"/>
      <c r="M187" s="247"/>
      <c r="N187" s="248"/>
      <c r="O187" s="248"/>
      <c r="P187" s="248"/>
      <c r="Q187" s="248"/>
      <c r="R187" s="248"/>
      <c r="S187" s="248"/>
      <c r="T187" s="249"/>
      <c r="U187" s="13"/>
      <c r="V187" s="13"/>
      <c r="W187" s="13"/>
      <c r="X187" s="13"/>
      <c r="Y187" s="13"/>
      <c r="Z187" s="13"/>
      <c r="AA187" s="13"/>
      <c r="AB187" s="13"/>
      <c r="AC187" s="13"/>
      <c r="AD187" s="13"/>
      <c r="AE187" s="13"/>
      <c r="AT187" s="250" t="s">
        <v>323</v>
      </c>
      <c r="AU187" s="250" t="s">
        <v>86</v>
      </c>
      <c r="AV187" s="13" t="s">
        <v>86</v>
      </c>
      <c r="AW187" s="13" t="s">
        <v>4</v>
      </c>
      <c r="AX187" s="13" t="s">
        <v>84</v>
      </c>
      <c r="AY187" s="250" t="s">
        <v>304</v>
      </c>
    </row>
    <row r="188" s="2" customFormat="1" ht="33" customHeight="1">
      <c r="A188" s="38"/>
      <c r="B188" s="39"/>
      <c r="C188" s="226" t="s">
        <v>433</v>
      </c>
      <c r="D188" s="226" t="s">
        <v>307</v>
      </c>
      <c r="E188" s="227" t="s">
        <v>430</v>
      </c>
      <c r="F188" s="228" t="s">
        <v>431</v>
      </c>
      <c r="G188" s="229" t="s">
        <v>317</v>
      </c>
      <c r="H188" s="230">
        <v>7</v>
      </c>
      <c r="I188" s="231"/>
      <c r="J188" s="232">
        <f>ROUND(I188*H188,2)</f>
        <v>0</v>
      </c>
      <c r="K188" s="228" t="s">
        <v>318</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392</v>
      </c>
      <c r="AT188" s="237" t="s">
        <v>307</v>
      </c>
      <c r="AU188" s="237" t="s">
        <v>86</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392</v>
      </c>
      <c r="BM188" s="237" t="s">
        <v>432</v>
      </c>
    </row>
    <row r="189" s="2" customFormat="1" ht="24.15" customHeight="1">
      <c r="A189" s="38"/>
      <c r="B189" s="39"/>
      <c r="C189" s="226" t="s">
        <v>437</v>
      </c>
      <c r="D189" s="226" t="s">
        <v>307</v>
      </c>
      <c r="E189" s="227" t="s">
        <v>434</v>
      </c>
      <c r="F189" s="228" t="s">
        <v>435</v>
      </c>
      <c r="G189" s="229" t="s">
        <v>317</v>
      </c>
      <c r="H189" s="230">
        <v>7</v>
      </c>
      <c r="I189" s="231"/>
      <c r="J189" s="232">
        <f>ROUND(I189*H189,2)</f>
        <v>0</v>
      </c>
      <c r="K189" s="228" t="s">
        <v>318</v>
      </c>
      <c r="L189" s="44"/>
      <c r="M189" s="233" t="s">
        <v>1</v>
      </c>
      <c r="N189" s="234" t="s">
        <v>42</v>
      </c>
      <c r="O189" s="91"/>
      <c r="P189" s="235">
        <f>O189*H189</f>
        <v>0</v>
      </c>
      <c r="Q189" s="235">
        <v>0.0015</v>
      </c>
      <c r="R189" s="235">
        <f>Q189*H189</f>
        <v>0.010500000000000001</v>
      </c>
      <c r="S189" s="235">
        <v>0</v>
      </c>
      <c r="T189" s="236">
        <f>S189*H189</f>
        <v>0</v>
      </c>
      <c r="U189" s="38"/>
      <c r="V189" s="38"/>
      <c r="W189" s="38"/>
      <c r="X189" s="38"/>
      <c r="Y189" s="38"/>
      <c r="Z189" s="38"/>
      <c r="AA189" s="38"/>
      <c r="AB189" s="38"/>
      <c r="AC189" s="38"/>
      <c r="AD189" s="38"/>
      <c r="AE189" s="38"/>
      <c r="AR189" s="237" t="s">
        <v>392</v>
      </c>
      <c r="AT189" s="237" t="s">
        <v>307</v>
      </c>
      <c r="AU189" s="237" t="s">
        <v>86</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392</v>
      </c>
      <c r="BM189" s="237" t="s">
        <v>436</v>
      </c>
    </row>
    <row r="190" s="2" customFormat="1" ht="24.15" customHeight="1">
      <c r="A190" s="38"/>
      <c r="B190" s="39"/>
      <c r="C190" s="226" t="s">
        <v>443</v>
      </c>
      <c r="D190" s="226" t="s">
        <v>307</v>
      </c>
      <c r="E190" s="227" t="s">
        <v>438</v>
      </c>
      <c r="F190" s="228" t="s">
        <v>439</v>
      </c>
      <c r="G190" s="229" t="s">
        <v>406</v>
      </c>
      <c r="H190" s="272"/>
      <c r="I190" s="231"/>
      <c r="J190" s="232">
        <f>ROUND(I190*H190,2)</f>
        <v>0</v>
      </c>
      <c r="K190" s="228" t="s">
        <v>318</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392</v>
      </c>
      <c r="AT190" s="237" t="s">
        <v>307</v>
      </c>
      <c r="AU190" s="237" t="s">
        <v>86</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392</v>
      </c>
      <c r="BM190" s="237" t="s">
        <v>440</v>
      </c>
    </row>
    <row r="191" s="12" customFormat="1" ht="22.8" customHeight="1">
      <c r="A191" s="12"/>
      <c r="B191" s="210"/>
      <c r="C191" s="211"/>
      <c r="D191" s="212" t="s">
        <v>76</v>
      </c>
      <c r="E191" s="224" t="s">
        <v>441</v>
      </c>
      <c r="F191" s="224" t="s">
        <v>442</v>
      </c>
      <c r="G191" s="211"/>
      <c r="H191" s="211"/>
      <c r="I191" s="214"/>
      <c r="J191" s="225">
        <f>BK191</f>
        <v>0</v>
      </c>
      <c r="K191" s="211"/>
      <c r="L191" s="216"/>
      <c r="M191" s="217"/>
      <c r="N191" s="218"/>
      <c r="O191" s="218"/>
      <c r="P191" s="219">
        <f>SUM(P192:P206)</f>
        <v>0</v>
      </c>
      <c r="Q191" s="218"/>
      <c r="R191" s="219">
        <f>SUM(R192:R206)</f>
        <v>0.33641500000000008</v>
      </c>
      <c r="S191" s="218"/>
      <c r="T191" s="220">
        <f>SUM(T192:T206)</f>
        <v>0.10200000000000001</v>
      </c>
      <c r="U191" s="12"/>
      <c r="V191" s="12"/>
      <c r="W191" s="12"/>
      <c r="X191" s="12"/>
      <c r="Y191" s="12"/>
      <c r="Z191" s="12"/>
      <c r="AA191" s="12"/>
      <c r="AB191" s="12"/>
      <c r="AC191" s="12"/>
      <c r="AD191" s="12"/>
      <c r="AE191" s="12"/>
      <c r="AR191" s="221" t="s">
        <v>86</v>
      </c>
      <c r="AT191" s="222" t="s">
        <v>76</v>
      </c>
      <c r="AU191" s="222" t="s">
        <v>84</v>
      </c>
      <c r="AY191" s="221" t="s">
        <v>304</v>
      </c>
      <c r="BK191" s="223">
        <f>SUM(BK192:BK206)</f>
        <v>0</v>
      </c>
    </row>
    <row r="192" s="2" customFormat="1" ht="24.15" customHeight="1">
      <c r="A192" s="38"/>
      <c r="B192" s="39"/>
      <c r="C192" s="226" t="s">
        <v>447</v>
      </c>
      <c r="D192" s="226" t="s">
        <v>307</v>
      </c>
      <c r="E192" s="227" t="s">
        <v>444</v>
      </c>
      <c r="F192" s="228" t="s">
        <v>445</v>
      </c>
      <c r="G192" s="229" t="s">
        <v>317</v>
      </c>
      <c r="H192" s="230">
        <v>34</v>
      </c>
      <c r="I192" s="231"/>
      <c r="J192" s="232">
        <f>ROUND(I192*H192,2)</f>
        <v>0</v>
      </c>
      <c r="K192" s="228" t="s">
        <v>318</v>
      </c>
      <c r="L192" s="44"/>
      <c r="M192" s="233" t="s">
        <v>1</v>
      </c>
      <c r="N192" s="234" t="s">
        <v>42</v>
      </c>
      <c r="O192" s="91"/>
      <c r="P192" s="235">
        <f>O192*H192</f>
        <v>0</v>
      </c>
      <c r="Q192" s="235">
        <v>3.0000000000000001E-05</v>
      </c>
      <c r="R192" s="235">
        <f>Q192*H192</f>
        <v>0.0010200000000000001</v>
      </c>
      <c r="S192" s="235">
        <v>0</v>
      </c>
      <c r="T192" s="236">
        <f>S192*H192</f>
        <v>0</v>
      </c>
      <c r="U192" s="38"/>
      <c r="V192" s="38"/>
      <c r="W192" s="38"/>
      <c r="X192" s="38"/>
      <c r="Y192" s="38"/>
      <c r="Z192" s="38"/>
      <c r="AA192" s="38"/>
      <c r="AB192" s="38"/>
      <c r="AC192" s="38"/>
      <c r="AD192" s="38"/>
      <c r="AE192" s="38"/>
      <c r="AR192" s="237" t="s">
        <v>392</v>
      </c>
      <c r="AT192" s="237" t="s">
        <v>307</v>
      </c>
      <c r="AU192" s="237" t="s">
        <v>86</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392</v>
      </c>
      <c r="BM192" s="237" t="s">
        <v>446</v>
      </c>
    </row>
    <row r="193" s="2" customFormat="1" ht="33" customHeight="1">
      <c r="A193" s="38"/>
      <c r="B193" s="39"/>
      <c r="C193" s="226" t="s">
        <v>451</v>
      </c>
      <c r="D193" s="226" t="s">
        <v>307</v>
      </c>
      <c r="E193" s="227" t="s">
        <v>448</v>
      </c>
      <c r="F193" s="228" t="s">
        <v>449</v>
      </c>
      <c r="G193" s="229" t="s">
        <v>317</v>
      </c>
      <c r="H193" s="230">
        <v>34</v>
      </c>
      <c r="I193" s="231"/>
      <c r="J193" s="232">
        <f>ROUND(I193*H193,2)</f>
        <v>0</v>
      </c>
      <c r="K193" s="228" t="s">
        <v>318</v>
      </c>
      <c r="L193" s="44"/>
      <c r="M193" s="233" t="s">
        <v>1</v>
      </c>
      <c r="N193" s="234" t="s">
        <v>42</v>
      </c>
      <c r="O193" s="91"/>
      <c r="P193" s="235">
        <f>O193*H193</f>
        <v>0</v>
      </c>
      <c r="Q193" s="235">
        <v>0.0074999999999999997</v>
      </c>
      <c r="R193" s="235">
        <f>Q193*H193</f>
        <v>0.255</v>
      </c>
      <c r="S193" s="235">
        <v>0</v>
      </c>
      <c r="T193" s="236">
        <f>S193*H193</f>
        <v>0</v>
      </c>
      <c r="U193" s="38"/>
      <c r="V193" s="38"/>
      <c r="W193" s="38"/>
      <c r="X193" s="38"/>
      <c r="Y193" s="38"/>
      <c r="Z193" s="38"/>
      <c r="AA193" s="38"/>
      <c r="AB193" s="38"/>
      <c r="AC193" s="38"/>
      <c r="AD193" s="38"/>
      <c r="AE193" s="38"/>
      <c r="AR193" s="237" t="s">
        <v>392</v>
      </c>
      <c r="AT193" s="237" t="s">
        <v>307</v>
      </c>
      <c r="AU193" s="237" t="s">
        <v>86</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392</v>
      </c>
      <c r="BM193" s="237" t="s">
        <v>450</v>
      </c>
    </row>
    <row r="194" s="2" customFormat="1" ht="24.15" customHeight="1">
      <c r="A194" s="38"/>
      <c r="B194" s="39"/>
      <c r="C194" s="226" t="s">
        <v>456</v>
      </c>
      <c r="D194" s="226" t="s">
        <v>307</v>
      </c>
      <c r="E194" s="227" t="s">
        <v>452</v>
      </c>
      <c r="F194" s="228" t="s">
        <v>453</v>
      </c>
      <c r="G194" s="229" t="s">
        <v>317</v>
      </c>
      <c r="H194" s="230">
        <v>34</v>
      </c>
      <c r="I194" s="231"/>
      <c r="J194" s="232">
        <f>ROUND(I194*H194,2)</f>
        <v>0</v>
      </c>
      <c r="K194" s="228" t="s">
        <v>318</v>
      </c>
      <c r="L194" s="44"/>
      <c r="M194" s="233" t="s">
        <v>1</v>
      </c>
      <c r="N194" s="234" t="s">
        <v>42</v>
      </c>
      <c r="O194" s="91"/>
      <c r="P194" s="235">
        <f>O194*H194</f>
        <v>0</v>
      </c>
      <c r="Q194" s="235">
        <v>0</v>
      </c>
      <c r="R194" s="235">
        <f>Q194*H194</f>
        <v>0</v>
      </c>
      <c r="S194" s="235">
        <v>0.0030000000000000001</v>
      </c>
      <c r="T194" s="236">
        <f>S194*H194</f>
        <v>0.10200000000000001</v>
      </c>
      <c r="U194" s="38"/>
      <c r="V194" s="38"/>
      <c r="W194" s="38"/>
      <c r="X194" s="38"/>
      <c r="Y194" s="38"/>
      <c r="Z194" s="38"/>
      <c r="AA194" s="38"/>
      <c r="AB194" s="38"/>
      <c r="AC194" s="38"/>
      <c r="AD194" s="38"/>
      <c r="AE194" s="38"/>
      <c r="AR194" s="237" t="s">
        <v>392</v>
      </c>
      <c r="AT194" s="237" t="s">
        <v>307</v>
      </c>
      <c r="AU194" s="237" t="s">
        <v>86</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392</v>
      </c>
      <c r="BM194" s="237" t="s">
        <v>454</v>
      </c>
    </row>
    <row r="195" s="13" customFormat="1">
      <c r="A195" s="13"/>
      <c r="B195" s="239"/>
      <c r="C195" s="240"/>
      <c r="D195" s="241" t="s">
        <v>323</v>
      </c>
      <c r="E195" s="242" t="s">
        <v>1</v>
      </c>
      <c r="F195" s="243" t="s">
        <v>2027</v>
      </c>
      <c r="G195" s="240"/>
      <c r="H195" s="244">
        <v>29</v>
      </c>
      <c r="I195" s="245"/>
      <c r="J195" s="240"/>
      <c r="K195" s="240"/>
      <c r="L195" s="246"/>
      <c r="M195" s="247"/>
      <c r="N195" s="248"/>
      <c r="O195" s="248"/>
      <c r="P195" s="248"/>
      <c r="Q195" s="248"/>
      <c r="R195" s="248"/>
      <c r="S195" s="248"/>
      <c r="T195" s="249"/>
      <c r="U195" s="13"/>
      <c r="V195" s="13"/>
      <c r="W195" s="13"/>
      <c r="X195" s="13"/>
      <c r="Y195" s="13"/>
      <c r="Z195" s="13"/>
      <c r="AA195" s="13"/>
      <c r="AB195" s="13"/>
      <c r="AC195" s="13"/>
      <c r="AD195" s="13"/>
      <c r="AE195" s="13"/>
      <c r="AT195" s="250" t="s">
        <v>323</v>
      </c>
      <c r="AU195" s="250" t="s">
        <v>86</v>
      </c>
      <c r="AV195" s="13" t="s">
        <v>86</v>
      </c>
      <c r="AW195" s="13" t="s">
        <v>32</v>
      </c>
      <c r="AX195" s="13" t="s">
        <v>77</v>
      </c>
      <c r="AY195" s="250" t="s">
        <v>304</v>
      </c>
    </row>
    <row r="196" s="13" customFormat="1">
      <c r="A196" s="13"/>
      <c r="B196" s="239"/>
      <c r="C196" s="240"/>
      <c r="D196" s="241" t="s">
        <v>323</v>
      </c>
      <c r="E196" s="242" t="s">
        <v>1</v>
      </c>
      <c r="F196" s="243" t="s">
        <v>2028</v>
      </c>
      <c r="G196" s="240"/>
      <c r="H196" s="244">
        <v>5</v>
      </c>
      <c r="I196" s="245"/>
      <c r="J196" s="240"/>
      <c r="K196" s="240"/>
      <c r="L196" s="246"/>
      <c r="M196" s="247"/>
      <c r="N196" s="248"/>
      <c r="O196" s="248"/>
      <c r="P196" s="248"/>
      <c r="Q196" s="248"/>
      <c r="R196" s="248"/>
      <c r="S196" s="248"/>
      <c r="T196" s="249"/>
      <c r="U196" s="13"/>
      <c r="V196" s="13"/>
      <c r="W196" s="13"/>
      <c r="X196" s="13"/>
      <c r="Y196" s="13"/>
      <c r="Z196" s="13"/>
      <c r="AA196" s="13"/>
      <c r="AB196" s="13"/>
      <c r="AC196" s="13"/>
      <c r="AD196" s="13"/>
      <c r="AE196" s="13"/>
      <c r="AT196" s="250" t="s">
        <v>323</v>
      </c>
      <c r="AU196" s="250" t="s">
        <v>86</v>
      </c>
      <c r="AV196" s="13" t="s">
        <v>86</v>
      </c>
      <c r="AW196" s="13" t="s">
        <v>32</v>
      </c>
      <c r="AX196" s="13" t="s">
        <v>77</v>
      </c>
      <c r="AY196" s="250" t="s">
        <v>304</v>
      </c>
    </row>
    <row r="197" s="15" customFormat="1">
      <c r="A197" s="15"/>
      <c r="B197" s="261"/>
      <c r="C197" s="262"/>
      <c r="D197" s="241" t="s">
        <v>323</v>
      </c>
      <c r="E197" s="263" t="s">
        <v>1</v>
      </c>
      <c r="F197" s="264" t="s">
        <v>338</v>
      </c>
      <c r="G197" s="262"/>
      <c r="H197" s="265">
        <v>34</v>
      </c>
      <c r="I197" s="266"/>
      <c r="J197" s="262"/>
      <c r="K197" s="262"/>
      <c r="L197" s="267"/>
      <c r="M197" s="268"/>
      <c r="N197" s="269"/>
      <c r="O197" s="269"/>
      <c r="P197" s="269"/>
      <c r="Q197" s="269"/>
      <c r="R197" s="269"/>
      <c r="S197" s="269"/>
      <c r="T197" s="270"/>
      <c r="U197" s="15"/>
      <c r="V197" s="15"/>
      <c r="W197" s="15"/>
      <c r="X197" s="15"/>
      <c r="Y197" s="15"/>
      <c r="Z197" s="15"/>
      <c r="AA197" s="15"/>
      <c r="AB197" s="15"/>
      <c r="AC197" s="15"/>
      <c r="AD197" s="15"/>
      <c r="AE197" s="15"/>
      <c r="AT197" s="271" t="s">
        <v>323</v>
      </c>
      <c r="AU197" s="271" t="s">
        <v>86</v>
      </c>
      <c r="AV197" s="15" t="s">
        <v>311</v>
      </c>
      <c r="AW197" s="15" t="s">
        <v>32</v>
      </c>
      <c r="AX197" s="15" t="s">
        <v>84</v>
      </c>
      <c r="AY197" s="271" t="s">
        <v>304</v>
      </c>
    </row>
    <row r="198" s="2" customFormat="1" ht="16.5" customHeight="1">
      <c r="A198" s="38"/>
      <c r="B198" s="39"/>
      <c r="C198" s="226" t="s">
        <v>461</v>
      </c>
      <c r="D198" s="226" t="s">
        <v>307</v>
      </c>
      <c r="E198" s="227" t="s">
        <v>457</v>
      </c>
      <c r="F198" s="228" t="s">
        <v>458</v>
      </c>
      <c r="G198" s="229" t="s">
        <v>317</v>
      </c>
      <c r="H198" s="230">
        <v>29</v>
      </c>
      <c r="I198" s="231"/>
      <c r="J198" s="232">
        <f>ROUND(I198*H198,2)</f>
        <v>0</v>
      </c>
      <c r="K198" s="228" t="s">
        <v>318</v>
      </c>
      <c r="L198" s="44"/>
      <c r="M198" s="233" t="s">
        <v>1</v>
      </c>
      <c r="N198" s="234" t="s">
        <v>42</v>
      </c>
      <c r="O198" s="91"/>
      <c r="P198" s="235">
        <f>O198*H198</f>
        <v>0</v>
      </c>
      <c r="Q198" s="235">
        <v>0.00050000000000000001</v>
      </c>
      <c r="R198" s="235">
        <f>Q198*H198</f>
        <v>0.014500000000000001</v>
      </c>
      <c r="S198" s="235">
        <v>0</v>
      </c>
      <c r="T198" s="236">
        <f>S198*H198</f>
        <v>0</v>
      </c>
      <c r="U198" s="38"/>
      <c r="V198" s="38"/>
      <c r="W198" s="38"/>
      <c r="X198" s="38"/>
      <c r="Y198" s="38"/>
      <c r="Z198" s="38"/>
      <c r="AA198" s="38"/>
      <c r="AB198" s="38"/>
      <c r="AC198" s="38"/>
      <c r="AD198" s="38"/>
      <c r="AE198" s="38"/>
      <c r="AR198" s="237" t="s">
        <v>392</v>
      </c>
      <c r="AT198" s="237" t="s">
        <v>307</v>
      </c>
      <c r="AU198" s="237" t="s">
        <v>86</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392</v>
      </c>
      <c r="BM198" s="237" t="s">
        <v>459</v>
      </c>
    </row>
    <row r="199" s="13" customFormat="1">
      <c r="A199" s="13"/>
      <c r="B199" s="239"/>
      <c r="C199" s="240"/>
      <c r="D199" s="241" t="s">
        <v>323</v>
      </c>
      <c r="E199" s="242" t="s">
        <v>1</v>
      </c>
      <c r="F199" s="243" t="s">
        <v>2029</v>
      </c>
      <c r="G199" s="240"/>
      <c r="H199" s="244">
        <v>29</v>
      </c>
      <c r="I199" s="245"/>
      <c r="J199" s="240"/>
      <c r="K199" s="240"/>
      <c r="L199" s="246"/>
      <c r="M199" s="247"/>
      <c r="N199" s="248"/>
      <c r="O199" s="248"/>
      <c r="P199" s="248"/>
      <c r="Q199" s="248"/>
      <c r="R199" s="248"/>
      <c r="S199" s="248"/>
      <c r="T199" s="249"/>
      <c r="U199" s="13"/>
      <c r="V199" s="13"/>
      <c r="W199" s="13"/>
      <c r="X199" s="13"/>
      <c r="Y199" s="13"/>
      <c r="Z199" s="13"/>
      <c r="AA199" s="13"/>
      <c r="AB199" s="13"/>
      <c r="AC199" s="13"/>
      <c r="AD199" s="13"/>
      <c r="AE199" s="13"/>
      <c r="AT199" s="250" t="s">
        <v>323</v>
      </c>
      <c r="AU199" s="250" t="s">
        <v>86</v>
      </c>
      <c r="AV199" s="13" t="s">
        <v>86</v>
      </c>
      <c r="AW199" s="13" t="s">
        <v>32</v>
      </c>
      <c r="AX199" s="13" t="s">
        <v>84</v>
      </c>
      <c r="AY199" s="250" t="s">
        <v>304</v>
      </c>
    </row>
    <row r="200" s="2" customFormat="1" ht="44.25" customHeight="1">
      <c r="A200" s="38"/>
      <c r="B200" s="39"/>
      <c r="C200" s="273" t="s">
        <v>466</v>
      </c>
      <c r="D200" s="273" t="s">
        <v>423</v>
      </c>
      <c r="E200" s="274" t="s">
        <v>462</v>
      </c>
      <c r="F200" s="275" t="s">
        <v>463</v>
      </c>
      <c r="G200" s="276" t="s">
        <v>317</v>
      </c>
      <c r="H200" s="277">
        <v>31.899999999999999</v>
      </c>
      <c r="I200" s="278"/>
      <c r="J200" s="279">
        <f>ROUND(I200*H200,2)</f>
        <v>0</v>
      </c>
      <c r="K200" s="275" t="s">
        <v>318</v>
      </c>
      <c r="L200" s="280"/>
      <c r="M200" s="281" t="s">
        <v>1</v>
      </c>
      <c r="N200" s="282" t="s">
        <v>42</v>
      </c>
      <c r="O200" s="91"/>
      <c r="P200" s="235">
        <f>O200*H200</f>
        <v>0</v>
      </c>
      <c r="Q200" s="235">
        <v>0.00155</v>
      </c>
      <c r="R200" s="235">
        <f>Q200*H200</f>
        <v>0.049444999999999996</v>
      </c>
      <c r="S200" s="235">
        <v>0</v>
      </c>
      <c r="T200" s="236">
        <f>S200*H200</f>
        <v>0</v>
      </c>
      <c r="U200" s="38"/>
      <c r="V200" s="38"/>
      <c r="W200" s="38"/>
      <c r="X200" s="38"/>
      <c r="Y200" s="38"/>
      <c r="Z200" s="38"/>
      <c r="AA200" s="38"/>
      <c r="AB200" s="38"/>
      <c r="AC200" s="38"/>
      <c r="AD200" s="38"/>
      <c r="AE200" s="38"/>
      <c r="AR200" s="237" t="s">
        <v>426</v>
      </c>
      <c r="AT200" s="237" t="s">
        <v>423</v>
      </c>
      <c r="AU200" s="237" t="s">
        <v>86</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392</v>
      </c>
      <c r="BM200" s="237" t="s">
        <v>464</v>
      </c>
    </row>
    <row r="201" s="13" customFormat="1">
      <c r="A201" s="13"/>
      <c r="B201" s="239"/>
      <c r="C201" s="240"/>
      <c r="D201" s="241" t="s">
        <v>323</v>
      </c>
      <c r="E201" s="240"/>
      <c r="F201" s="243" t="s">
        <v>1400</v>
      </c>
      <c r="G201" s="240"/>
      <c r="H201" s="244">
        <v>31.899999999999999</v>
      </c>
      <c r="I201" s="245"/>
      <c r="J201" s="240"/>
      <c r="K201" s="240"/>
      <c r="L201" s="246"/>
      <c r="M201" s="247"/>
      <c r="N201" s="248"/>
      <c r="O201" s="248"/>
      <c r="P201" s="248"/>
      <c r="Q201" s="248"/>
      <c r="R201" s="248"/>
      <c r="S201" s="248"/>
      <c r="T201" s="249"/>
      <c r="U201" s="13"/>
      <c r="V201" s="13"/>
      <c r="W201" s="13"/>
      <c r="X201" s="13"/>
      <c r="Y201" s="13"/>
      <c r="Z201" s="13"/>
      <c r="AA201" s="13"/>
      <c r="AB201" s="13"/>
      <c r="AC201" s="13"/>
      <c r="AD201" s="13"/>
      <c r="AE201" s="13"/>
      <c r="AT201" s="250" t="s">
        <v>323</v>
      </c>
      <c r="AU201" s="250" t="s">
        <v>86</v>
      </c>
      <c r="AV201" s="13" t="s">
        <v>86</v>
      </c>
      <c r="AW201" s="13" t="s">
        <v>4</v>
      </c>
      <c r="AX201" s="13" t="s">
        <v>84</v>
      </c>
      <c r="AY201" s="250" t="s">
        <v>304</v>
      </c>
    </row>
    <row r="202" s="2" customFormat="1" ht="16.5" customHeight="1">
      <c r="A202" s="38"/>
      <c r="B202" s="39"/>
      <c r="C202" s="226" t="s">
        <v>426</v>
      </c>
      <c r="D202" s="226" t="s">
        <v>307</v>
      </c>
      <c r="E202" s="227" t="s">
        <v>1401</v>
      </c>
      <c r="F202" s="228" t="s">
        <v>1402</v>
      </c>
      <c r="G202" s="229" t="s">
        <v>317</v>
      </c>
      <c r="H202" s="230">
        <v>5</v>
      </c>
      <c r="I202" s="231"/>
      <c r="J202" s="232">
        <f>ROUND(I202*H202,2)</f>
        <v>0</v>
      </c>
      <c r="K202" s="228" t="s">
        <v>318</v>
      </c>
      <c r="L202" s="44"/>
      <c r="M202" s="233" t="s">
        <v>1</v>
      </c>
      <c r="N202" s="234" t="s">
        <v>42</v>
      </c>
      <c r="O202" s="91"/>
      <c r="P202" s="235">
        <f>O202*H202</f>
        <v>0</v>
      </c>
      <c r="Q202" s="235">
        <v>0.00029999999999999997</v>
      </c>
      <c r="R202" s="235">
        <f>Q202*H202</f>
        <v>0.0014999999999999998</v>
      </c>
      <c r="S202" s="235">
        <v>0</v>
      </c>
      <c r="T202" s="236">
        <f>S202*H202</f>
        <v>0</v>
      </c>
      <c r="U202" s="38"/>
      <c r="V202" s="38"/>
      <c r="W202" s="38"/>
      <c r="X202" s="38"/>
      <c r="Y202" s="38"/>
      <c r="Z202" s="38"/>
      <c r="AA202" s="38"/>
      <c r="AB202" s="38"/>
      <c r="AC202" s="38"/>
      <c r="AD202" s="38"/>
      <c r="AE202" s="38"/>
      <c r="AR202" s="237" t="s">
        <v>392</v>
      </c>
      <c r="AT202" s="237" t="s">
        <v>307</v>
      </c>
      <c r="AU202" s="237" t="s">
        <v>86</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392</v>
      </c>
      <c r="BM202" s="237" t="s">
        <v>1403</v>
      </c>
    </row>
    <row r="203" s="13" customFormat="1">
      <c r="A203" s="13"/>
      <c r="B203" s="239"/>
      <c r="C203" s="240"/>
      <c r="D203" s="241" t="s">
        <v>323</v>
      </c>
      <c r="E203" s="242" t="s">
        <v>1</v>
      </c>
      <c r="F203" s="243" t="s">
        <v>2030</v>
      </c>
      <c r="G203" s="240"/>
      <c r="H203" s="244">
        <v>5</v>
      </c>
      <c r="I203" s="245"/>
      <c r="J203" s="240"/>
      <c r="K203" s="240"/>
      <c r="L203" s="246"/>
      <c r="M203" s="247"/>
      <c r="N203" s="248"/>
      <c r="O203" s="248"/>
      <c r="P203" s="248"/>
      <c r="Q203" s="248"/>
      <c r="R203" s="248"/>
      <c r="S203" s="248"/>
      <c r="T203" s="249"/>
      <c r="U203" s="13"/>
      <c r="V203" s="13"/>
      <c r="W203" s="13"/>
      <c r="X203" s="13"/>
      <c r="Y203" s="13"/>
      <c r="Z203" s="13"/>
      <c r="AA203" s="13"/>
      <c r="AB203" s="13"/>
      <c r="AC203" s="13"/>
      <c r="AD203" s="13"/>
      <c r="AE203" s="13"/>
      <c r="AT203" s="250" t="s">
        <v>323</v>
      </c>
      <c r="AU203" s="250" t="s">
        <v>86</v>
      </c>
      <c r="AV203" s="13" t="s">
        <v>86</v>
      </c>
      <c r="AW203" s="13" t="s">
        <v>32</v>
      </c>
      <c r="AX203" s="13" t="s">
        <v>84</v>
      </c>
      <c r="AY203" s="250" t="s">
        <v>304</v>
      </c>
    </row>
    <row r="204" s="2" customFormat="1" ht="44.25" customHeight="1">
      <c r="A204" s="38"/>
      <c r="B204" s="39"/>
      <c r="C204" s="273" t="s">
        <v>475</v>
      </c>
      <c r="D204" s="273" t="s">
        <v>423</v>
      </c>
      <c r="E204" s="274" t="s">
        <v>1405</v>
      </c>
      <c r="F204" s="275" t="s">
        <v>1406</v>
      </c>
      <c r="G204" s="276" t="s">
        <v>317</v>
      </c>
      <c r="H204" s="277">
        <v>5.75</v>
      </c>
      <c r="I204" s="278"/>
      <c r="J204" s="279">
        <f>ROUND(I204*H204,2)</f>
        <v>0</v>
      </c>
      <c r="K204" s="275" t="s">
        <v>318</v>
      </c>
      <c r="L204" s="280"/>
      <c r="M204" s="281" t="s">
        <v>1</v>
      </c>
      <c r="N204" s="282" t="s">
        <v>42</v>
      </c>
      <c r="O204" s="91"/>
      <c r="P204" s="235">
        <f>O204*H204</f>
        <v>0</v>
      </c>
      <c r="Q204" s="235">
        <v>0.0025999999999999999</v>
      </c>
      <c r="R204" s="235">
        <f>Q204*H204</f>
        <v>0.01495</v>
      </c>
      <c r="S204" s="235">
        <v>0</v>
      </c>
      <c r="T204" s="236">
        <f>S204*H204</f>
        <v>0</v>
      </c>
      <c r="U204" s="38"/>
      <c r="V204" s="38"/>
      <c r="W204" s="38"/>
      <c r="X204" s="38"/>
      <c r="Y204" s="38"/>
      <c r="Z204" s="38"/>
      <c r="AA204" s="38"/>
      <c r="AB204" s="38"/>
      <c r="AC204" s="38"/>
      <c r="AD204" s="38"/>
      <c r="AE204" s="38"/>
      <c r="AR204" s="237" t="s">
        <v>426</v>
      </c>
      <c r="AT204" s="237" t="s">
        <v>423</v>
      </c>
      <c r="AU204" s="237" t="s">
        <v>86</v>
      </c>
      <c r="AY204" s="17" t="s">
        <v>304</v>
      </c>
      <c r="BE204" s="238">
        <f>IF(N204="základní",J204,0)</f>
        <v>0</v>
      </c>
      <c r="BF204" s="238">
        <f>IF(N204="snížená",J204,0)</f>
        <v>0</v>
      </c>
      <c r="BG204" s="238">
        <f>IF(N204="zákl. přenesená",J204,0)</f>
        <v>0</v>
      </c>
      <c r="BH204" s="238">
        <f>IF(N204="sníž. přenesená",J204,0)</f>
        <v>0</v>
      </c>
      <c r="BI204" s="238">
        <f>IF(N204="nulová",J204,0)</f>
        <v>0</v>
      </c>
      <c r="BJ204" s="17" t="s">
        <v>84</v>
      </c>
      <c r="BK204" s="238">
        <f>ROUND(I204*H204,2)</f>
        <v>0</v>
      </c>
      <c r="BL204" s="17" t="s">
        <v>392</v>
      </c>
      <c r="BM204" s="237" t="s">
        <v>1407</v>
      </c>
    </row>
    <row r="205" s="13" customFormat="1">
      <c r="A205" s="13"/>
      <c r="B205" s="239"/>
      <c r="C205" s="240"/>
      <c r="D205" s="241" t="s">
        <v>323</v>
      </c>
      <c r="E205" s="240"/>
      <c r="F205" s="243" t="s">
        <v>1408</v>
      </c>
      <c r="G205" s="240"/>
      <c r="H205" s="244">
        <v>5.75</v>
      </c>
      <c r="I205" s="245"/>
      <c r="J205" s="240"/>
      <c r="K205" s="240"/>
      <c r="L205" s="246"/>
      <c r="M205" s="247"/>
      <c r="N205" s="248"/>
      <c r="O205" s="248"/>
      <c r="P205" s="248"/>
      <c r="Q205" s="248"/>
      <c r="R205" s="248"/>
      <c r="S205" s="248"/>
      <c r="T205" s="249"/>
      <c r="U205" s="13"/>
      <c r="V205" s="13"/>
      <c r="W205" s="13"/>
      <c r="X205" s="13"/>
      <c r="Y205" s="13"/>
      <c r="Z205" s="13"/>
      <c r="AA205" s="13"/>
      <c r="AB205" s="13"/>
      <c r="AC205" s="13"/>
      <c r="AD205" s="13"/>
      <c r="AE205" s="13"/>
      <c r="AT205" s="250" t="s">
        <v>323</v>
      </c>
      <c r="AU205" s="250" t="s">
        <v>86</v>
      </c>
      <c r="AV205" s="13" t="s">
        <v>86</v>
      </c>
      <c r="AW205" s="13" t="s">
        <v>4</v>
      </c>
      <c r="AX205" s="13" t="s">
        <v>84</v>
      </c>
      <c r="AY205" s="250" t="s">
        <v>304</v>
      </c>
    </row>
    <row r="206" s="2" customFormat="1" ht="24.15" customHeight="1">
      <c r="A206" s="38"/>
      <c r="B206" s="39"/>
      <c r="C206" s="226" t="s">
        <v>479</v>
      </c>
      <c r="D206" s="226" t="s">
        <v>307</v>
      </c>
      <c r="E206" s="227" t="s">
        <v>467</v>
      </c>
      <c r="F206" s="228" t="s">
        <v>468</v>
      </c>
      <c r="G206" s="229" t="s">
        <v>406</v>
      </c>
      <c r="H206" s="272"/>
      <c r="I206" s="231"/>
      <c r="J206" s="232">
        <f>ROUND(I206*H206,2)</f>
        <v>0</v>
      </c>
      <c r="K206" s="228" t="s">
        <v>318</v>
      </c>
      <c r="L206" s="44"/>
      <c r="M206" s="233" t="s">
        <v>1</v>
      </c>
      <c r="N206" s="234" t="s">
        <v>42</v>
      </c>
      <c r="O206" s="91"/>
      <c r="P206" s="235">
        <f>O206*H206</f>
        <v>0</v>
      </c>
      <c r="Q206" s="235">
        <v>0</v>
      </c>
      <c r="R206" s="235">
        <f>Q206*H206</f>
        <v>0</v>
      </c>
      <c r="S206" s="235">
        <v>0</v>
      </c>
      <c r="T206" s="236">
        <f>S206*H206</f>
        <v>0</v>
      </c>
      <c r="U206" s="38"/>
      <c r="V206" s="38"/>
      <c r="W206" s="38"/>
      <c r="X206" s="38"/>
      <c r="Y206" s="38"/>
      <c r="Z206" s="38"/>
      <c r="AA206" s="38"/>
      <c r="AB206" s="38"/>
      <c r="AC206" s="38"/>
      <c r="AD206" s="38"/>
      <c r="AE206" s="38"/>
      <c r="AR206" s="237" t="s">
        <v>392</v>
      </c>
      <c r="AT206" s="237" t="s">
        <v>307</v>
      </c>
      <c r="AU206" s="237" t="s">
        <v>86</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392</v>
      </c>
      <c r="BM206" s="237" t="s">
        <v>469</v>
      </c>
    </row>
    <row r="207" s="12" customFormat="1" ht="22.8" customHeight="1">
      <c r="A207" s="12"/>
      <c r="B207" s="210"/>
      <c r="C207" s="211"/>
      <c r="D207" s="212" t="s">
        <v>76</v>
      </c>
      <c r="E207" s="224" t="s">
        <v>470</v>
      </c>
      <c r="F207" s="224" t="s">
        <v>471</v>
      </c>
      <c r="G207" s="211"/>
      <c r="H207" s="211"/>
      <c r="I207" s="214"/>
      <c r="J207" s="225">
        <f>BK207</f>
        <v>0</v>
      </c>
      <c r="K207" s="211"/>
      <c r="L207" s="216"/>
      <c r="M207" s="217"/>
      <c r="N207" s="218"/>
      <c r="O207" s="218"/>
      <c r="P207" s="219">
        <f>SUM(P208:P223)</f>
        <v>0</v>
      </c>
      <c r="Q207" s="218"/>
      <c r="R207" s="219">
        <f>SUM(R208:R223)</f>
        <v>2.0108999999999999</v>
      </c>
      <c r="S207" s="218"/>
      <c r="T207" s="220">
        <f>SUM(T208:T223)</f>
        <v>0</v>
      </c>
      <c r="U207" s="12"/>
      <c r="V207" s="12"/>
      <c r="W207" s="12"/>
      <c r="X207" s="12"/>
      <c r="Y207" s="12"/>
      <c r="Z207" s="12"/>
      <c r="AA207" s="12"/>
      <c r="AB207" s="12"/>
      <c r="AC207" s="12"/>
      <c r="AD207" s="12"/>
      <c r="AE207" s="12"/>
      <c r="AR207" s="221" t="s">
        <v>86</v>
      </c>
      <c r="AT207" s="222" t="s">
        <v>76</v>
      </c>
      <c r="AU207" s="222" t="s">
        <v>84</v>
      </c>
      <c r="AY207" s="221" t="s">
        <v>304</v>
      </c>
      <c r="BK207" s="223">
        <f>SUM(BK208:BK223)</f>
        <v>0</v>
      </c>
    </row>
    <row r="208" s="2" customFormat="1" ht="16.5" customHeight="1">
      <c r="A208" s="38"/>
      <c r="B208" s="39"/>
      <c r="C208" s="226" t="s">
        <v>483</v>
      </c>
      <c r="D208" s="226" t="s">
        <v>307</v>
      </c>
      <c r="E208" s="227" t="s">
        <v>472</v>
      </c>
      <c r="F208" s="228" t="s">
        <v>473</v>
      </c>
      <c r="G208" s="229" t="s">
        <v>317</v>
      </c>
      <c r="H208" s="230">
        <v>75</v>
      </c>
      <c r="I208" s="231"/>
      <c r="J208" s="232">
        <f>ROUND(I208*H208,2)</f>
        <v>0</v>
      </c>
      <c r="K208" s="228" t="s">
        <v>318</v>
      </c>
      <c r="L208" s="44"/>
      <c r="M208" s="233" t="s">
        <v>1</v>
      </c>
      <c r="N208" s="234" t="s">
        <v>42</v>
      </c>
      <c r="O208" s="91"/>
      <c r="P208" s="235">
        <f>O208*H208</f>
        <v>0</v>
      </c>
      <c r="Q208" s="235">
        <v>0.00029999999999999997</v>
      </c>
      <c r="R208" s="235">
        <f>Q208*H208</f>
        <v>0.022499999999999999</v>
      </c>
      <c r="S208" s="235">
        <v>0</v>
      </c>
      <c r="T208" s="236">
        <f>S208*H208</f>
        <v>0</v>
      </c>
      <c r="U208" s="38"/>
      <c r="V208" s="38"/>
      <c r="W208" s="38"/>
      <c r="X208" s="38"/>
      <c r="Y208" s="38"/>
      <c r="Z208" s="38"/>
      <c r="AA208" s="38"/>
      <c r="AB208" s="38"/>
      <c r="AC208" s="38"/>
      <c r="AD208" s="38"/>
      <c r="AE208" s="38"/>
      <c r="AR208" s="237" t="s">
        <v>392</v>
      </c>
      <c r="AT208" s="237" t="s">
        <v>307</v>
      </c>
      <c r="AU208" s="237" t="s">
        <v>86</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392</v>
      </c>
      <c r="BM208" s="237" t="s">
        <v>474</v>
      </c>
    </row>
    <row r="209" s="2" customFormat="1" ht="24.15" customHeight="1">
      <c r="A209" s="38"/>
      <c r="B209" s="39"/>
      <c r="C209" s="226" t="s">
        <v>488</v>
      </c>
      <c r="D209" s="226" t="s">
        <v>307</v>
      </c>
      <c r="E209" s="227" t="s">
        <v>476</v>
      </c>
      <c r="F209" s="228" t="s">
        <v>477</v>
      </c>
      <c r="G209" s="229" t="s">
        <v>317</v>
      </c>
      <c r="H209" s="230">
        <v>75</v>
      </c>
      <c r="I209" s="231"/>
      <c r="J209" s="232">
        <f>ROUND(I209*H209,2)</f>
        <v>0</v>
      </c>
      <c r="K209" s="228" t="s">
        <v>318</v>
      </c>
      <c r="L209" s="44"/>
      <c r="M209" s="233" t="s">
        <v>1</v>
      </c>
      <c r="N209" s="234" t="s">
        <v>42</v>
      </c>
      <c r="O209" s="91"/>
      <c r="P209" s="235">
        <f>O209*H209</f>
        <v>0</v>
      </c>
      <c r="Q209" s="235">
        <v>0.0015</v>
      </c>
      <c r="R209" s="235">
        <f>Q209*H209</f>
        <v>0.1125</v>
      </c>
      <c r="S209" s="235">
        <v>0</v>
      </c>
      <c r="T209" s="236">
        <f>S209*H209</f>
        <v>0</v>
      </c>
      <c r="U209" s="38"/>
      <c r="V209" s="38"/>
      <c r="W209" s="38"/>
      <c r="X209" s="38"/>
      <c r="Y209" s="38"/>
      <c r="Z209" s="38"/>
      <c r="AA209" s="38"/>
      <c r="AB209" s="38"/>
      <c r="AC209" s="38"/>
      <c r="AD209" s="38"/>
      <c r="AE209" s="38"/>
      <c r="AR209" s="237" t="s">
        <v>392</v>
      </c>
      <c r="AT209" s="237" t="s">
        <v>307</v>
      </c>
      <c r="AU209" s="237" t="s">
        <v>86</v>
      </c>
      <c r="AY209" s="17" t="s">
        <v>304</v>
      </c>
      <c r="BE209" s="238">
        <f>IF(N209="základní",J209,0)</f>
        <v>0</v>
      </c>
      <c r="BF209" s="238">
        <f>IF(N209="snížená",J209,0)</f>
        <v>0</v>
      </c>
      <c r="BG209" s="238">
        <f>IF(N209="zákl. přenesená",J209,0)</f>
        <v>0</v>
      </c>
      <c r="BH209" s="238">
        <f>IF(N209="sníž. přenesená",J209,0)</f>
        <v>0</v>
      </c>
      <c r="BI209" s="238">
        <f>IF(N209="nulová",J209,0)</f>
        <v>0</v>
      </c>
      <c r="BJ209" s="17" t="s">
        <v>84</v>
      </c>
      <c r="BK209" s="238">
        <f>ROUND(I209*H209,2)</f>
        <v>0</v>
      </c>
      <c r="BL209" s="17" t="s">
        <v>392</v>
      </c>
      <c r="BM209" s="237" t="s">
        <v>478</v>
      </c>
    </row>
    <row r="210" s="2" customFormat="1" ht="16.5" customHeight="1">
      <c r="A210" s="38"/>
      <c r="B210" s="39"/>
      <c r="C210" s="226" t="s">
        <v>495</v>
      </c>
      <c r="D210" s="226" t="s">
        <v>307</v>
      </c>
      <c r="E210" s="227" t="s">
        <v>480</v>
      </c>
      <c r="F210" s="228" t="s">
        <v>481</v>
      </c>
      <c r="G210" s="229" t="s">
        <v>317</v>
      </c>
      <c r="H210" s="230">
        <v>75</v>
      </c>
      <c r="I210" s="231"/>
      <c r="J210" s="232">
        <f>ROUND(I210*H210,2)</f>
        <v>0</v>
      </c>
      <c r="K210" s="228" t="s">
        <v>318</v>
      </c>
      <c r="L210" s="44"/>
      <c r="M210" s="233" t="s">
        <v>1</v>
      </c>
      <c r="N210" s="234" t="s">
        <v>42</v>
      </c>
      <c r="O210" s="91"/>
      <c r="P210" s="235">
        <f>O210*H210</f>
        <v>0</v>
      </c>
      <c r="Q210" s="235">
        <v>0.0044999999999999997</v>
      </c>
      <c r="R210" s="235">
        <f>Q210*H210</f>
        <v>0.33749999999999997</v>
      </c>
      <c r="S210" s="235">
        <v>0</v>
      </c>
      <c r="T210" s="236">
        <f>S210*H210</f>
        <v>0</v>
      </c>
      <c r="U210" s="38"/>
      <c r="V210" s="38"/>
      <c r="W210" s="38"/>
      <c r="X210" s="38"/>
      <c r="Y210" s="38"/>
      <c r="Z210" s="38"/>
      <c r="AA210" s="38"/>
      <c r="AB210" s="38"/>
      <c r="AC210" s="38"/>
      <c r="AD210" s="38"/>
      <c r="AE210" s="38"/>
      <c r="AR210" s="237" t="s">
        <v>392</v>
      </c>
      <c r="AT210" s="237" t="s">
        <v>307</v>
      </c>
      <c r="AU210" s="237" t="s">
        <v>86</v>
      </c>
      <c r="AY210" s="17" t="s">
        <v>304</v>
      </c>
      <c r="BE210" s="238">
        <f>IF(N210="základní",J210,0)</f>
        <v>0</v>
      </c>
      <c r="BF210" s="238">
        <f>IF(N210="snížená",J210,0)</f>
        <v>0</v>
      </c>
      <c r="BG210" s="238">
        <f>IF(N210="zákl. přenesená",J210,0)</f>
        <v>0</v>
      </c>
      <c r="BH210" s="238">
        <f>IF(N210="sníž. přenesená",J210,0)</f>
        <v>0</v>
      </c>
      <c r="BI210" s="238">
        <f>IF(N210="nulová",J210,0)</f>
        <v>0</v>
      </c>
      <c r="BJ210" s="17" t="s">
        <v>84</v>
      </c>
      <c r="BK210" s="238">
        <f>ROUND(I210*H210,2)</f>
        <v>0</v>
      </c>
      <c r="BL210" s="17" t="s">
        <v>392</v>
      </c>
      <c r="BM210" s="237" t="s">
        <v>482</v>
      </c>
    </row>
    <row r="211" s="2" customFormat="1" ht="24.15" customHeight="1">
      <c r="A211" s="38"/>
      <c r="B211" s="39"/>
      <c r="C211" s="226" t="s">
        <v>500</v>
      </c>
      <c r="D211" s="226" t="s">
        <v>307</v>
      </c>
      <c r="E211" s="227" t="s">
        <v>484</v>
      </c>
      <c r="F211" s="228" t="s">
        <v>485</v>
      </c>
      <c r="G211" s="229" t="s">
        <v>317</v>
      </c>
      <c r="H211" s="230">
        <v>150</v>
      </c>
      <c r="I211" s="231"/>
      <c r="J211" s="232">
        <f>ROUND(I211*H211,2)</f>
        <v>0</v>
      </c>
      <c r="K211" s="228" t="s">
        <v>318</v>
      </c>
      <c r="L211" s="44"/>
      <c r="M211" s="233" t="s">
        <v>1</v>
      </c>
      <c r="N211" s="234" t="s">
        <v>42</v>
      </c>
      <c r="O211" s="91"/>
      <c r="P211" s="235">
        <f>O211*H211</f>
        <v>0</v>
      </c>
      <c r="Q211" s="235">
        <v>0.0014499999999999999</v>
      </c>
      <c r="R211" s="235">
        <f>Q211*H211</f>
        <v>0.21749999999999997</v>
      </c>
      <c r="S211" s="235">
        <v>0</v>
      </c>
      <c r="T211" s="236">
        <f>S211*H211</f>
        <v>0</v>
      </c>
      <c r="U211" s="38"/>
      <c r="V211" s="38"/>
      <c r="W211" s="38"/>
      <c r="X211" s="38"/>
      <c r="Y211" s="38"/>
      <c r="Z211" s="38"/>
      <c r="AA211" s="38"/>
      <c r="AB211" s="38"/>
      <c r="AC211" s="38"/>
      <c r="AD211" s="38"/>
      <c r="AE211" s="38"/>
      <c r="AR211" s="237" t="s">
        <v>392</v>
      </c>
      <c r="AT211" s="237" t="s">
        <v>307</v>
      </c>
      <c r="AU211" s="237" t="s">
        <v>86</v>
      </c>
      <c r="AY211" s="17" t="s">
        <v>304</v>
      </c>
      <c r="BE211" s="238">
        <f>IF(N211="základní",J211,0)</f>
        <v>0</v>
      </c>
      <c r="BF211" s="238">
        <f>IF(N211="snížená",J211,0)</f>
        <v>0</v>
      </c>
      <c r="BG211" s="238">
        <f>IF(N211="zákl. přenesená",J211,0)</f>
        <v>0</v>
      </c>
      <c r="BH211" s="238">
        <f>IF(N211="sníž. přenesená",J211,0)</f>
        <v>0</v>
      </c>
      <c r="BI211" s="238">
        <f>IF(N211="nulová",J211,0)</f>
        <v>0</v>
      </c>
      <c r="BJ211" s="17" t="s">
        <v>84</v>
      </c>
      <c r="BK211" s="238">
        <f>ROUND(I211*H211,2)</f>
        <v>0</v>
      </c>
      <c r="BL211" s="17" t="s">
        <v>392</v>
      </c>
      <c r="BM211" s="237" t="s">
        <v>486</v>
      </c>
    </row>
    <row r="212" s="13" customFormat="1">
      <c r="A212" s="13"/>
      <c r="B212" s="239"/>
      <c r="C212" s="240"/>
      <c r="D212" s="241" t="s">
        <v>323</v>
      </c>
      <c r="E212" s="240"/>
      <c r="F212" s="243" t="s">
        <v>2031</v>
      </c>
      <c r="G212" s="240"/>
      <c r="H212" s="244">
        <v>150</v>
      </c>
      <c r="I212" s="245"/>
      <c r="J212" s="240"/>
      <c r="K212" s="240"/>
      <c r="L212" s="246"/>
      <c r="M212" s="247"/>
      <c r="N212" s="248"/>
      <c r="O212" s="248"/>
      <c r="P212" s="248"/>
      <c r="Q212" s="248"/>
      <c r="R212" s="248"/>
      <c r="S212" s="248"/>
      <c r="T212" s="249"/>
      <c r="U212" s="13"/>
      <c r="V212" s="13"/>
      <c r="W212" s="13"/>
      <c r="X212" s="13"/>
      <c r="Y212" s="13"/>
      <c r="Z212" s="13"/>
      <c r="AA212" s="13"/>
      <c r="AB212" s="13"/>
      <c r="AC212" s="13"/>
      <c r="AD212" s="13"/>
      <c r="AE212" s="13"/>
      <c r="AT212" s="250" t="s">
        <v>323</v>
      </c>
      <c r="AU212" s="250" t="s">
        <v>86</v>
      </c>
      <c r="AV212" s="13" t="s">
        <v>86</v>
      </c>
      <c r="AW212" s="13" t="s">
        <v>4</v>
      </c>
      <c r="AX212" s="13" t="s">
        <v>84</v>
      </c>
      <c r="AY212" s="250" t="s">
        <v>304</v>
      </c>
    </row>
    <row r="213" s="2" customFormat="1" ht="33" customHeight="1">
      <c r="A213" s="38"/>
      <c r="B213" s="39"/>
      <c r="C213" s="226" t="s">
        <v>504</v>
      </c>
      <c r="D213" s="226" t="s">
        <v>307</v>
      </c>
      <c r="E213" s="227" t="s">
        <v>489</v>
      </c>
      <c r="F213" s="228" t="s">
        <v>490</v>
      </c>
      <c r="G213" s="229" t="s">
        <v>317</v>
      </c>
      <c r="H213" s="230">
        <v>75</v>
      </c>
      <c r="I213" s="231"/>
      <c r="J213" s="232">
        <f>ROUND(I213*H213,2)</f>
        <v>0</v>
      </c>
      <c r="K213" s="228" t="s">
        <v>318</v>
      </c>
      <c r="L213" s="44"/>
      <c r="M213" s="233" t="s">
        <v>1</v>
      </c>
      <c r="N213" s="234" t="s">
        <v>42</v>
      </c>
      <c r="O213" s="91"/>
      <c r="P213" s="235">
        <f>O213*H213</f>
        <v>0</v>
      </c>
      <c r="Q213" s="235">
        <v>0.0053800000000000002</v>
      </c>
      <c r="R213" s="235">
        <f>Q213*H213</f>
        <v>0.40350000000000003</v>
      </c>
      <c r="S213" s="235">
        <v>0</v>
      </c>
      <c r="T213" s="236">
        <f>S213*H213</f>
        <v>0</v>
      </c>
      <c r="U213" s="38"/>
      <c r="V213" s="38"/>
      <c r="W213" s="38"/>
      <c r="X213" s="38"/>
      <c r="Y213" s="38"/>
      <c r="Z213" s="38"/>
      <c r="AA213" s="38"/>
      <c r="AB213" s="38"/>
      <c r="AC213" s="38"/>
      <c r="AD213" s="38"/>
      <c r="AE213" s="38"/>
      <c r="AR213" s="237" t="s">
        <v>392</v>
      </c>
      <c r="AT213" s="237" t="s">
        <v>307</v>
      </c>
      <c r="AU213" s="237" t="s">
        <v>86</v>
      </c>
      <c r="AY213" s="17" t="s">
        <v>304</v>
      </c>
      <c r="BE213" s="238">
        <f>IF(N213="základní",J213,0)</f>
        <v>0</v>
      </c>
      <c r="BF213" s="238">
        <f>IF(N213="snížená",J213,0)</f>
        <v>0</v>
      </c>
      <c r="BG213" s="238">
        <f>IF(N213="zákl. přenesená",J213,0)</f>
        <v>0</v>
      </c>
      <c r="BH213" s="238">
        <f>IF(N213="sníž. přenesená",J213,0)</f>
        <v>0</v>
      </c>
      <c r="BI213" s="238">
        <f>IF(N213="nulová",J213,0)</f>
        <v>0</v>
      </c>
      <c r="BJ213" s="17" t="s">
        <v>84</v>
      </c>
      <c r="BK213" s="238">
        <f>ROUND(I213*H213,2)</f>
        <v>0</v>
      </c>
      <c r="BL213" s="17" t="s">
        <v>392</v>
      </c>
      <c r="BM213" s="237" t="s">
        <v>491</v>
      </c>
    </row>
    <row r="214" s="13" customFormat="1">
      <c r="A214" s="13"/>
      <c r="B214" s="239"/>
      <c r="C214" s="240"/>
      <c r="D214" s="241" t="s">
        <v>323</v>
      </c>
      <c r="E214" s="242" t="s">
        <v>1</v>
      </c>
      <c r="F214" s="243" t="s">
        <v>2032</v>
      </c>
      <c r="G214" s="240"/>
      <c r="H214" s="244">
        <v>50</v>
      </c>
      <c r="I214" s="245"/>
      <c r="J214" s="240"/>
      <c r="K214" s="240"/>
      <c r="L214" s="246"/>
      <c r="M214" s="247"/>
      <c r="N214" s="248"/>
      <c r="O214" s="248"/>
      <c r="P214" s="248"/>
      <c r="Q214" s="248"/>
      <c r="R214" s="248"/>
      <c r="S214" s="248"/>
      <c r="T214" s="249"/>
      <c r="U214" s="13"/>
      <c r="V214" s="13"/>
      <c r="W214" s="13"/>
      <c r="X214" s="13"/>
      <c r="Y214" s="13"/>
      <c r="Z214" s="13"/>
      <c r="AA214" s="13"/>
      <c r="AB214" s="13"/>
      <c r="AC214" s="13"/>
      <c r="AD214" s="13"/>
      <c r="AE214" s="13"/>
      <c r="AT214" s="250" t="s">
        <v>323</v>
      </c>
      <c r="AU214" s="250" t="s">
        <v>86</v>
      </c>
      <c r="AV214" s="13" t="s">
        <v>86</v>
      </c>
      <c r="AW214" s="13" t="s">
        <v>32</v>
      </c>
      <c r="AX214" s="13" t="s">
        <v>77</v>
      </c>
      <c r="AY214" s="250" t="s">
        <v>304</v>
      </c>
    </row>
    <row r="215" s="13" customFormat="1">
      <c r="A215" s="13"/>
      <c r="B215" s="239"/>
      <c r="C215" s="240"/>
      <c r="D215" s="241" t="s">
        <v>323</v>
      </c>
      <c r="E215" s="242" t="s">
        <v>1</v>
      </c>
      <c r="F215" s="243" t="s">
        <v>2033</v>
      </c>
      <c r="G215" s="240"/>
      <c r="H215" s="244">
        <v>6</v>
      </c>
      <c r="I215" s="245"/>
      <c r="J215" s="240"/>
      <c r="K215" s="240"/>
      <c r="L215" s="246"/>
      <c r="M215" s="247"/>
      <c r="N215" s="248"/>
      <c r="O215" s="248"/>
      <c r="P215" s="248"/>
      <c r="Q215" s="248"/>
      <c r="R215" s="248"/>
      <c r="S215" s="248"/>
      <c r="T215" s="249"/>
      <c r="U215" s="13"/>
      <c r="V215" s="13"/>
      <c r="W215" s="13"/>
      <c r="X215" s="13"/>
      <c r="Y215" s="13"/>
      <c r="Z215" s="13"/>
      <c r="AA215" s="13"/>
      <c r="AB215" s="13"/>
      <c r="AC215" s="13"/>
      <c r="AD215" s="13"/>
      <c r="AE215" s="13"/>
      <c r="AT215" s="250" t="s">
        <v>323</v>
      </c>
      <c r="AU215" s="250" t="s">
        <v>86</v>
      </c>
      <c r="AV215" s="13" t="s">
        <v>86</v>
      </c>
      <c r="AW215" s="13" t="s">
        <v>32</v>
      </c>
      <c r="AX215" s="13" t="s">
        <v>77</v>
      </c>
      <c r="AY215" s="250" t="s">
        <v>304</v>
      </c>
    </row>
    <row r="216" s="13" customFormat="1">
      <c r="A216" s="13"/>
      <c r="B216" s="239"/>
      <c r="C216" s="240"/>
      <c r="D216" s="241" t="s">
        <v>323</v>
      </c>
      <c r="E216" s="242" t="s">
        <v>1</v>
      </c>
      <c r="F216" s="243" t="s">
        <v>2034</v>
      </c>
      <c r="G216" s="240"/>
      <c r="H216" s="244">
        <v>11</v>
      </c>
      <c r="I216" s="245"/>
      <c r="J216" s="240"/>
      <c r="K216" s="240"/>
      <c r="L216" s="246"/>
      <c r="M216" s="247"/>
      <c r="N216" s="248"/>
      <c r="O216" s="248"/>
      <c r="P216" s="248"/>
      <c r="Q216" s="248"/>
      <c r="R216" s="248"/>
      <c r="S216" s="248"/>
      <c r="T216" s="249"/>
      <c r="U216" s="13"/>
      <c r="V216" s="13"/>
      <c r="W216" s="13"/>
      <c r="X216" s="13"/>
      <c r="Y216" s="13"/>
      <c r="Z216" s="13"/>
      <c r="AA216" s="13"/>
      <c r="AB216" s="13"/>
      <c r="AC216" s="13"/>
      <c r="AD216" s="13"/>
      <c r="AE216" s="13"/>
      <c r="AT216" s="250" t="s">
        <v>323</v>
      </c>
      <c r="AU216" s="250" t="s">
        <v>86</v>
      </c>
      <c r="AV216" s="13" t="s">
        <v>86</v>
      </c>
      <c r="AW216" s="13" t="s">
        <v>32</v>
      </c>
      <c r="AX216" s="13" t="s">
        <v>77</v>
      </c>
      <c r="AY216" s="250" t="s">
        <v>304</v>
      </c>
    </row>
    <row r="217" s="13" customFormat="1">
      <c r="A217" s="13"/>
      <c r="B217" s="239"/>
      <c r="C217" s="240"/>
      <c r="D217" s="241" t="s">
        <v>323</v>
      </c>
      <c r="E217" s="242" t="s">
        <v>1</v>
      </c>
      <c r="F217" s="243" t="s">
        <v>2035</v>
      </c>
      <c r="G217" s="240"/>
      <c r="H217" s="244">
        <v>8</v>
      </c>
      <c r="I217" s="245"/>
      <c r="J217" s="240"/>
      <c r="K217" s="240"/>
      <c r="L217" s="246"/>
      <c r="M217" s="247"/>
      <c r="N217" s="248"/>
      <c r="O217" s="248"/>
      <c r="P217" s="248"/>
      <c r="Q217" s="248"/>
      <c r="R217" s="248"/>
      <c r="S217" s="248"/>
      <c r="T217" s="249"/>
      <c r="U217" s="13"/>
      <c r="V217" s="13"/>
      <c r="W217" s="13"/>
      <c r="X217" s="13"/>
      <c r="Y217" s="13"/>
      <c r="Z217" s="13"/>
      <c r="AA217" s="13"/>
      <c r="AB217" s="13"/>
      <c r="AC217" s="13"/>
      <c r="AD217" s="13"/>
      <c r="AE217" s="13"/>
      <c r="AT217" s="250" t="s">
        <v>323</v>
      </c>
      <c r="AU217" s="250" t="s">
        <v>86</v>
      </c>
      <c r="AV217" s="13" t="s">
        <v>86</v>
      </c>
      <c r="AW217" s="13" t="s">
        <v>32</v>
      </c>
      <c r="AX217" s="13" t="s">
        <v>77</v>
      </c>
      <c r="AY217" s="250" t="s">
        <v>304</v>
      </c>
    </row>
    <row r="218" s="15" customFormat="1">
      <c r="A218" s="15"/>
      <c r="B218" s="261"/>
      <c r="C218" s="262"/>
      <c r="D218" s="241" t="s">
        <v>323</v>
      </c>
      <c r="E218" s="263" t="s">
        <v>1</v>
      </c>
      <c r="F218" s="264" t="s">
        <v>338</v>
      </c>
      <c r="G218" s="262"/>
      <c r="H218" s="265">
        <v>75</v>
      </c>
      <c r="I218" s="266"/>
      <c r="J218" s="262"/>
      <c r="K218" s="262"/>
      <c r="L218" s="267"/>
      <c r="M218" s="268"/>
      <c r="N218" s="269"/>
      <c r="O218" s="269"/>
      <c r="P218" s="269"/>
      <c r="Q218" s="269"/>
      <c r="R218" s="269"/>
      <c r="S218" s="269"/>
      <c r="T218" s="270"/>
      <c r="U218" s="15"/>
      <c r="V218" s="15"/>
      <c r="W218" s="15"/>
      <c r="X218" s="15"/>
      <c r="Y218" s="15"/>
      <c r="Z218" s="15"/>
      <c r="AA218" s="15"/>
      <c r="AB218" s="15"/>
      <c r="AC218" s="15"/>
      <c r="AD218" s="15"/>
      <c r="AE218" s="15"/>
      <c r="AT218" s="271" t="s">
        <v>323</v>
      </c>
      <c r="AU218" s="271" t="s">
        <v>86</v>
      </c>
      <c r="AV218" s="15" t="s">
        <v>311</v>
      </c>
      <c r="AW218" s="15" t="s">
        <v>32</v>
      </c>
      <c r="AX218" s="15" t="s">
        <v>84</v>
      </c>
      <c r="AY218" s="271" t="s">
        <v>304</v>
      </c>
    </row>
    <row r="219" s="2" customFormat="1" ht="24.15" customHeight="1">
      <c r="A219" s="38"/>
      <c r="B219" s="39"/>
      <c r="C219" s="273" t="s">
        <v>508</v>
      </c>
      <c r="D219" s="273" t="s">
        <v>423</v>
      </c>
      <c r="E219" s="274" t="s">
        <v>496</v>
      </c>
      <c r="F219" s="275" t="s">
        <v>497</v>
      </c>
      <c r="G219" s="276" t="s">
        <v>317</v>
      </c>
      <c r="H219" s="277">
        <v>82.5</v>
      </c>
      <c r="I219" s="278"/>
      <c r="J219" s="279">
        <f>ROUND(I219*H219,2)</f>
        <v>0</v>
      </c>
      <c r="K219" s="275" t="s">
        <v>318</v>
      </c>
      <c r="L219" s="280"/>
      <c r="M219" s="281" t="s">
        <v>1</v>
      </c>
      <c r="N219" s="282" t="s">
        <v>42</v>
      </c>
      <c r="O219" s="91"/>
      <c r="P219" s="235">
        <f>O219*H219</f>
        <v>0</v>
      </c>
      <c r="Q219" s="235">
        <v>0.01112</v>
      </c>
      <c r="R219" s="235">
        <f>Q219*H219</f>
        <v>0.91739999999999999</v>
      </c>
      <c r="S219" s="235">
        <v>0</v>
      </c>
      <c r="T219" s="236">
        <f>S219*H219</f>
        <v>0</v>
      </c>
      <c r="U219" s="38"/>
      <c r="V219" s="38"/>
      <c r="W219" s="38"/>
      <c r="X219" s="38"/>
      <c r="Y219" s="38"/>
      <c r="Z219" s="38"/>
      <c r="AA219" s="38"/>
      <c r="AB219" s="38"/>
      <c r="AC219" s="38"/>
      <c r="AD219" s="38"/>
      <c r="AE219" s="38"/>
      <c r="AR219" s="237" t="s">
        <v>426</v>
      </c>
      <c r="AT219" s="237" t="s">
        <v>423</v>
      </c>
      <c r="AU219" s="237" t="s">
        <v>86</v>
      </c>
      <c r="AY219" s="17" t="s">
        <v>304</v>
      </c>
      <c r="BE219" s="238">
        <f>IF(N219="základní",J219,0)</f>
        <v>0</v>
      </c>
      <c r="BF219" s="238">
        <f>IF(N219="snížená",J219,0)</f>
        <v>0</v>
      </c>
      <c r="BG219" s="238">
        <f>IF(N219="zákl. přenesená",J219,0)</f>
        <v>0</v>
      </c>
      <c r="BH219" s="238">
        <f>IF(N219="sníž. přenesená",J219,0)</f>
        <v>0</v>
      </c>
      <c r="BI219" s="238">
        <f>IF(N219="nulová",J219,0)</f>
        <v>0</v>
      </c>
      <c r="BJ219" s="17" t="s">
        <v>84</v>
      </c>
      <c r="BK219" s="238">
        <f>ROUND(I219*H219,2)</f>
        <v>0</v>
      </c>
      <c r="BL219" s="17" t="s">
        <v>392</v>
      </c>
      <c r="BM219" s="237" t="s">
        <v>498</v>
      </c>
    </row>
    <row r="220" s="13" customFormat="1">
      <c r="A220" s="13"/>
      <c r="B220" s="239"/>
      <c r="C220" s="240"/>
      <c r="D220" s="241" t="s">
        <v>323</v>
      </c>
      <c r="E220" s="240"/>
      <c r="F220" s="243" t="s">
        <v>2036</v>
      </c>
      <c r="G220" s="240"/>
      <c r="H220" s="244">
        <v>82.5</v>
      </c>
      <c r="I220" s="245"/>
      <c r="J220" s="240"/>
      <c r="K220" s="240"/>
      <c r="L220" s="246"/>
      <c r="M220" s="247"/>
      <c r="N220" s="248"/>
      <c r="O220" s="248"/>
      <c r="P220" s="248"/>
      <c r="Q220" s="248"/>
      <c r="R220" s="248"/>
      <c r="S220" s="248"/>
      <c r="T220" s="249"/>
      <c r="U220" s="13"/>
      <c r="V220" s="13"/>
      <c r="W220" s="13"/>
      <c r="X220" s="13"/>
      <c r="Y220" s="13"/>
      <c r="Z220" s="13"/>
      <c r="AA220" s="13"/>
      <c r="AB220" s="13"/>
      <c r="AC220" s="13"/>
      <c r="AD220" s="13"/>
      <c r="AE220" s="13"/>
      <c r="AT220" s="250" t="s">
        <v>323</v>
      </c>
      <c r="AU220" s="250" t="s">
        <v>86</v>
      </c>
      <c r="AV220" s="13" t="s">
        <v>86</v>
      </c>
      <c r="AW220" s="13" t="s">
        <v>4</v>
      </c>
      <c r="AX220" s="13" t="s">
        <v>84</v>
      </c>
      <c r="AY220" s="250" t="s">
        <v>304</v>
      </c>
    </row>
    <row r="221" s="2" customFormat="1" ht="33" customHeight="1">
      <c r="A221" s="38"/>
      <c r="B221" s="39"/>
      <c r="C221" s="226" t="s">
        <v>514</v>
      </c>
      <c r="D221" s="226" t="s">
        <v>307</v>
      </c>
      <c r="E221" s="227" t="s">
        <v>501</v>
      </c>
      <c r="F221" s="228" t="s">
        <v>502</v>
      </c>
      <c r="G221" s="229" t="s">
        <v>317</v>
      </c>
      <c r="H221" s="230">
        <v>75</v>
      </c>
      <c r="I221" s="231"/>
      <c r="J221" s="232">
        <f>ROUND(I221*H221,2)</f>
        <v>0</v>
      </c>
      <c r="K221" s="228" t="s">
        <v>318</v>
      </c>
      <c r="L221" s="44"/>
      <c r="M221" s="233" t="s">
        <v>1</v>
      </c>
      <c r="N221" s="234" t="s">
        <v>42</v>
      </c>
      <c r="O221" s="91"/>
      <c r="P221" s="235">
        <f>O221*H221</f>
        <v>0</v>
      </c>
      <c r="Q221" s="235">
        <v>0</v>
      </c>
      <c r="R221" s="235">
        <f>Q221*H221</f>
        <v>0</v>
      </c>
      <c r="S221" s="235">
        <v>0</v>
      </c>
      <c r="T221" s="236">
        <f>S221*H221</f>
        <v>0</v>
      </c>
      <c r="U221" s="38"/>
      <c r="V221" s="38"/>
      <c r="W221" s="38"/>
      <c r="X221" s="38"/>
      <c r="Y221" s="38"/>
      <c r="Z221" s="38"/>
      <c r="AA221" s="38"/>
      <c r="AB221" s="38"/>
      <c r="AC221" s="38"/>
      <c r="AD221" s="38"/>
      <c r="AE221" s="38"/>
      <c r="AR221" s="237" t="s">
        <v>392</v>
      </c>
      <c r="AT221" s="237" t="s">
        <v>307</v>
      </c>
      <c r="AU221" s="237" t="s">
        <v>86</v>
      </c>
      <c r="AY221" s="17" t="s">
        <v>304</v>
      </c>
      <c r="BE221" s="238">
        <f>IF(N221="základní",J221,0)</f>
        <v>0</v>
      </c>
      <c r="BF221" s="238">
        <f>IF(N221="snížená",J221,0)</f>
        <v>0</v>
      </c>
      <c r="BG221" s="238">
        <f>IF(N221="zákl. přenesená",J221,0)</f>
        <v>0</v>
      </c>
      <c r="BH221" s="238">
        <f>IF(N221="sníž. přenesená",J221,0)</f>
        <v>0</v>
      </c>
      <c r="BI221" s="238">
        <f>IF(N221="nulová",J221,0)</f>
        <v>0</v>
      </c>
      <c r="BJ221" s="17" t="s">
        <v>84</v>
      </c>
      <c r="BK221" s="238">
        <f>ROUND(I221*H221,2)</f>
        <v>0</v>
      </c>
      <c r="BL221" s="17" t="s">
        <v>392</v>
      </c>
      <c r="BM221" s="237" t="s">
        <v>503</v>
      </c>
    </row>
    <row r="222" s="2" customFormat="1" ht="37.8" customHeight="1">
      <c r="A222" s="38"/>
      <c r="B222" s="39"/>
      <c r="C222" s="226" t="s">
        <v>518</v>
      </c>
      <c r="D222" s="226" t="s">
        <v>307</v>
      </c>
      <c r="E222" s="227" t="s">
        <v>505</v>
      </c>
      <c r="F222" s="228" t="s">
        <v>506</v>
      </c>
      <c r="G222" s="229" t="s">
        <v>317</v>
      </c>
      <c r="H222" s="230">
        <v>75</v>
      </c>
      <c r="I222" s="231"/>
      <c r="J222" s="232">
        <f>ROUND(I222*H222,2)</f>
        <v>0</v>
      </c>
      <c r="K222" s="228" t="s">
        <v>1</v>
      </c>
      <c r="L222" s="44"/>
      <c r="M222" s="233" t="s">
        <v>1</v>
      </c>
      <c r="N222" s="234" t="s">
        <v>42</v>
      </c>
      <c r="O222" s="91"/>
      <c r="P222" s="235">
        <f>O222*H222</f>
        <v>0</v>
      </c>
      <c r="Q222" s="235">
        <v>0</v>
      </c>
      <c r="R222" s="235">
        <f>Q222*H222</f>
        <v>0</v>
      </c>
      <c r="S222" s="235">
        <v>0</v>
      </c>
      <c r="T222" s="236">
        <f>S222*H222</f>
        <v>0</v>
      </c>
      <c r="U222" s="38"/>
      <c r="V222" s="38"/>
      <c r="W222" s="38"/>
      <c r="X222" s="38"/>
      <c r="Y222" s="38"/>
      <c r="Z222" s="38"/>
      <c r="AA222" s="38"/>
      <c r="AB222" s="38"/>
      <c r="AC222" s="38"/>
      <c r="AD222" s="38"/>
      <c r="AE222" s="38"/>
      <c r="AR222" s="237" t="s">
        <v>392</v>
      </c>
      <c r="AT222" s="237" t="s">
        <v>307</v>
      </c>
      <c r="AU222" s="237" t="s">
        <v>86</v>
      </c>
      <c r="AY222" s="17" t="s">
        <v>304</v>
      </c>
      <c r="BE222" s="238">
        <f>IF(N222="základní",J222,0)</f>
        <v>0</v>
      </c>
      <c r="BF222" s="238">
        <f>IF(N222="snížená",J222,0)</f>
        <v>0</v>
      </c>
      <c r="BG222" s="238">
        <f>IF(N222="zákl. přenesená",J222,0)</f>
        <v>0</v>
      </c>
      <c r="BH222" s="238">
        <f>IF(N222="sníž. přenesená",J222,0)</f>
        <v>0</v>
      </c>
      <c r="BI222" s="238">
        <f>IF(N222="nulová",J222,0)</f>
        <v>0</v>
      </c>
      <c r="BJ222" s="17" t="s">
        <v>84</v>
      </c>
      <c r="BK222" s="238">
        <f>ROUND(I222*H222,2)</f>
        <v>0</v>
      </c>
      <c r="BL222" s="17" t="s">
        <v>392</v>
      </c>
      <c r="BM222" s="237" t="s">
        <v>507</v>
      </c>
    </row>
    <row r="223" s="2" customFormat="1" ht="24.15" customHeight="1">
      <c r="A223" s="38"/>
      <c r="B223" s="39"/>
      <c r="C223" s="226" t="s">
        <v>522</v>
      </c>
      <c r="D223" s="226" t="s">
        <v>307</v>
      </c>
      <c r="E223" s="227" t="s">
        <v>509</v>
      </c>
      <c r="F223" s="228" t="s">
        <v>510</v>
      </c>
      <c r="G223" s="229" t="s">
        <v>406</v>
      </c>
      <c r="H223" s="272"/>
      <c r="I223" s="231"/>
      <c r="J223" s="232">
        <f>ROUND(I223*H223,2)</f>
        <v>0</v>
      </c>
      <c r="K223" s="228" t="s">
        <v>318</v>
      </c>
      <c r="L223" s="44"/>
      <c r="M223" s="233" t="s">
        <v>1</v>
      </c>
      <c r="N223" s="234" t="s">
        <v>42</v>
      </c>
      <c r="O223" s="91"/>
      <c r="P223" s="235">
        <f>O223*H223</f>
        <v>0</v>
      </c>
      <c r="Q223" s="235">
        <v>0</v>
      </c>
      <c r="R223" s="235">
        <f>Q223*H223</f>
        <v>0</v>
      </c>
      <c r="S223" s="235">
        <v>0</v>
      </c>
      <c r="T223" s="236">
        <f>S223*H223</f>
        <v>0</v>
      </c>
      <c r="U223" s="38"/>
      <c r="V223" s="38"/>
      <c r="W223" s="38"/>
      <c r="X223" s="38"/>
      <c r="Y223" s="38"/>
      <c r="Z223" s="38"/>
      <c r="AA223" s="38"/>
      <c r="AB223" s="38"/>
      <c r="AC223" s="38"/>
      <c r="AD223" s="38"/>
      <c r="AE223" s="38"/>
      <c r="AR223" s="237" t="s">
        <v>392</v>
      </c>
      <c r="AT223" s="237" t="s">
        <v>307</v>
      </c>
      <c r="AU223" s="237" t="s">
        <v>86</v>
      </c>
      <c r="AY223" s="17" t="s">
        <v>304</v>
      </c>
      <c r="BE223" s="238">
        <f>IF(N223="základní",J223,0)</f>
        <v>0</v>
      </c>
      <c r="BF223" s="238">
        <f>IF(N223="snížená",J223,0)</f>
        <v>0</v>
      </c>
      <c r="BG223" s="238">
        <f>IF(N223="zákl. přenesená",J223,0)</f>
        <v>0</v>
      </c>
      <c r="BH223" s="238">
        <f>IF(N223="sníž. přenesená",J223,0)</f>
        <v>0</v>
      </c>
      <c r="BI223" s="238">
        <f>IF(N223="nulová",J223,0)</f>
        <v>0</v>
      </c>
      <c r="BJ223" s="17" t="s">
        <v>84</v>
      </c>
      <c r="BK223" s="238">
        <f>ROUND(I223*H223,2)</f>
        <v>0</v>
      </c>
      <c r="BL223" s="17" t="s">
        <v>392</v>
      </c>
      <c r="BM223" s="237" t="s">
        <v>511</v>
      </c>
    </row>
    <row r="224" s="12" customFormat="1" ht="22.8" customHeight="1">
      <c r="A224" s="12"/>
      <c r="B224" s="210"/>
      <c r="C224" s="211"/>
      <c r="D224" s="212" t="s">
        <v>76</v>
      </c>
      <c r="E224" s="224" t="s">
        <v>512</v>
      </c>
      <c r="F224" s="224" t="s">
        <v>513</v>
      </c>
      <c r="G224" s="211"/>
      <c r="H224" s="211"/>
      <c r="I224" s="214"/>
      <c r="J224" s="225">
        <f>BK224</f>
        <v>0</v>
      </c>
      <c r="K224" s="211"/>
      <c r="L224" s="216"/>
      <c r="M224" s="217"/>
      <c r="N224" s="218"/>
      <c r="O224" s="218"/>
      <c r="P224" s="219">
        <f>SUM(P225:P228)</f>
        <v>0</v>
      </c>
      <c r="Q224" s="218"/>
      <c r="R224" s="219">
        <f>SUM(R225:R228)</f>
        <v>0.27600000000000002</v>
      </c>
      <c r="S224" s="218"/>
      <c r="T224" s="220">
        <f>SUM(T225:T228)</f>
        <v>0.089999999999999997</v>
      </c>
      <c r="U224" s="12"/>
      <c r="V224" s="12"/>
      <c r="W224" s="12"/>
      <c r="X224" s="12"/>
      <c r="Y224" s="12"/>
      <c r="Z224" s="12"/>
      <c r="AA224" s="12"/>
      <c r="AB224" s="12"/>
      <c r="AC224" s="12"/>
      <c r="AD224" s="12"/>
      <c r="AE224" s="12"/>
      <c r="AR224" s="221" t="s">
        <v>86</v>
      </c>
      <c r="AT224" s="222" t="s">
        <v>76</v>
      </c>
      <c r="AU224" s="222" t="s">
        <v>84</v>
      </c>
      <c r="AY224" s="221" t="s">
        <v>304</v>
      </c>
      <c r="BK224" s="223">
        <f>SUM(BK225:BK228)</f>
        <v>0</v>
      </c>
    </row>
    <row r="225" s="2" customFormat="1" ht="24.15" customHeight="1">
      <c r="A225" s="38"/>
      <c r="B225" s="39"/>
      <c r="C225" s="226" t="s">
        <v>531</v>
      </c>
      <c r="D225" s="226" t="s">
        <v>307</v>
      </c>
      <c r="E225" s="227" t="s">
        <v>515</v>
      </c>
      <c r="F225" s="228" t="s">
        <v>516</v>
      </c>
      <c r="G225" s="229" t="s">
        <v>317</v>
      </c>
      <c r="H225" s="230">
        <v>600</v>
      </c>
      <c r="I225" s="231"/>
      <c r="J225" s="232">
        <f>ROUND(I225*H225,2)</f>
        <v>0</v>
      </c>
      <c r="K225" s="228" t="s">
        <v>318</v>
      </c>
      <c r="L225" s="44"/>
      <c r="M225" s="233" t="s">
        <v>1</v>
      </c>
      <c r="N225" s="234" t="s">
        <v>42</v>
      </c>
      <c r="O225" s="91"/>
      <c r="P225" s="235">
        <f>O225*H225</f>
        <v>0</v>
      </c>
      <c r="Q225" s="235">
        <v>0</v>
      </c>
      <c r="R225" s="235">
        <f>Q225*H225</f>
        <v>0</v>
      </c>
      <c r="S225" s="235">
        <v>0.00014999999999999999</v>
      </c>
      <c r="T225" s="236">
        <f>S225*H225</f>
        <v>0.089999999999999997</v>
      </c>
      <c r="U225" s="38"/>
      <c r="V225" s="38"/>
      <c r="W225" s="38"/>
      <c r="X225" s="38"/>
      <c r="Y225" s="38"/>
      <c r="Z225" s="38"/>
      <c r="AA225" s="38"/>
      <c r="AB225" s="38"/>
      <c r="AC225" s="38"/>
      <c r="AD225" s="38"/>
      <c r="AE225" s="38"/>
      <c r="AR225" s="237" t="s">
        <v>392</v>
      </c>
      <c r="AT225" s="237" t="s">
        <v>307</v>
      </c>
      <c r="AU225" s="237" t="s">
        <v>86</v>
      </c>
      <c r="AY225" s="17" t="s">
        <v>304</v>
      </c>
      <c r="BE225" s="238">
        <f>IF(N225="základní",J225,0)</f>
        <v>0</v>
      </c>
      <c r="BF225" s="238">
        <f>IF(N225="snížená",J225,0)</f>
        <v>0</v>
      </c>
      <c r="BG225" s="238">
        <f>IF(N225="zákl. přenesená",J225,0)</f>
        <v>0</v>
      </c>
      <c r="BH225" s="238">
        <f>IF(N225="sníž. přenesená",J225,0)</f>
        <v>0</v>
      </c>
      <c r="BI225" s="238">
        <f>IF(N225="nulová",J225,0)</f>
        <v>0</v>
      </c>
      <c r="BJ225" s="17" t="s">
        <v>84</v>
      </c>
      <c r="BK225" s="238">
        <f>ROUND(I225*H225,2)</f>
        <v>0</v>
      </c>
      <c r="BL225" s="17" t="s">
        <v>392</v>
      </c>
      <c r="BM225" s="237" t="s">
        <v>517</v>
      </c>
    </row>
    <row r="226" s="2" customFormat="1" ht="24.15" customHeight="1">
      <c r="A226" s="38"/>
      <c r="B226" s="39"/>
      <c r="C226" s="226" t="s">
        <v>683</v>
      </c>
      <c r="D226" s="226" t="s">
        <v>307</v>
      </c>
      <c r="E226" s="227" t="s">
        <v>519</v>
      </c>
      <c r="F226" s="228" t="s">
        <v>520</v>
      </c>
      <c r="G226" s="229" t="s">
        <v>317</v>
      </c>
      <c r="H226" s="230">
        <v>600</v>
      </c>
      <c r="I226" s="231"/>
      <c r="J226" s="232">
        <f>ROUND(I226*H226,2)</f>
        <v>0</v>
      </c>
      <c r="K226" s="228" t="s">
        <v>318</v>
      </c>
      <c r="L226" s="44"/>
      <c r="M226" s="233" t="s">
        <v>1</v>
      </c>
      <c r="N226" s="234" t="s">
        <v>42</v>
      </c>
      <c r="O226" s="91"/>
      <c r="P226" s="235">
        <f>O226*H226</f>
        <v>0</v>
      </c>
      <c r="Q226" s="235">
        <v>0.00020000000000000001</v>
      </c>
      <c r="R226" s="235">
        <f>Q226*H226</f>
        <v>0.12000000000000001</v>
      </c>
      <c r="S226" s="235">
        <v>0</v>
      </c>
      <c r="T226" s="236">
        <f>S226*H226</f>
        <v>0</v>
      </c>
      <c r="U226" s="38"/>
      <c r="V226" s="38"/>
      <c r="W226" s="38"/>
      <c r="X226" s="38"/>
      <c r="Y226" s="38"/>
      <c r="Z226" s="38"/>
      <c r="AA226" s="38"/>
      <c r="AB226" s="38"/>
      <c r="AC226" s="38"/>
      <c r="AD226" s="38"/>
      <c r="AE226" s="38"/>
      <c r="AR226" s="237" t="s">
        <v>392</v>
      </c>
      <c r="AT226" s="237" t="s">
        <v>307</v>
      </c>
      <c r="AU226" s="237" t="s">
        <v>86</v>
      </c>
      <c r="AY226" s="17" t="s">
        <v>304</v>
      </c>
      <c r="BE226" s="238">
        <f>IF(N226="základní",J226,0)</f>
        <v>0</v>
      </c>
      <c r="BF226" s="238">
        <f>IF(N226="snížená",J226,0)</f>
        <v>0</v>
      </c>
      <c r="BG226" s="238">
        <f>IF(N226="zákl. přenesená",J226,0)</f>
        <v>0</v>
      </c>
      <c r="BH226" s="238">
        <f>IF(N226="sníž. přenesená",J226,0)</f>
        <v>0</v>
      </c>
      <c r="BI226" s="238">
        <f>IF(N226="nulová",J226,0)</f>
        <v>0</v>
      </c>
      <c r="BJ226" s="17" t="s">
        <v>84</v>
      </c>
      <c r="BK226" s="238">
        <f>ROUND(I226*H226,2)</f>
        <v>0</v>
      </c>
      <c r="BL226" s="17" t="s">
        <v>392</v>
      </c>
      <c r="BM226" s="237" t="s">
        <v>521</v>
      </c>
    </row>
    <row r="227" s="2" customFormat="1" ht="33" customHeight="1">
      <c r="A227" s="38"/>
      <c r="B227" s="39"/>
      <c r="C227" s="226" t="s">
        <v>687</v>
      </c>
      <c r="D227" s="226" t="s">
        <v>307</v>
      </c>
      <c r="E227" s="227" t="s">
        <v>523</v>
      </c>
      <c r="F227" s="228" t="s">
        <v>524</v>
      </c>
      <c r="G227" s="229" t="s">
        <v>317</v>
      </c>
      <c r="H227" s="230">
        <v>600</v>
      </c>
      <c r="I227" s="231"/>
      <c r="J227" s="232">
        <f>ROUND(I227*H227,2)</f>
        <v>0</v>
      </c>
      <c r="K227" s="228" t="s">
        <v>318</v>
      </c>
      <c r="L227" s="44"/>
      <c r="M227" s="233" t="s">
        <v>1</v>
      </c>
      <c r="N227" s="234" t="s">
        <v>42</v>
      </c>
      <c r="O227" s="91"/>
      <c r="P227" s="235">
        <f>O227*H227</f>
        <v>0</v>
      </c>
      <c r="Q227" s="235">
        <v>0.00025999999999999998</v>
      </c>
      <c r="R227" s="235">
        <f>Q227*H227</f>
        <v>0.156</v>
      </c>
      <c r="S227" s="235">
        <v>0</v>
      </c>
      <c r="T227" s="236">
        <f>S227*H227</f>
        <v>0</v>
      </c>
      <c r="U227" s="38"/>
      <c r="V227" s="38"/>
      <c r="W227" s="38"/>
      <c r="X227" s="38"/>
      <c r="Y227" s="38"/>
      <c r="Z227" s="38"/>
      <c r="AA227" s="38"/>
      <c r="AB227" s="38"/>
      <c r="AC227" s="38"/>
      <c r="AD227" s="38"/>
      <c r="AE227" s="38"/>
      <c r="AR227" s="237" t="s">
        <v>392</v>
      </c>
      <c r="AT227" s="237" t="s">
        <v>307</v>
      </c>
      <c r="AU227" s="237" t="s">
        <v>86</v>
      </c>
      <c r="AY227" s="17" t="s">
        <v>304</v>
      </c>
      <c r="BE227" s="238">
        <f>IF(N227="základní",J227,0)</f>
        <v>0</v>
      </c>
      <c r="BF227" s="238">
        <f>IF(N227="snížená",J227,0)</f>
        <v>0</v>
      </c>
      <c r="BG227" s="238">
        <f>IF(N227="zákl. přenesená",J227,0)</f>
        <v>0</v>
      </c>
      <c r="BH227" s="238">
        <f>IF(N227="sníž. přenesená",J227,0)</f>
        <v>0</v>
      </c>
      <c r="BI227" s="238">
        <f>IF(N227="nulová",J227,0)</f>
        <v>0</v>
      </c>
      <c r="BJ227" s="17" t="s">
        <v>84</v>
      </c>
      <c r="BK227" s="238">
        <f>ROUND(I227*H227,2)</f>
        <v>0</v>
      </c>
      <c r="BL227" s="17" t="s">
        <v>392</v>
      </c>
      <c r="BM227" s="237" t="s">
        <v>525</v>
      </c>
    </row>
    <row r="228" s="13" customFormat="1">
      <c r="A228" s="13"/>
      <c r="B228" s="239"/>
      <c r="C228" s="240"/>
      <c r="D228" s="241" t="s">
        <v>323</v>
      </c>
      <c r="E228" s="242" t="s">
        <v>1</v>
      </c>
      <c r="F228" s="243" t="s">
        <v>1733</v>
      </c>
      <c r="G228" s="240"/>
      <c r="H228" s="244">
        <v>600</v>
      </c>
      <c r="I228" s="245"/>
      <c r="J228" s="240"/>
      <c r="K228" s="240"/>
      <c r="L228" s="246"/>
      <c r="M228" s="247"/>
      <c r="N228" s="248"/>
      <c r="O228" s="248"/>
      <c r="P228" s="248"/>
      <c r="Q228" s="248"/>
      <c r="R228" s="248"/>
      <c r="S228" s="248"/>
      <c r="T228" s="249"/>
      <c r="U228" s="13"/>
      <c r="V228" s="13"/>
      <c r="W228" s="13"/>
      <c r="X228" s="13"/>
      <c r="Y228" s="13"/>
      <c r="Z228" s="13"/>
      <c r="AA228" s="13"/>
      <c r="AB228" s="13"/>
      <c r="AC228" s="13"/>
      <c r="AD228" s="13"/>
      <c r="AE228" s="13"/>
      <c r="AT228" s="250" t="s">
        <v>323</v>
      </c>
      <c r="AU228" s="250" t="s">
        <v>86</v>
      </c>
      <c r="AV228" s="13" t="s">
        <v>86</v>
      </c>
      <c r="AW228" s="13" t="s">
        <v>32</v>
      </c>
      <c r="AX228" s="13" t="s">
        <v>84</v>
      </c>
      <c r="AY228" s="250" t="s">
        <v>304</v>
      </c>
    </row>
    <row r="229" s="12" customFormat="1" ht="25.92" customHeight="1">
      <c r="A229" s="12"/>
      <c r="B229" s="210"/>
      <c r="C229" s="211"/>
      <c r="D229" s="212" t="s">
        <v>76</v>
      </c>
      <c r="E229" s="213" t="s">
        <v>529</v>
      </c>
      <c r="F229" s="213" t="s">
        <v>530</v>
      </c>
      <c r="G229" s="211"/>
      <c r="H229" s="211"/>
      <c r="I229" s="214"/>
      <c r="J229" s="215">
        <f>BK229</f>
        <v>0</v>
      </c>
      <c r="K229" s="211"/>
      <c r="L229" s="216"/>
      <c r="M229" s="217"/>
      <c r="N229" s="218"/>
      <c r="O229" s="218"/>
      <c r="P229" s="219">
        <f>SUM(P230:P231)</f>
        <v>0</v>
      </c>
      <c r="Q229" s="218"/>
      <c r="R229" s="219">
        <f>SUM(R230:R231)</f>
        <v>0</v>
      </c>
      <c r="S229" s="218"/>
      <c r="T229" s="220">
        <f>SUM(T230:T231)</f>
        <v>0</v>
      </c>
      <c r="U229" s="12"/>
      <c r="V229" s="12"/>
      <c r="W229" s="12"/>
      <c r="X229" s="12"/>
      <c r="Y229" s="12"/>
      <c r="Z229" s="12"/>
      <c r="AA229" s="12"/>
      <c r="AB229" s="12"/>
      <c r="AC229" s="12"/>
      <c r="AD229" s="12"/>
      <c r="AE229" s="12"/>
      <c r="AR229" s="221" t="s">
        <v>311</v>
      </c>
      <c r="AT229" s="222" t="s">
        <v>76</v>
      </c>
      <c r="AU229" s="222" t="s">
        <v>77</v>
      </c>
      <c r="AY229" s="221" t="s">
        <v>304</v>
      </c>
      <c r="BK229" s="223">
        <f>SUM(BK230:BK231)</f>
        <v>0</v>
      </c>
    </row>
    <row r="230" s="2" customFormat="1" ht="16.5" customHeight="1">
      <c r="A230" s="38"/>
      <c r="B230" s="39"/>
      <c r="C230" s="226" t="s">
        <v>693</v>
      </c>
      <c r="D230" s="226" t="s">
        <v>307</v>
      </c>
      <c r="E230" s="227" t="s">
        <v>532</v>
      </c>
      <c r="F230" s="228" t="s">
        <v>533</v>
      </c>
      <c r="G230" s="229" t="s">
        <v>534</v>
      </c>
      <c r="H230" s="230">
        <v>50</v>
      </c>
      <c r="I230" s="231"/>
      <c r="J230" s="232">
        <f>ROUND(I230*H230,2)</f>
        <v>0</v>
      </c>
      <c r="K230" s="228" t="s">
        <v>318</v>
      </c>
      <c r="L230" s="44"/>
      <c r="M230" s="233" t="s">
        <v>1</v>
      </c>
      <c r="N230" s="234" t="s">
        <v>42</v>
      </c>
      <c r="O230" s="91"/>
      <c r="P230" s="235">
        <f>O230*H230</f>
        <v>0</v>
      </c>
      <c r="Q230" s="235">
        <v>0</v>
      </c>
      <c r="R230" s="235">
        <f>Q230*H230</f>
        <v>0</v>
      </c>
      <c r="S230" s="235">
        <v>0</v>
      </c>
      <c r="T230" s="236">
        <f>S230*H230</f>
        <v>0</v>
      </c>
      <c r="U230" s="38"/>
      <c r="V230" s="38"/>
      <c r="W230" s="38"/>
      <c r="X230" s="38"/>
      <c r="Y230" s="38"/>
      <c r="Z230" s="38"/>
      <c r="AA230" s="38"/>
      <c r="AB230" s="38"/>
      <c r="AC230" s="38"/>
      <c r="AD230" s="38"/>
      <c r="AE230" s="38"/>
      <c r="AR230" s="237" t="s">
        <v>535</v>
      </c>
      <c r="AT230" s="237" t="s">
        <v>307</v>
      </c>
      <c r="AU230" s="237" t="s">
        <v>84</v>
      </c>
      <c r="AY230" s="17" t="s">
        <v>304</v>
      </c>
      <c r="BE230" s="238">
        <f>IF(N230="základní",J230,0)</f>
        <v>0</v>
      </c>
      <c r="BF230" s="238">
        <f>IF(N230="snížená",J230,0)</f>
        <v>0</v>
      </c>
      <c r="BG230" s="238">
        <f>IF(N230="zákl. přenesená",J230,0)</f>
        <v>0</v>
      </c>
      <c r="BH230" s="238">
        <f>IF(N230="sníž. přenesená",J230,0)</f>
        <v>0</v>
      </c>
      <c r="BI230" s="238">
        <f>IF(N230="nulová",J230,0)</f>
        <v>0</v>
      </c>
      <c r="BJ230" s="17" t="s">
        <v>84</v>
      </c>
      <c r="BK230" s="238">
        <f>ROUND(I230*H230,2)</f>
        <v>0</v>
      </c>
      <c r="BL230" s="17" t="s">
        <v>535</v>
      </c>
      <c r="BM230" s="237" t="s">
        <v>536</v>
      </c>
    </row>
    <row r="231" s="13" customFormat="1">
      <c r="A231" s="13"/>
      <c r="B231" s="239"/>
      <c r="C231" s="240"/>
      <c r="D231" s="241" t="s">
        <v>323</v>
      </c>
      <c r="E231" s="242" t="s">
        <v>1</v>
      </c>
      <c r="F231" s="243" t="s">
        <v>537</v>
      </c>
      <c r="G231" s="240"/>
      <c r="H231" s="244">
        <v>50</v>
      </c>
      <c r="I231" s="245"/>
      <c r="J231" s="240"/>
      <c r="K231" s="240"/>
      <c r="L231" s="246"/>
      <c r="M231" s="283"/>
      <c r="N231" s="284"/>
      <c r="O231" s="284"/>
      <c r="P231" s="284"/>
      <c r="Q231" s="284"/>
      <c r="R231" s="284"/>
      <c r="S231" s="284"/>
      <c r="T231" s="285"/>
      <c r="U231" s="13"/>
      <c r="V231" s="13"/>
      <c r="W231" s="13"/>
      <c r="X231" s="13"/>
      <c r="Y231" s="13"/>
      <c r="Z231" s="13"/>
      <c r="AA231" s="13"/>
      <c r="AB231" s="13"/>
      <c r="AC231" s="13"/>
      <c r="AD231" s="13"/>
      <c r="AE231" s="13"/>
      <c r="AT231" s="250" t="s">
        <v>323</v>
      </c>
      <c r="AU231" s="250" t="s">
        <v>84</v>
      </c>
      <c r="AV231" s="13" t="s">
        <v>86</v>
      </c>
      <c r="AW231" s="13" t="s">
        <v>32</v>
      </c>
      <c r="AX231" s="13" t="s">
        <v>84</v>
      </c>
      <c r="AY231" s="250" t="s">
        <v>304</v>
      </c>
    </row>
    <row r="232" s="2" customFormat="1" ht="6.96" customHeight="1">
      <c r="A232" s="38"/>
      <c r="B232" s="66"/>
      <c r="C232" s="67"/>
      <c r="D232" s="67"/>
      <c r="E232" s="67"/>
      <c r="F232" s="67"/>
      <c r="G232" s="67"/>
      <c r="H232" s="67"/>
      <c r="I232" s="67"/>
      <c r="J232" s="67"/>
      <c r="K232" s="67"/>
      <c r="L232" s="44"/>
      <c r="M232" s="38"/>
      <c r="O232" s="38"/>
      <c r="P232" s="38"/>
      <c r="Q232" s="38"/>
      <c r="R232" s="38"/>
      <c r="S232" s="38"/>
      <c r="T232" s="38"/>
      <c r="U232" s="38"/>
      <c r="V232" s="38"/>
      <c r="W232" s="38"/>
      <c r="X232" s="38"/>
      <c r="Y232" s="38"/>
      <c r="Z232" s="38"/>
      <c r="AA232" s="38"/>
      <c r="AB232" s="38"/>
      <c r="AC232" s="38"/>
      <c r="AD232" s="38"/>
      <c r="AE232" s="38"/>
    </row>
  </sheetData>
  <sheetProtection sheet="1" autoFilter="0" formatColumns="0" formatRows="0" objects="1" scenarios="1" spinCount="100000" saltValue="FlIsPcJK5Y48H/bmBQiWhiVnzDka5KIRjwKBWoC2WilRHhEEx8k002Nu6awemnwHwBNPOZWRuG2IMCdQd1MkNg==" hashValue="+AC7jCC9RTnGfu1N5HSNwA/LGmJxrapaYsppKlN5TY4gVQvW//zF/GA7r9xPZy7S0tJzWljS76hdUfk4yDGt4Q==" algorithmName="SHA-512" password="CC35"/>
  <autoFilter ref="C131:K231"/>
  <mergeCells count="12">
    <mergeCell ref="E7:H7"/>
    <mergeCell ref="E9:H9"/>
    <mergeCell ref="E11:H11"/>
    <mergeCell ref="E20:H20"/>
    <mergeCell ref="E29:H29"/>
    <mergeCell ref="E85:H85"/>
    <mergeCell ref="E87:H87"/>
    <mergeCell ref="E89:H89"/>
    <mergeCell ref="E120:H120"/>
    <mergeCell ref="E122:H122"/>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166</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2003</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2037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ROUND(J127,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ROUND((SUM(BE127:BE174)),  2)</f>
        <v>0</v>
      </c>
      <c r="G35" s="38"/>
      <c r="H35" s="38"/>
      <c r="I35" s="164">
        <v>0.20999999999999999</v>
      </c>
      <c r="J35" s="163">
        <f>ROUND(((SUM(BE127:BE174))*I35),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ROUND((SUM(BF127:BF174)),  2)</f>
        <v>0</v>
      </c>
      <c r="G36" s="38"/>
      <c r="H36" s="38"/>
      <c r="I36" s="164">
        <v>0.12</v>
      </c>
      <c r="J36" s="163">
        <f>ROUND(((SUM(BF127:BF174))*I36),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ROUND((SUM(BG127:BG174)),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ROUND((SUM(BH127:BH174)),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ROUND((SUM(BI127:BI174)),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2003</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04.2 - ZDRAVOTNĚ - TECHNICKÉ INSTALACE 4.NP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J127</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540</v>
      </c>
      <c r="E99" s="191"/>
      <c r="F99" s="191"/>
      <c r="G99" s="191"/>
      <c r="H99" s="191"/>
      <c r="I99" s="191"/>
      <c r="J99" s="192">
        <f>J128</f>
        <v>0</v>
      </c>
      <c r="K99" s="189"/>
      <c r="L99" s="193"/>
      <c r="S99" s="9"/>
      <c r="T99" s="9"/>
      <c r="U99" s="9"/>
      <c r="V99" s="9"/>
      <c r="W99" s="9"/>
      <c r="X99" s="9"/>
      <c r="Y99" s="9"/>
      <c r="Z99" s="9"/>
      <c r="AA99" s="9"/>
      <c r="AB99" s="9"/>
      <c r="AC99" s="9"/>
      <c r="AD99" s="9"/>
      <c r="AE99" s="9"/>
    </row>
    <row r="100" s="9" customFormat="1" ht="24.96" customHeight="1">
      <c r="A100" s="9"/>
      <c r="B100" s="188"/>
      <c r="C100" s="189"/>
      <c r="D100" s="190" t="s">
        <v>541</v>
      </c>
      <c r="E100" s="191"/>
      <c r="F100" s="191"/>
      <c r="G100" s="191"/>
      <c r="H100" s="191"/>
      <c r="I100" s="191"/>
      <c r="J100" s="192">
        <f>J138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1417</v>
      </c>
      <c r="E101" s="191"/>
      <c r="F101" s="191"/>
      <c r="G101" s="191"/>
      <c r="H101" s="191"/>
      <c r="I101" s="191"/>
      <c r="J101" s="192">
        <f>J151</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1418</v>
      </c>
      <c r="E102" s="191"/>
      <c r="F102" s="191"/>
      <c r="G102" s="191"/>
      <c r="H102" s="191"/>
      <c r="I102" s="191"/>
      <c r="J102" s="192">
        <f>J164</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282</v>
      </c>
      <c r="E103" s="191"/>
      <c r="F103" s="191"/>
      <c r="G103" s="191"/>
      <c r="H103" s="191"/>
      <c r="I103" s="191"/>
      <c r="J103" s="192">
        <f>J168</f>
        <v>0</v>
      </c>
      <c r="K103" s="189"/>
      <c r="L103" s="193"/>
      <c r="S103" s="9"/>
      <c r="T103" s="9"/>
      <c r="U103" s="9"/>
      <c r="V103" s="9"/>
      <c r="W103" s="9"/>
      <c r="X103" s="9"/>
      <c r="Y103" s="9"/>
      <c r="Z103" s="9"/>
      <c r="AA103" s="9"/>
      <c r="AB103" s="9"/>
      <c r="AC103" s="9"/>
      <c r="AD103" s="9"/>
      <c r="AE103" s="9"/>
    </row>
    <row r="104" s="10" customFormat="1" ht="19.92" customHeight="1">
      <c r="A104" s="10"/>
      <c r="B104" s="194"/>
      <c r="C104" s="133"/>
      <c r="D104" s="195" t="s">
        <v>1419</v>
      </c>
      <c r="E104" s="196"/>
      <c r="F104" s="196"/>
      <c r="G104" s="196"/>
      <c r="H104" s="196"/>
      <c r="I104" s="196"/>
      <c r="J104" s="197">
        <f>J169</f>
        <v>0</v>
      </c>
      <c r="K104" s="133"/>
      <c r="L104" s="198"/>
      <c r="S104" s="10"/>
      <c r="T104" s="10"/>
      <c r="U104" s="10"/>
      <c r="V104" s="10"/>
      <c r="W104" s="10"/>
      <c r="X104" s="10"/>
      <c r="Y104" s="10"/>
      <c r="Z104" s="10"/>
      <c r="AA104" s="10"/>
      <c r="AB104" s="10"/>
      <c r="AC104" s="10"/>
      <c r="AD104" s="10"/>
      <c r="AE104" s="10"/>
    </row>
    <row r="105" s="9" customFormat="1" ht="24.96" customHeight="1">
      <c r="A105" s="9"/>
      <c r="B105" s="188"/>
      <c r="C105" s="189"/>
      <c r="D105" s="190" t="s">
        <v>542</v>
      </c>
      <c r="E105" s="191"/>
      <c r="F105" s="191"/>
      <c r="G105" s="191"/>
      <c r="H105" s="191"/>
      <c r="I105" s="191"/>
      <c r="J105" s="192">
        <f>J171</f>
        <v>0</v>
      </c>
      <c r="K105" s="189"/>
      <c r="L105" s="193"/>
      <c r="S105" s="9"/>
      <c r="T105" s="9"/>
      <c r="U105" s="9"/>
      <c r="V105" s="9"/>
      <c r="W105" s="9"/>
      <c r="X105" s="9"/>
      <c r="Y105" s="9"/>
      <c r="Z105" s="9"/>
      <c r="AA105" s="9"/>
      <c r="AB105" s="9"/>
      <c r="AC105" s="9"/>
      <c r="AD105" s="9"/>
      <c r="AE105" s="9"/>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289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183" t="str">
        <f>E7</f>
        <v>Stavební úpravy v budově č.p. 1371, ul. Na Okrouhlíku, HK</v>
      </c>
      <c r="F115" s="32"/>
      <c r="G115" s="32"/>
      <c r="H115" s="32"/>
      <c r="I115" s="40"/>
      <c r="J115" s="40"/>
      <c r="K115" s="40"/>
      <c r="L115" s="63"/>
      <c r="S115" s="38"/>
      <c r="T115" s="38"/>
      <c r="U115" s="38"/>
      <c r="V115" s="38"/>
      <c r="W115" s="38"/>
      <c r="X115" s="38"/>
      <c r="Y115" s="38"/>
      <c r="Z115" s="38"/>
      <c r="AA115" s="38"/>
      <c r="AB115" s="38"/>
      <c r="AC115" s="38"/>
      <c r="AD115" s="38"/>
      <c r="AE115" s="38"/>
    </row>
    <row r="116" s="1" customFormat="1" ht="12" customHeight="1">
      <c r="B116" s="21"/>
      <c r="C116" s="32" t="s">
        <v>267</v>
      </c>
      <c r="D116" s="22"/>
      <c r="E116" s="22"/>
      <c r="F116" s="22"/>
      <c r="G116" s="22"/>
      <c r="H116" s="22"/>
      <c r="I116" s="22"/>
      <c r="J116" s="22"/>
      <c r="K116" s="22"/>
      <c r="L116" s="20"/>
    </row>
    <row r="117" s="2" customFormat="1" ht="16.5" customHeight="1">
      <c r="A117" s="38"/>
      <c r="B117" s="39"/>
      <c r="C117" s="40"/>
      <c r="D117" s="40"/>
      <c r="E117" s="183" t="s">
        <v>2003</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269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E11</f>
        <v>04.2 - ZDRAVOTNĚ - TECHNICKÉ INSTALACE 4.NP</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F14</f>
        <v>Na Okrouhlíku 1371, HK</v>
      </c>
      <c r="G121" s="40"/>
      <c r="H121" s="40"/>
      <c r="I121" s="32" t="s">
        <v>22</v>
      </c>
      <c r="J121" s="79" t="str">
        <f>IF(J14="","",J14)</f>
        <v>24. 6. 2024</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15" customHeight="1">
      <c r="A123" s="38"/>
      <c r="B123" s="39"/>
      <c r="C123" s="32" t="s">
        <v>24</v>
      </c>
      <c r="D123" s="40"/>
      <c r="E123" s="40"/>
      <c r="F123" s="27" t="str">
        <f>E17</f>
        <v>Krajský úřad Královéhradeckého kraje</v>
      </c>
      <c r="G123" s="40"/>
      <c r="H123" s="40"/>
      <c r="I123" s="32" t="s">
        <v>30</v>
      </c>
      <c r="J123" s="36" t="str">
        <f>E23</f>
        <v>Ondřej Zikán</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IF(E20="","",E20)</f>
        <v>Vyplň údaj</v>
      </c>
      <c r="G124" s="40"/>
      <c r="H124" s="40"/>
      <c r="I124" s="32" t="s">
        <v>33</v>
      </c>
      <c r="J124" s="36" t="str">
        <f>E26</f>
        <v xml:space="preserve"> </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1" customFormat="1" ht="29.28" customHeight="1">
      <c r="A126" s="199"/>
      <c r="B126" s="200"/>
      <c r="C126" s="201" t="s">
        <v>290</v>
      </c>
      <c r="D126" s="202" t="s">
        <v>62</v>
      </c>
      <c r="E126" s="202" t="s">
        <v>58</v>
      </c>
      <c r="F126" s="202" t="s">
        <v>59</v>
      </c>
      <c r="G126" s="202" t="s">
        <v>291</v>
      </c>
      <c r="H126" s="202" t="s">
        <v>292</v>
      </c>
      <c r="I126" s="202" t="s">
        <v>293</v>
      </c>
      <c r="J126" s="202" t="s">
        <v>273</v>
      </c>
      <c r="K126" s="203" t="s">
        <v>294</v>
      </c>
      <c r="L126" s="204"/>
      <c r="M126" s="100" t="s">
        <v>1</v>
      </c>
      <c r="N126" s="101" t="s">
        <v>41</v>
      </c>
      <c r="O126" s="101" t="s">
        <v>295</v>
      </c>
      <c r="P126" s="101" t="s">
        <v>296</v>
      </c>
      <c r="Q126" s="101" t="s">
        <v>297</v>
      </c>
      <c r="R126" s="101" t="s">
        <v>298</v>
      </c>
      <c r="S126" s="101" t="s">
        <v>299</v>
      </c>
      <c r="T126" s="102" t="s">
        <v>300</v>
      </c>
      <c r="U126" s="199"/>
      <c r="V126" s="199"/>
      <c r="W126" s="199"/>
      <c r="X126" s="199"/>
      <c r="Y126" s="199"/>
      <c r="Z126" s="199"/>
      <c r="AA126" s="199"/>
      <c r="AB126" s="199"/>
      <c r="AC126" s="199"/>
      <c r="AD126" s="199"/>
      <c r="AE126" s="199"/>
    </row>
    <row r="127" s="2" customFormat="1" ht="22.8" customHeight="1">
      <c r="A127" s="38"/>
      <c r="B127" s="39"/>
      <c r="C127" s="107" t="s">
        <v>301</v>
      </c>
      <c r="D127" s="40"/>
      <c r="E127" s="40"/>
      <c r="F127" s="40"/>
      <c r="G127" s="40"/>
      <c r="H127" s="40"/>
      <c r="I127" s="40"/>
      <c r="J127" s="205">
        <f>BK127</f>
        <v>0</v>
      </c>
      <c r="K127" s="40"/>
      <c r="L127" s="44"/>
      <c r="M127" s="103"/>
      <c r="N127" s="206"/>
      <c r="O127" s="104"/>
      <c r="P127" s="207">
        <f>P128+P138+P151+P164+P168+P171</f>
        <v>0</v>
      </c>
      <c r="Q127" s="104"/>
      <c r="R127" s="207">
        <f>R128+R138+R151+R164+R168+R171</f>
        <v>1.1643899999999998</v>
      </c>
      <c r="S127" s="104"/>
      <c r="T127" s="208">
        <f>T128+T138+T151+T164+T168+T171</f>
        <v>0</v>
      </c>
      <c r="U127" s="38"/>
      <c r="V127" s="38"/>
      <c r="W127" s="38"/>
      <c r="X127" s="38"/>
      <c r="Y127" s="38"/>
      <c r="Z127" s="38"/>
      <c r="AA127" s="38"/>
      <c r="AB127" s="38"/>
      <c r="AC127" s="38"/>
      <c r="AD127" s="38"/>
      <c r="AE127" s="38"/>
      <c r="AT127" s="17" t="s">
        <v>76</v>
      </c>
      <c r="AU127" s="17" t="s">
        <v>275</v>
      </c>
      <c r="BK127" s="209">
        <f>BK128+BK138+BK151+BK164+BK168+BK171</f>
        <v>0</v>
      </c>
    </row>
    <row r="128" s="12" customFormat="1" ht="25.92" customHeight="1">
      <c r="A128" s="12"/>
      <c r="B128" s="210"/>
      <c r="C128" s="211"/>
      <c r="D128" s="212" t="s">
        <v>76</v>
      </c>
      <c r="E128" s="213" t="s">
        <v>543</v>
      </c>
      <c r="F128" s="213" t="s">
        <v>544</v>
      </c>
      <c r="G128" s="211"/>
      <c r="H128" s="211"/>
      <c r="I128" s="214"/>
      <c r="J128" s="215">
        <f>BK128</f>
        <v>0</v>
      </c>
      <c r="K128" s="211"/>
      <c r="L128" s="216"/>
      <c r="M128" s="217"/>
      <c r="N128" s="218"/>
      <c r="O128" s="218"/>
      <c r="P128" s="219">
        <f>SUM(P129:P137)</f>
        <v>0</v>
      </c>
      <c r="Q128" s="218"/>
      <c r="R128" s="219">
        <f>SUM(R129:R137)</f>
        <v>0.1971</v>
      </c>
      <c r="S128" s="218"/>
      <c r="T128" s="220">
        <f>SUM(T129:T137)</f>
        <v>0</v>
      </c>
      <c r="U128" s="12"/>
      <c r="V128" s="12"/>
      <c r="W128" s="12"/>
      <c r="X128" s="12"/>
      <c r="Y128" s="12"/>
      <c r="Z128" s="12"/>
      <c r="AA128" s="12"/>
      <c r="AB128" s="12"/>
      <c r="AC128" s="12"/>
      <c r="AD128" s="12"/>
      <c r="AE128" s="12"/>
      <c r="AR128" s="221" t="s">
        <v>86</v>
      </c>
      <c r="AT128" s="222" t="s">
        <v>76</v>
      </c>
      <c r="AU128" s="222" t="s">
        <v>77</v>
      </c>
      <c r="AY128" s="221" t="s">
        <v>304</v>
      </c>
      <c r="BK128" s="223">
        <f>SUM(BK129:BK137)</f>
        <v>0</v>
      </c>
    </row>
    <row r="129" s="2" customFormat="1" ht="16.5" customHeight="1">
      <c r="A129" s="38"/>
      <c r="B129" s="39"/>
      <c r="C129" s="226" t="s">
        <v>84</v>
      </c>
      <c r="D129" s="226" t="s">
        <v>307</v>
      </c>
      <c r="E129" s="227" t="s">
        <v>555</v>
      </c>
      <c r="F129" s="228" t="s">
        <v>556</v>
      </c>
      <c r="G129" s="229" t="s">
        <v>547</v>
      </c>
      <c r="H129" s="230">
        <v>60</v>
      </c>
      <c r="I129" s="231"/>
      <c r="J129" s="232">
        <f>ROUND(I129*H129,2)</f>
        <v>0</v>
      </c>
      <c r="K129" s="228" t="s">
        <v>1</v>
      </c>
      <c r="L129" s="44"/>
      <c r="M129" s="233" t="s">
        <v>1</v>
      </c>
      <c r="N129" s="234" t="s">
        <v>42</v>
      </c>
      <c r="O129" s="91"/>
      <c r="P129" s="235">
        <f>O129*H129</f>
        <v>0</v>
      </c>
      <c r="Q129" s="235">
        <v>0.00059000000000000003</v>
      </c>
      <c r="R129" s="235">
        <f>Q129*H129</f>
        <v>0.035400000000000001</v>
      </c>
      <c r="S129" s="235">
        <v>0</v>
      </c>
      <c r="T129" s="236">
        <f>S129*H129</f>
        <v>0</v>
      </c>
      <c r="U129" s="38"/>
      <c r="V129" s="38"/>
      <c r="W129" s="38"/>
      <c r="X129" s="38"/>
      <c r="Y129" s="38"/>
      <c r="Z129" s="38"/>
      <c r="AA129" s="38"/>
      <c r="AB129" s="38"/>
      <c r="AC129" s="38"/>
      <c r="AD129" s="38"/>
      <c r="AE129" s="38"/>
      <c r="AR129" s="237" t="s">
        <v>392</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392</v>
      </c>
      <c r="BM129" s="237" t="s">
        <v>2038</v>
      </c>
    </row>
    <row r="130" s="2" customFormat="1" ht="16.5" customHeight="1">
      <c r="A130" s="38"/>
      <c r="B130" s="39"/>
      <c r="C130" s="226" t="s">
        <v>86</v>
      </c>
      <c r="D130" s="226" t="s">
        <v>307</v>
      </c>
      <c r="E130" s="227" t="s">
        <v>558</v>
      </c>
      <c r="F130" s="228" t="s">
        <v>559</v>
      </c>
      <c r="G130" s="229" t="s">
        <v>547</v>
      </c>
      <c r="H130" s="230">
        <v>60</v>
      </c>
      <c r="I130" s="231"/>
      <c r="J130" s="232">
        <f>ROUND(I130*H130,2)</f>
        <v>0</v>
      </c>
      <c r="K130" s="228" t="s">
        <v>1</v>
      </c>
      <c r="L130" s="44"/>
      <c r="M130" s="233" t="s">
        <v>1</v>
      </c>
      <c r="N130" s="234" t="s">
        <v>42</v>
      </c>
      <c r="O130" s="91"/>
      <c r="P130" s="235">
        <f>O130*H130</f>
        <v>0</v>
      </c>
      <c r="Q130" s="235">
        <v>0.0011999999999999999</v>
      </c>
      <c r="R130" s="235">
        <f>Q130*H130</f>
        <v>0.071999999999999995</v>
      </c>
      <c r="S130" s="235">
        <v>0</v>
      </c>
      <c r="T130" s="236">
        <f>S130*H130</f>
        <v>0</v>
      </c>
      <c r="U130" s="38"/>
      <c r="V130" s="38"/>
      <c r="W130" s="38"/>
      <c r="X130" s="38"/>
      <c r="Y130" s="38"/>
      <c r="Z130" s="38"/>
      <c r="AA130" s="38"/>
      <c r="AB130" s="38"/>
      <c r="AC130" s="38"/>
      <c r="AD130" s="38"/>
      <c r="AE130" s="38"/>
      <c r="AR130" s="237" t="s">
        <v>392</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2039</v>
      </c>
    </row>
    <row r="131" s="2" customFormat="1" ht="16.5" customHeight="1">
      <c r="A131" s="38"/>
      <c r="B131" s="39"/>
      <c r="C131" s="226" t="s">
        <v>305</v>
      </c>
      <c r="D131" s="226" t="s">
        <v>307</v>
      </c>
      <c r="E131" s="227" t="s">
        <v>561</v>
      </c>
      <c r="F131" s="228" t="s">
        <v>562</v>
      </c>
      <c r="G131" s="229" t="s">
        <v>547</v>
      </c>
      <c r="H131" s="230">
        <v>60</v>
      </c>
      <c r="I131" s="231"/>
      <c r="J131" s="232">
        <f>ROUND(I131*H131,2)</f>
        <v>0</v>
      </c>
      <c r="K131" s="228" t="s">
        <v>1</v>
      </c>
      <c r="L131" s="44"/>
      <c r="M131" s="233" t="s">
        <v>1</v>
      </c>
      <c r="N131" s="234" t="s">
        <v>42</v>
      </c>
      <c r="O131" s="91"/>
      <c r="P131" s="235">
        <f>O131*H131</f>
        <v>0</v>
      </c>
      <c r="Q131" s="235">
        <v>0.00029</v>
      </c>
      <c r="R131" s="235">
        <f>Q131*H131</f>
        <v>0.017399999999999999</v>
      </c>
      <c r="S131" s="235">
        <v>0</v>
      </c>
      <c r="T131" s="236">
        <f>S131*H131</f>
        <v>0</v>
      </c>
      <c r="U131" s="38"/>
      <c r="V131" s="38"/>
      <c r="W131" s="38"/>
      <c r="X131" s="38"/>
      <c r="Y131" s="38"/>
      <c r="Z131" s="38"/>
      <c r="AA131" s="38"/>
      <c r="AB131" s="38"/>
      <c r="AC131" s="38"/>
      <c r="AD131" s="38"/>
      <c r="AE131" s="38"/>
      <c r="AR131" s="237" t="s">
        <v>392</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392</v>
      </c>
      <c r="BM131" s="237" t="s">
        <v>2040</v>
      </c>
    </row>
    <row r="132" s="2" customFormat="1" ht="16.5" customHeight="1">
      <c r="A132" s="38"/>
      <c r="B132" s="39"/>
      <c r="C132" s="226" t="s">
        <v>311</v>
      </c>
      <c r="D132" s="226" t="s">
        <v>307</v>
      </c>
      <c r="E132" s="227" t="s">
        <v>564</v>
      </c>
      <c r="F132" s="228" t="s">
        <v>565</v>
      </c>
      <c r="G132" s="229" t="s">
        <v>547</v>
      </c>
      <c r="H132" s="230">
        <v>60</v>
      </c>
      <c r="I132" s="231"/>
      <c r="J132" s="232">
        <f>ROUND(I132*H132,2)</f>
        <v>0</v>
      </c>
      <c r="K132" s="228" t="s">
        <v>1</v>
      </c>
      <c r="L132" s="44"/>
      <c r="M132" s="233" t="s">
        <v>1</v>
      </c>
      <c r="N132" s="234" t="s">
        <v>42</v>
      </c>
      <c r="O132" s="91"/>
      <c r="P132" s="235">
        <f>O132*H132</f>
        <v>0</v>
      </c>
      <c r="Q132" s="235">
        <v>0.00035</v>
      </c>
      <c r="R132" s="235">
        <f>Q132*H132</f>
        <v>0.021000000000000001</v>
      </c>
      <c r="S132" s="235">
        <v>0</v>
      </c>
      <c r="T132" s="236">
        <f>S132*H132</f>
        <v>0</v>
      </c>
      <c r="U132" s="38"/>
      <c r="V132" s="38"/>
      <c r="W132" s="38"/>
      <c r="X132" s="38"/>
      <c r="Y132" s="38"/>
      <c r="Z132" s="38"/>
      <c r="AA132" s="38"/>
      <c r="AB132" s="38"/>
      <c r="AC132" s="38"/>
      <c r="AD132" s="38"/>
      <c r="AE132" s="38"/>
      <c r="AR132" s="237" t="s">
        <v>392</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2041</v>
      </c>
    </row>
    <row r="133" s="2" customFormat="1" ht="16.5" customHeight="1">
      <c r="A133" s="38"/>
      <c r="B133" s="39"/>
      <c r="C133" s="226" t="s">
        <v>330</v>
      </c>
      <c r="D133" s="226" t="s">
        <v>307</v>
      </c>
      <c r="E133" s="227" t="s">
        <v>567</v>
      </c>
      <c r="F133" s="228" t="s">
        <v>568</v>
      </c>
      <c r="G133" s="229" t="s">
        <v>547</v>
      </c>
      <c r="H133" s="230">
        <v>45</v>
      </c>
      <c r="I133" s="231"/>
      <c r="J133" s="232">
        <f>ROUND(I133*H133,2)</f>
        <v>0</v>
      </c>
      <c r="K133" s="228" t="s">
        <v>1</v>
      </c>
      <c r="L133" s="44"/>
      <c r="M133" s="233" t="s">
        <v>1</v>
      </c>
      <c r="N133" s="234" t="s">
        <v>42</v>
      </c>
      <c r="O133" s="91"/>
      <c r="P133" s="235">
        <f>O133*H133</f>
        <v>0</v>
      </c>
      <c r="Q133" s="235">
        <v>0.00114</v>
      </c>
      <c r="R133" s="235">
        <f>Q133*H133</f>
        <v>0.051299999999999998</v>
      </c>
      <c r="S133" s="235">
        <v>0</v>
      </c>
      <c r="T133" s="236">
        <f>S133*H133</f>
        <v>0</v>
      </c>
      <c r="U133" s="38"/>
      <c r="V133" s="38"/>
      <c r="W133" s="38"/>
      <c r="X133" s="38"/>
      <c r="Y133" s="38"/>
      <c r="Z133" s="38"/>
      <c r="AA133" s="38"/>
      <c r="AB133" s="38"/>
      <c r="AC133" s="38"/>
      <c r="AD133" s="38"/>
      <c r="AE133" s="38"/>
      <c r="AR133" s="237" t="s">
        <v>392</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392</v>
      </c>
      <c r="BM133" s="237" t="s">
        <v>2042</v>
      </c>
    </row>
    <row r="134" s="2" customFormat="1" ht="24.15" customHeight="1">
      <c r="A134" s="38"/>
      <c r="B134" s="39"/>
      <c r="C134" s="226" t="s">
        <v>313</v>
      </c>
      <c r="D134" s="226" t="s">
        <v>307</v>
      </c>
      <c r="E134" s="227" t="s">
        <v>573</v>
      </c>
      <c r="F134" s="228" t="s">
        <v>574</v>
      </c>
      <c r="G134" s="229" t="s">
        <v>575</v>
      </c>
      <c r="H134" s="230">
        <v>40</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392</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2043</v>
      </c>
    </row>
    <row r="135" s="2" customFormat="1" ht="16.5" customHeight="1">
      <c r="A135" s="38"/>
      <c r="B135" s="39"/>
      <c r="C135" s="226" t="s">
        <v>343</v>
      </c>
      <c r="D135" s="226" t="s">
        <v>307</v>
      </c>
      <c r="E135" s="227" t="s">
        <v>577</v>
      </c>
      <c r="F135" s="228" t="s">
        <v>578</v>
      </c>
      <c r="G135" s="229" t="s">
        <v>575</v>
      </c>
      <c r="H135" s="230">
        <v>30</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392</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392</v>
      </c>
      <c r="BM135" s="237" t="s">
        <v>2044</v>
      </c>
    </row>
    <row r="136" s="2" customFormat="1" ht="21.75" customHeight="1">
      <c r="A136" s="38"/>
      <c r="B136" s="39"/>
      <c r="C136" s="226" t="s">
        <v>348</v>
      </c>
      <c r="D136" s="226" t="s">
        <v>307</v>
      </c>
      <c r="E136" s="227" t="s">
        <v>580</v>
      </c>
      <c r="F136" s="228" t="s">
        <v>581</v>
      </c>
      <c r="G136" s="229" t="s">
        <v>575</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2045</v>
      </c>
    </row>
    <row r="137" s="2" customFormat="1" ht="55.5" customHeight="1">
      <c r="A137" s="38"/>
      <c r="B137" s="39"/>
      <c r="C137" s="273" t="s">
        <v>325</v>
      </c>
      <c r="D137" s="273" t="s">
        <v>423</v>
      </c>
      <c r="E137" s="274" t="s">
        <v>593</v>
      </c>
      <c r="F137" s="275" t="s">
        <v>594</v>
      </c>
      <c r="G137" s="276" t="s">
        <v>575</v>
      </c>
      <c r="H137" s="277">
        <v>15</v>
      </c>
      <c r="I137" s="278"/>
      <c r="J137" s="279">
        <f>ROUND(I137*H137,2)</f>
        <v>0</v>
      </c>
      <c r="K137" s="275" t="s">
        <v>1</v>
      </c>
      <c r="L137" s="280"/>
      <c r="M137" s="281" t="s">
        <v>1</v>
      </c>
      <c r="N137" s="282"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426</v>
      </c>
      <c r="AT137" s="237" t="s">
        <v>423</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392</v>
      </c>
      <c r="BM137" s="237" t="s">
        <v>2046</v>
      </c>
    </row>
    <row r="138" s="12" customFormat="1" ht="25.92" customHeight="1">
      <c r="A138" s="12"/>
      <c r="B138" s="210"/>
      <c r="C138" s="211"/>
      <c r="D138" s="212" t="s">
        <v>76</v>
      </c>
      <c r="E138" s="213" t="s">
        <v>614</v>
      </c>
      <c r="F138" s="213" t="s">
        <v>615</v>
      </c>
      <c r="G138" s="211"/>
      <c r="H138" s="211"/>
      <c r="I138" s="214"/>
      <c r="J138" s="215">
        <f>BK138</f>
        <v>0</v>
      </c>
      <c r="K138" s="211"/>
      <c r="L138" s="216"/>
      <c r="M138" s="217"/>
      <c r="N138" s="218"/>
      <c r="O138" s="218"/>
      <c r="P138" s="219">
        <f>SUM(P139:P150)</f>
        <v>0</v>
      </c>
      <c r="Q138" s="218"/>
      <c r="R138" s="219">
        <f>SUM(R139:R150)</f>
        <v>0.45279999999999998</v>
      </c>
      <c r="S138" s="218"/>
      <c r="T138" s="220">
        <f>SUM(T139:T150)</f>
        <v>0</v>
      </c>
      <c r="U138" s="12"/>
      <c r="V138" s="12"/>
      <c r="W138" s="12"/>
      <c r="X138" s="12"/>
      <c r="Y138" s="12"/>
      <c r="Z138" s="12"/>
      <c r="AA138" s="12"/>
      <c r="AB138" s="12"/>
      <c r="AC138" s="12"/>
      <c r="AD138" s="12"/>
      <c r="AE138" s="12"/>
      <c r="AR138" s="221" t="s">
        <v>86</v>
      </c>
      <c r="AT138" s="222" t="s">
        <v>76</v>
      </c>
      <c r="AU138" s="222" t="s">
        <v>77</v>
      </c>
      <c r="AY138" s="221" t="s">
        <v>304</v>
      </c>
      <c r="BK138" s="223">
        <f>SUM(BK139:BK150)</f>
        <v>0</v>
      </c>
    </row>
    <row r="139" s="2" customFormat="1" ht="24.15" customHeight="1">
      <c r="A139" s="38"/>
      <c r="B139" s="39"/>
      <c r="C139" s="226" t="s">
        <v>362</v>
      </c>
      <c r="D139" s="226" t="s">
        <v>307</v>
      </c>
      <c r="E139" s="227" t="s">
        <v>616</v>
      </c>
      <c r="F139" s="228" t="s">
        <v>617</v>
      </c>
      <c r="G139" s="229" t="s">
        <v>547</v>
      </c>
      <c r="H139" s="230">
        <v>210</v>
      </c>
      <c r="I139" s="231"/>
      <c r="J139" s="232">
        <f>ROUND(I139*H139,2)</f>
        <v>0</v>
      </c>
      <c r="K139" s="228" t="s">
        <v>1</v>
      </c>
      <c r="L139" s="44"/>
      <c r="M139" s="233" t="s">
        <v>1</v>
      </c>
      <c r="N139" s="234" t="s">
        <v>42</v>
      </c>
      <c r="O139" s="91"/>
      <c r="P139" s="235">
        <f>O139*H139</f>
        <v>0</v>
      </c>
      <c r="Q139" s="235">
        <v>0.00066</v>
      </c>
      <c r="R139" s="235">
        <f>Q139*H139</f>
        <v>0.1386</v>
      </c>
      <c r="S139" s="235">
        <v>0</v>
      </c>
      <c r="T139" s="236">
        <f>S139*H139</f>
        <v>0</v>
      </c>
      <c r="U139" s="38"/>
      <c r="V139" s="38"/>
      <c r="W139" s="38"/>
      <c r="X139" s="38"/>
      <c r="Y139" s="38"/>
      <c r="Z139" s="38"/>
      <c r="AA139" s="38"/>
      <c r="AB139" s="38"/>
      <c r="AC139" s="38"/>
      <c r="AD139" s="38"/>
      <c r="AE139" s="38"/>
      <c r="AR139" s="237" t="s">
        <v>392</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2047</v>
      </c>
    </row>
    <row r="140" s="2" customFormat="1" ht="24.15" customHeight="1">
      <c r="A140" s="38"/>
      <c r="B140" s="39"/>
      <c r="C140" s="226" t="s">
        <v>367</v>
      </c>
      <c r="D140" s="226" t="s">
        <v>307</v>
      </c>
      <c r="E140" s="227" t="s">
        <v>619</v>
      </c>
      <c r="F140" s="228" t="s">
        <v>620</v>
      </c>
      <c r="G140" s="229" t="s">
        <v>547</v>
      </c>
      <c r="H140" s="230">
        <v>60</v>
      </c>
      <c r="I140" s="231"/>
      <c r="J140" s="232">
        <f>ROUND(I140*H140,2)</f>
        <v>0</v>
      </c>
      <c r="K140" s="228" t="s">
        <v>1</v>
      </c>
      <c r="L140" s="44"/>
      <c r="M140" s="233" t="s">
        <v>1</v>
      </c>
      <c r="N140" s="234" t="s">
        <v>42</v>
      </c>
      <c r="O140" s="91"/>
      <c r="P140" s="235">
        <f>O140*H140</f>
        <v>0</v>
      </c>
      <c r="Q140" s="235">
        <v>0.00091</v>
      </c>
      <c r="R140" s="235">
        <f>Q140*H140</f>
        <v>0.054600000000000003</v>
      </c>
      <c r="S140" s="235">
        <v>0</v>
      </c>
      <c r="T140" s="236">
        <f>S140*H140</f>
        <v>0</v>
      </c>
      <c r="U140" s="38"/>
      <c r="V140" s="38"/>
      <c r="W140" s="38"/>
      <c r="X140" s="38"/>
      <c r="Y140" s="38"/>
      <c r="Z140" s="38"/>
      <c r="AA140" s="38"/>
      <c r="AB140" s="38"/>
      <c r="AC140" s="38"/>
      <c r="AD140" s="38"/>
      <c r="AE140" s="38"/>
      <c r="AR140" s="237" t="s">
        <v>392</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2048</v>
      </c>
    </row>
    <row r="141" s="2" customFormat="1" ht="24.15" customHeight="1">
      <c r="A141" s="38"/>
      <c r="B141" s="39"/>
      <c r="C141" s="226" t="s">
        <v>8</v>
      </c>
      <c r="D141" s="226" t="s">
        <v>307</v>
      </c>
      <c r="E141" s="227" t="s">
        <v>622</v>
      </c>
      <c r="F141" s="228" t="s">
        <v>623</v>
      </c>
      <c r="G141" s="229" t="s">
        <v>547</v>
      </c>
      <c r="H141" s="230">
        <v>120</v>
      </c>
      <c r="I141" s="231"/>
      <c r="J141" s="232">
        <f>ROUND(I141*H141,2)</f>
        <v>0</v>
      </c>
      <c r="K141" s="228" t="s">
        <v>1</v>
      </c>
      <c r="L141" s="44"/>
      <c r="M141" s="233" t="s">
        <v>1</v>
      </c>
      <c r="N141" s="234" t="s">
        <v>42</v>
      </c>
      <c r="O141" s="91"/>
      <c r="P141" s="235">
        <f>O141*H141</f>
        <v>0</v>
      </c>
      <c r="Q141" s="235">
        <v>0.0011900000000000001</v>
      </c>
      <c r="R141" s="235">
        <f>Q141*H141</f>
        <v>0.14280000000000001</v>
      </c>
      <c r="S141" s="235">
        <v>0</v>
      </c>
      <c r="T141" s="236">
        <f>S141*H141</f>
        <v>0</v>
      </c>
      <c r="U141" s="38"/>
      <c r="V141" s="38"/>
      <c r="W141" s="38"/>
      <c r="X141" s="38"/>
      <c r="Y141" s="38"/>
      <c r="Z141" s="38"/>
      <c r="AA141" s="38"/>
      <c r="AB141" s="38"/>
      <c r="AC141" s="38"/>
      <c r="AD141" s="38"/>
      <c r="AE141" s="38"/>
      <c r="AR141" s="237" t="s">
        <v>392</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392</v>
      </c>
      <c r="BM141" s="237" t="s">
        <v>2049</v>
      </c>
    </row>
    <row r="142" s="2" customFormat="1" ht="24.15" customHeight="1">
      <c r="A142" s="38"/>
      <c r="B142" s="39"/>
      <c r="C142" s="226" t="s">
        <v>375</v>
      </c>
      <c r="D142" s="226" t="s">
        <v>307</v>
      </c>
      <c r="E142" s="227" t="s">
        <v>625</v>
      </c>
      <c r="F142" s="228" t="s">
        <v>626</v>
      </c>
      <c r="G142" s="229" t="s">
        <v>547</v>
      </c>
      <c r="H142" s="230">
        <v>20</v>
      </c>
      <c r="I142" s="231"/>
      <c r="J142" s="232">
        <f>ROUND(I142*H142,2)</f>
        <v>0</v>
      </c>
      <c r="K142" s="228" t="s">
        <v>1</v>
      </c>
      <c r="L142" s="44"/>
      <c r="M142" s="233" t="s">
        <v>1</v>
      </c>
      <c r="N142" s="234" t="s">
        <v>42</v>
      </c>
      <c r="O142" s="91"/>
      <c r="P142" s="235">
        <f>O142*H142</f>
        <v>0</v>
      </c>
      <c r="Q142" s="235">
        <v>0.0025200000000000001</v>
      </c>
      <c r="R142" s="235">
        <f>Q142*H142</f>
        <v>0.0504</v>
      </c>
      <c r="S142" s="235">
        <v>0</v>
      </c>
      <c r="T142" s="236">
        <f>S142*H142</f>
        <v>0</v>
      </c>
      <c r="U142" s="38"/>
      <c r="V142" s="38"/>
      <c r="W142" s="38"/>
      <c r="X142" s="38"/>
      <c r="Y142" s="38"/>
      <c r="Z142" s="38"/>
      <c r="AA142" s="38"/>
      <c r="AB142" s="38"/>
      <c r="AC142" s="38"/>
      <c r="AD142" s="38"/>
      <c r="AE142" s="38"/>
      <c r="AR142" s="237" t="s">
        <v>392</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2050</v>
      </c>
    </row>
    <row r="143" s="2" customFormat="1" ht="24.15" customHeight="1">
      <c r="A143" s="38"/>
      <c r="B143" s="39"/>
      <c r="C143" s="226" t="s">
        <v>381</v>
      </c>
      <c r="D143" s="226" t="s">
        <v>307</v>
      </c>
      <c r="E143" s="227" t="s">
        <v>631</v>
      </c>
      <c r="F143" s="228" t="s">
        <v>632</v>
      </c>
      <c r="G143" s="229" t="s">
        <v>547</v>
      </c>
      <c r="H143" s="230">
        <v>200</v>
      </c>
      <c r="I143" s="231"/>
      <c r="J143" s="232">
        <f>ROUND(I143*H143,2)</f>
        <v>0</v>
      </c>
      <c r="K143" s="228" t="s">
        <v>1</v>
      </c>
      <c r="L143" s="44"/>
      <c r="M143" s="233" t="s">
        <v>1</v>
      </c>
      <c r="N143" s="234" t="s">
        <v>42</v>
      </c>
      <c r="O143" s="91"/>
      <c r="P143" s="235">
        <f>O143*H143</f>
        <v>0</v>
      </c>
      <c r="Q143" s="235">
        <v>0.00016000000000000001</v>
      </c>
      <c r="R143" s="235">
        <f>Q143*H143</f>
        <v>0.032000000000000001</v>
      </c>
      <c r="S143" s="235">
        <v>0</v>
      </c>
      <c r="T143" s="236">
        <f>S143*H143</f>
        <v>0</v>
      </c>
      <c r="U143" s="38"/>
      <c r="V143" s="38"/>
      <c r="W143" s="38"/>
      <c r="X143" s="38"/>
      <c r="Y143" s="38"/>
      <c r="Z143" s="38"/>
      <c r="AA143" s="38"/>
      <c r="AB143" s="38"/>
      <c r="AC143" s="38"/>
      <c r="AD143" s="38"/>
      <c r="AE143" s="38"/>
      <c r="AR143" s="237" t="s">
        <v>392</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392</v>
      </c>
      <c r="BM143" s="237" t="s">
        <v>2051</v>
      </c>
    </row>
    <row r="144" s="2" customFormat="1" ht="33" customHeight="1">
      <c r="A144" s="38"/>
      <c r="B144" s="39"/>
      <c r="C144" s="226" t="s">
        <v>389</v>
      </c>
      <c r="D144" s="226" t="s">
        <v>307</v>
      </c>
      <c r="E144" s="227" t="s">
        <v>634</v>
      </c>
      <c r="F144" s="228" t="s">
        <v>635</v>
      </c>
      <c r="G144" s="229" t="s">
        <v>547</v>
      </c>
      <c r="H144" s="230">
        <v>70</v>
      </c>
      <c r="I144" s="231"/>
      <c r="J144" s="232">
        <f>ROUND(I144*H144,2)</f>
        <v>0</v>
      </c>
      <c r="K144" s="228" t="s">
        <v>1</v>
      </c>
      <c r="L144" s="44"/>
      <c r="M144" s="233" t="s">
        <v>1</v>
      </c>
      <c r="N144" s="234" t="s">
        <v>42</v>
      </c>
      <c r="O144" s="91"/>
      <c r="P144" s="235">
        <f>O144*H144</f>
        <v>0</v>
      </c>
      <c r="Q144" s="235">
        <v>3.0000000000000001E-05</v>
      </c>
      <c r="R144" s="235">
        <f>Q144*H144</f>
        <v>0.0020999999999999999</v>
      </c>
      <c r="S144" s="235">
        <v>0</v>
      </c>
      <c r="T144" s="236">
        <f>S144*H144</f>
        <v>0</v>
      </c>
      <c r="U144" s="38"/>
      <c r="V144" s="38"/>
      <c r="W144" s="38"/>
      <c r="X144" s="38"/>
      <c r="Y144" s="38"/>
      <c r="Z144" s="38"/>
      <c r="AA144" s="38"/>
      <c r="AB144" s="38"/>
      <c r="AC144" s="38"/>
      <c r="AD144" s="38"/>
      <c r="AE144" s="38"/>
      <c r="AR144" s="237" t="s">
        <v>392</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2052</v>
      </c>
    </row>
    <row r="145" s="2" customFormat="1" ht="33" customHeight="1">
      <c r="A145" s="38"/>
      <c r="B145" s="39"/>
      <c r="C145" s="226" t="s">
        <v>392</v>
      </c>
      <c r="D145" s="226" t="s">
        <v>307</v>
      </c>
      <c r="E145" s="227" t="s">
        <v>637</v>
      </c>
      <c r="F145" s="228" t="s">
        <v>638</v>
      </c>
      <c r="G145" s="229" t="s">
        <v>547</v>
      </c>
      <c r="H145" s="230">
        <v>100</v>
      </c>
      <c r="I145" s="231"/>
      <c r="J145" s="232">
        <f>ROUND(I145*H145,2)</f>
        <v>0</v>
      </c>
      <c r="K145" s="228" t="s">
        <v>1</v>
      </c>
      <c r="L145" s="44"/>
      <c r="M145" s="233" t="s">
        <v>1</v>
      </c>
      <c r="N145" s="234" t="s">
        <v>42</v>
      </c>
      <c r="O145" s="91"/>
      <c r="P145" s="235">
        <f>O145*H145</f>
        <v>0</v>
      </c>
      <c r="Q145" s="235">
        <v>6.9999999999999994E-05</v>
      </c>
      <c r="R145" s="235">
        <f>Q145*H145</f>
        <v>0.0069999999999999993</v>
      </c>
      <c r="S145" s="235">
        <v>0</v>
      </c>
      <c r="T145" s="236">
        <f>S145*H145</f>
        <v>0</v>
      </c>
      <c r="U145" s="38"/>
      <c r="V145" s="38"/>
      <c r="W145" s="38"/>
      <c r="X145" s="38"/>
      <c r="Y145" s="38"/>
      <c r="Z145" s="38"/>
      <c r="AA145" s="38"/>
      <c r="AB145" s="38"/>
      <c r="AC145" s="38"/>
      <c r="AD145" s="38"/>
      <c r="AE145" s="38"/>
      <c r="AR145" s="237" t="s">
        <v>392</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392</v>
      </c>
      <c r="BM145" s="237" t="s">
        <v>2053</v>
      </c>
    </row>
    <row r="146" s="2" customFormat="1" ht="37.8" customHeight="1">
      <c r="A146" s="38"/>
      <c r="B146" s="39"/>
      <c r="C146" s="226" t="s">
        <v>398</v>
      </c>
      <c r="D146" s="226" t="s">
        <v>307</v>
      </c>
      <c r="E146" s="227" t="s">
        <v>640</v>
      </c>
      <c r="F146" s="228" t="s">
        <v>641</v>
      </c>
      <c r="G146" s="229" t="s">
        <v>547</v>
      </c>
      <c r="H146" s="230">
        <v>10</v>
      </c>
      <c r="I146" s="231"/>
      <c r="J146" s="232">
        <f>ROUND(I146*H146,2)</f>
        <v>0</v>
      </c>
      <c r="K146" s="228" t="s">
        <v>1</v>
      </c>
      <c r="L146" s="44"/>
      <c r="M146" s="233" t="s">
        <v>1</v>
      </c>
      <c r="N146" s="234" t="s">
        <v>42</v>
      </c>
      <c r="O146" s="91"/>
      <c r="P146" s="235">
        <f>O146*H146</f>
        <v>0</v>
      </c>
      <c r="Q146" s="235">
        <v>8.0000000000000007E-05</v>
      </c>
      <c r="R146" s="235">
        <f>Q146*H146</f>
        <v>0.00080000000000000004</v>
      </c>
      <c r="S146" s="235">
        <v>0</v>
      </c>
      <c r="T146" s="236">
        <f>S146*H146</f>
        <v>0</v>
      </c>
      <c r="U146" s="38"/>
      <c r="V146" s="38"/>
      <c r="W146" s="38"/>
      <c r="X146" s="38"/>
      <c r="Y146" s="38"/>
      <c r="Z146" s="38"/>
      <c r="AA146" s="38"/>
      <c r="AB146" s="38"/>
      <c r="AC146" s="38"/>
      <c r="AD146" s="38"/>
      <c r="AE146" s="38"/>
      <c r="AR146" s="237" t="s">
        <v>392</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2054</v>
      </c>
    </row>
    <row r="147" s="2" customFormat="1" ht="21.75" customHeight="1">
      <c r="A147" s="38"/>
      <c r="B147" s="39"/>
      <c r="C147" s="226" t="s">
        <v>403</v>
      </c>
      <c r="D147" s="226" t="s">
        <v>307</v>
      </c>
      <c r="E147" s="227" t="s">
        <v>652</v>
      </c>
      <c r="F147" s="228" t="s">
        <v>653</v>
      </c>
      <c r="G147" s="229" t="s">
        <v>575</v>
      </c>
      <c r="H147" s="230">
        <v>90</v>
      </c>
      <c r="I147" s="231"/>
      <c r="J147" s="232">
        <f>ROUND(I147*H147,2)</f>
        <v>0</v>
      </c>
      <c r="K147" s="228" t="s">
        <v>1</v>
      </c>
      <c r="L147" s="44"/>
      <c r="M147" s="233" t="s">
        <v>1</v>
      </c>
      <c r="N147" s="234" t="s">
        <v>42</v>
      </c>
      <c r="O147" s="91"/>
      <c r="P147" s="235">
        <f>O147*H147</f>
        <v>0</v>
      </c>
      <c r="Q147" s="235">
        <v>0.00017000000000000001</v>
      </c>
      <c r="R147" s="235">
        <f>Q147*H147</f>
        <v>0.015300000000000001</v>
      </c>
      <c r="S147" s="235">
        <v>0</v>
      </c>
      <c r="T147" s="236">
        <f>S147*H147</f>
        <v>0</v>
      </c>
      <c r="U147" s="38"/>
      <c r="V147" s="38"/>
      <c r="W147" s="38"/>
      <c r="X147" s="38"/>
      <c r="Y147" s="38"/>
      <c r="Z147" s="38"/>
      <c r="AA147" s="38"/>
      <c r="AB147" s="38"/>
      <c r="AC147" s="38"/>
      <c r="AD147" s="38"/>
      <c r="AE147" s="38"/>
      <c r="AR147" s="237" t="s">
        <v>392</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392</v>
      </c>
      <c r="BM147" s="237" t="s">
        <v>2055</v>
      </c>
    </row>
    <row r="148" s="2" customFormat="1" ht="24.15" customHeight="1">
      <c r="A148" s="38"/>
      <c r="B148" s="39"/>
      <c r="C148" s="226" t="s">
        <v>410</v>
      </c>
      <c r="D148" s="226" t="s">
        <v>307</v>
      </c>
      <c r="E148" s="227" t="s">
        <v>655</v>
      </c>
      <c r="F148" s="228" t="s">
        <v>656</v>
      </c>
      <c r="G148" s="229" t="s">
        <v>575</v>
      </c>
      <c r="H148" s="230">
        <v>60</v>
      </c>
      <c r="I148" s="231"/>
      <c r="J148" s="232">
        <f>ROUND(I148*H148,2)</f>
        <v>0</v>
      </c>
      <c r="K148" s="228" t="s">
        <v>1</v>
      </c>
      <c r="L148" s="44"/>
      <c r="M148" s="233" t="s">
        <v>1</v>
      </c>
      <c r="N148" s="234" t="s">
        <v>42</v>
      </c>
      <c r="O148" s="91"/>
      <c r="P148" s="235">
        <f>O148*H148</f>
        <v>0</v>
      </c>
      <c r="Q148" s="235">
        <v>6.0000000000000002E-05</v>
      </c>
      <c r="R148" s="235">
        <f>Q148*H148</f>
        <v>0.0035999999999999999</v>
      </c>
      <c r="S148" s="235">
        <v>0</v>
      </c>
      <c r="T148" s="236">
        <f>S148*H148</f>
        <v>0</v>
      </c>
      <c r="U148" s="38"/>
      <c r="V148" s="38"/>
      <c r="W148" s="38"/>
      <c r="X148" s="38"/>
      <c r="Y148" s="38"/>
      <c r="Z148" s="38"/>
      <c r="AA148" s="38"/>
      <c r="AB148" s="38"/>
      <c r="AC148" s="38"/>
      <c r="AD148" s="38"/>
      <c r="AE148" s="38"/>
      <c r="AR148" s="237" t="s">
        <v>392</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2056</v>
      </c>
    </row>
    <row r="149" s="2" customFormat="1" ht="24.15" customHeight="1">
      <c r="A149" s="38"/>
      <c r="B149" s="39"/>
      <c r="C149" s="226" t="s">
        <v>414</v>
      </c>
      <c r="D149" s="226" t="s">
        <v>307</v>
      </c>
      <c r="E149" s="227" t="s">
        <v>658</v>
      </c>
      <c r="F149" s="228" t="s">
        <v>659</v>
      </c>
      <c r="G149" s="229" t="s">
        <v>575</v>
      </c>
      <c r="H149" s="230">
        <v>20</v>
      </c>
      <c r="I149" s="231"/>
      <c r="J149" s="232">
        <f>ROUND(I149*H149,2)</f>
        <v>0</v>
      </c>
      <c r="K149" s="228" t="s">
        <v>1</v>
      </c>
      <c r="L149" s="44"/>
      <c r="M149" s="233" t="s">
        <v>1</v>
      </c>
      <c r="N149" s="234" t="s">
        <v>42</v>
      </c>
      <c r="O149" s="91"/>
      <c r="P149" s="235">
        <f>O149*H149</f>
        <v>0</v>
      </c>
      <c r="Q149" s="235">
        <v>0.00010000000000000001</v>
      </c>
      <c r="R149" s="235">
        <f>Q149*H149</f>
        <v>0.002</v>
      </c>
      <c r="S149" s="235">
        <v>0</v>
      </c>
      <c r="T149" s="236">
        <f>S149*H149</f>
        <v>0</v>
      </c>
      <c r="U149" s="38"/>
      <c r="V149" s="38"/>
      <c r="W149" s="38"/>
      <c r="X149" s="38"/>
      <c r="Y149" s="38"/>
      <c r="Z149" s="38"/>
      <c r="AA149" s="38"/>
      <c r="AB149" s="38"/>
      <c r="AC149" s="38"/>
      <c r="AD149" s="38"/>
      <c r="AE149" s="38"/>
      <c r="AR149" s="237" t="s">
        <v>392</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2057</v>
      </c>
    </row>
    <row r="150" s="2" customFormat="1" ht="24.15" customHeight="1">
      <c r="A150" s="38"/>
      <c r="B150" s="39"/>
      <c r="C150" s="226" t="s">
        <v>7</v>
      </c>
      <c r="D150" s="226" t="s">
        <v>307</v>
      </c>
      <c r="E150" s="227" t="s">
        <v>661</v>
      </c>
      <c r="F150" s="228" t="s">
        <v>662</v>
      </c>
      <c r="G150" s="229" t="s">
        <v>575</v>
      </c>
      <c r="H150" s="230">
        <v>20</v>
      </c>
      <c r="I150" s="231"/>
      <c r="J150" s="232">
        <f>ROUND(I150*H150,2)</f>
        <v>0</v>
      </c>
      <c r="K150" s="228" t="s">
        <v>1</v>
      </c>
      <c r="L150" s="44"/>
      <c r="M150" s="233" t="s">
        <v>1</v>
      </c>
      <c r="N150" s="234" t="s">
        <v>42</v>
      </c>
      <c r="O150" s="91"/>
      <c r="P150" s="235">
        <f>O150*H150</f>
        <v>0</v>
      </c>
      <c r="Q150" s="235">
        <v>0.00018000000000000001</v>
      </c>
      <c r="R150" s="235">
        <f>Q150*H150</f>
        <v>0.0036000000000000003</v>
      </c>
      <c r="S150" s="235">
        <v>0</v>
      </c>
      <c r="T150" s="236">
        <f>S150*H150</f>
        <v>0</v>
      </c>
      <c r="U150" s="38"/>
      <c r="V150" s="38"/>
      <c r="W150" s="38"/>
      <c r="X150" s="38"/>
      <c r="Y150" s="38"/>
      <c r="Z150" s="38"/>
      <c r="AA150" s="38"/>
      <c r="AB150" s="38"/>
      <c r="AC150" s="38"/>
      <c r="AD150" s="38"/>
      <c r="AE150" s="38"/>
      <c r="AR150" s="237" t="s">
        <v>392</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392</v>
      </c>
      <c r="BM150" s="237" t="s">
        <v>2058</v>
      </c>
    </row>
    <row r="151" s="12" customFormat="1" ht="25.92" customHeight="1">
      <c r="A151" s="12"/>
      <c r="B151" s="210"/>
      <c r="C151" s="211"/>
      <c r="D151" s="212" t="s">
        <v>76</v>
      </c>
      <c r="E151" s="213" t="s">
        <v>1441</v>
      </c>
      <c r="F151" s="213" t="s">
        <v>1442</v>
      </c>
      <c r="G151" s="211"/>
      <c r="H151" s="211"/>
      <c r="I151" s="214"/>
      <c r="J151" s="215">
        <f>BK151</f>
        <v>0</v>
      </c>
      <c r="K151" s="211"/>
      <c r="L151" s="216"/>
      <c r="M151" s="217"/>
      <c r="N151" s="218"/>
      <c r="O151" s="218"/>
      <c r="P151" s="219">
        <f>SUM(P152:P163)</f>
        <v>0</v>
      </c>
      <c r="Q151" s="218"/>
      <c r="R151" s="219">
        <f>SUM(R152:R163)</f>
        <v>0.37938999999999995</v>
      </c>
      <c r="S151" s="218"/>
      <c r="T151" s="220">
        <f>SUM(T152:T163)</f>
        <v>0</v>
      </c>
      <c r="U151" s="12"/>
      <c r="V151" s="12"/>
      <c r="W151" s="12"/>
      <c r="X151" s="12"/>
      <c r="Y151" s="12"/>
      <c r="Z151" s="12"/>
      <c r="AA151" s="12"/>
      <c r="AB151" s="12"/>
      <c r="AC151" s="12"/>
      <c r="AD151" s="12"/>
      <c r="AE151" s="12"/>
      <c r="AR151" s="221" t="s">
        <v>86</v>
      </c>
      <c r="AT151" s="222" t="s">
        <v>76</v>
      </c>
      <c r="AU151" s="222" t="s">
        <v>77</v>
      </c>
      <c r="AY151" s="221" t="s">
        <v>304</v>
      </c>
      <c r="BK151" s="223">
        <f>SUM(BK152:BK163)</f>
        <v>0</v>
      </c>
    </row>
    <row r="152" s="2" customFormat="1" ht="37.8" customHeight="1">
      <c r="A152" s="38"/>
      <c r="B152" s="39"/>
      <c r="C152" s="226" t="s">
        <v>422</v>
      </c>
      <c r="D152" s="226" t="s">
        <v>307</v>
      </c>
      <c r="E152" s="227" t="s">
        <v>1443</v>
      </c>
      <c r="F152" s="228" t="s">
        <v>1444</v>
      </c>
      <c r="G152" s="229" t="s">
        <v>575</v>
      </c>
      <c r="H152" s="230">
        <v>6</v>
      </c>
      <c r="I152" s="231"/>
      <c r="J152" s="232">
        <f>ROUND(I152*H152,2)</f>
        <v>0</v>
      </c>
      <c r="K152" s="228" t="s">
        <v>1</v>
      </c>
      <c r="L152" s="44"/>
      <c r="M152" s="233" t="s">
        <v>1</v>
      </c>
      <c r="N152" s="234" t="s">
        <v>42</v>
      </c>
      <c r="O152" s="91"/>
      <c r="P152" s="235">
        <f>O152*H152</f>
        <v>0</v>
      </c>
      <c r="Q152" s="235">
        <v>0.022749999999999999</v>
      </c>
      <c r="R152" s="235">
        <f>Q152*H152</f>
        <v>0.13650000000000001</v>
      </c>
      <c r="S152" s="235">
        <v>0</v>
      </c>
      <c r="T152" s="236">
        <f>S152*H152</f>
        <v>0</v>
      </c>
      <c r="U152" s="38"/>
      <c r="V152" s="38"/>
      <c r="W152" s="38"/>
      <c r="X152" s="38"/>
      <c r="Y152" s="38"/>
      <c r="Z152" s="38"/>
      <c r="AA152" s="38"/>
      <c r="AB152" s="38"/>
      <c r="AC152" s="38"/>
      <c r="AD152" s="38"/>
      <c r="AE152" s="38"/>
      <c r="AR152" s="237" t="s">
        <v>392</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392</v>
      </c>
      <c r="BM152" s="237" t="s">
        <v>2059</v>
      </c>
    </row>
    <row r="153" s="2" customFormat="1" ht="49.05" customHeight="1">
      <c r="A153" s="38"/>
      <c r="B153" s="39"/>
      <c r="C153" s="226" t="s">
        <v>429</v>
      </c>
      <c r="D153" s="226" t="s">
        <v>307</v>
      </c>
      <c r="E153" s="227" t="s">
        <v>1446</v>
      </c>
      <c r="F153" s="228" t="s">
        <v>1447</v>
      </c>
      <c r="G153" s="229" t="s">
        <v>575</v>
      </c>
      <c r="H153" s="230">
        <v>1</v>
      </c>
      <c r="I153" s="231"/>
      <c r="J153" s="232">
        <f>ROUND(I153*H153,2)</f>
        <v>0</v>
      </c>
      <c r="K153" s="228" t="s">
        <v>1</v>
      </c>
      <c r="L153" s="44"/>
      <c r="M153" s="233" t="s">
        <v>1</v>
      </c>
      <c r="N153" s="234" t="s">
        <v>42</v>
      </c>
      <c r="O153" s="91"/>
      <c r="P153" s="235">
        <f>O153*H153</f>
        <v>0</v>
      </c>
      <c r="Q153" s="235">
        <v>0.022749999999999999</v>
      </c>
      <c r="R153" s="235">
        <f>Q153*H153</f>
        <v>0.022749999999999999</v>
      </c>
      <c r="S153" s="235">
        <v>0</v>
      </c>
      <c r="T153" s="236">
        <f>S153*H153</f>
        <v>0</v>
      </c>
      <c r="U153" s="38"/>
      <c r="V153" s="38"/>
      <c r="W153" s="38"/>
      <c r="X153" s="38"/>
      <c r="Y153" s="38"/>
      <c r="Z153" s="38"/>
      <c r="AA153" s="38"/>
      <c r="AB153" s="38"/>
      <c r="AC153" s="38"/>
      <c r="AD153" s="38"/>
      <c r="AE153" s="38"/>
      <c r="AR153" s="237" t="s">
        <v>392</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2060</v>
      </c>
    </row>
    <row r="154" s="2" customFormat="1" ht="37.8" customHeight="1">
      <c r="A154" s="38"/>
      <c r="B154" s="39"/>
      <c r="C154" s="226" t="s">
        <v>433</v>
      </c>
      <c r="D154" s="226" t="s">
        <v>307</v>
      </c>
      <c r="E154" s="227" t="s">
        <v>1449</v>
      </c>
      <c r="F154" s="228" t="s">
        <v>1450</v>
      </c>
      <c r="G154" s="229" t="s">
        <v>575</v>
      </c>
      <c r="H154" s="230">
        <v>1</v>
      </c>
      <c r="I154" s="231"/>
      <c r="J154" s="232">
        <f>ROUND(I154*H154,2)</f>
        <v>0</v>
      </c>
      <c r="K154" s="228" t="s">
        <v>1</v>
      </c>
      <c r="L154" s="44"/>
      <c r="M154" s="233" t="s">
        <v>1</v>
      </c>
      <c r="N154" s="234" t="s">
        <v>42</v>
      </c>
      <c r="O154" s="91"/>
      <c r="P154" s="235">
        <f>O154*H154</f>
        <v>0</v>
      </c>
      <c r="Q154" s="235">
        <v>0.039910000000000001</v>
      </c>
      <c r="R154" s="235">
        <f>Q154*H154</f>
        <v>0.039910000000000001</v>
      </c>
      <c r="S154" s="235">
        <v>0</v>
      </c>
      <c r="T154" s="236">
        <f>S154*H154</f>
        <v>0</v>
      </c>
      <c r="U154" s="38"/>
      <c r="V154" s="38"/>
      <c r="W154" s="38"/>
      <c r="X154" s="38"/>
      <c r="Y154" s="38"/>
      <c r="Z154" s="38"/>
      <c r="AA154" s="38"/>
      <c r="AB154" s="38"/>
      <c r="AC154" s="38"/>
      <c r="AD154" s="38"/>
      <c r="AE154" s="38"/>
      <c r="AR154" s="237" t="s">
        <v>392</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392</v>
      </c>
      <c r="BM154" s="237" t="s">
        <v>2061</v>
      </c>
    </row>
    <row r="155" s="2" customFormat="1" ht="37.8" customHeight="1">
      <c r="A155" s="38"/>
      <c r="B155" s="39"/>
      <c r="C155" s="226" t="s">
        <v>437</v>
      </c>
      <c r="D155" s="226" t="s">
        <v>307</v>
      </c>
      <c r="E155" s="227" t="s">
        <v>1452</v>
      </c>
      <c r="F155" s="228" t="s">
        <v>1453</v>
      </c>
      <c r="G155" s="229" t="s">
        <v>575</v>
      </c>
      <c r="H155" s="230">
        <v>2</v>
      </c>
      <c r="I155" s="231"/>
      <c r="J155" s="232">
        <f>ROUND(I155*H155,2)</f>
        <v>0</v>
      </c>
      <c r="K155" s="228" t="s">
        <v>1</v>
      </c>
      <c r="L155" s="44"/>
      <c r="M155" s="233" t="s">
        <v>1</v>
      </c>
      <c r="N155" s="234" t="s">
        <v>42</v>
      </c>
      <c r="O155" s="91"/>
      <c r="P155" s="235">
        <f>O155*H155</f>
        <v>0</v>
      </c>
      <c r="Q155" s="235">
        <v>0.01197</v>
      </c>
      <c r="R155" s="235">
        <f>Q155*H155</f>
        <v>0.023939999999999999</v>
      </c>
      <c r="S155" s="235">
        <v>0</v>
      </c>
      <c r="T155" s="236">
        <f>S155*H155</f>
        <v>0</v>
      </c>
      <c r="U155" s="38"/>
      <c r="V155" s="38"/>
      <c r="W155" s="38"/>
      <c r="X155" s="38"/>
      <c r="Y155" s="38"/>
      <c r="Z155" s="38"/>
      <c r="AA155" s="38"/>
      <c r="AB155" s="38"/>
      <c r="AC155" s="38"/>
      <c r="AD155" s="38"/>
      <c r="AE155" s="38"/>
      <c r="AR155" s="237" t="s">
        <v>392</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2062</v>
      </c>
    </row>
    <row r="156" s="2" customFormat="1" ht="37.8" customHeight="1">
      <c r="A156" s="38"/>
      <c r="B156" s="39"/>
      <c r="C156" s="226" t="s">
        <v>443</v>
      </c>
      <c r="D156" s="226" t="s">
        <v>307</v>
      </c>
      <c r="E156" s="227" t="s">
        <v>1455</v>
      </c>
      <c r="F156" s="228" t="s">
        <v>1456</v>
      </c>
      <c r="G156" s="229" t="s">
        <v>575</v>
      </c>
      <c r="H156" s="230">
        <v>6</v>
      </c>
      <c r="I156" s="231"/>
      <c r="J156" s="232">
        <f>ROUND(I156*H156,2)</f>
        <v>0</v>
      </c>
      <c r="K156" s="228" t="s">
        <v>1</v>
      </c>
      <c r="L156" s="44"/>
      <c r="M156" s="233" t="s">
        <v>1</v>
      </c>
      <c r="N156" s="234" t="s">
        <v>42</v>
      </c>
      <c r="O156" s="91"/>
      <c r="P156" s="235">
        <f>O156*H156</f>
        <v>0</v>
      </c>
      <c r="Q156" s="235">
        <v>0.016469999999999999</v>
      </c>
      <c r="R156" s="235">
        <f>Q156*H156</f>
        <v>0.098819999999999991</v>
      </c>
      <c r="S156" s="235">
        <v>0</v>
      </c>
      <c r="T156" s="236">
        <f>S156*H156</f>
        <v>0</v>
      </c>
      <c r="U156" s="38"/>
      <c r="V156" s="38"/>
      <c r="W156" s="38"/>
      <c r="X156" s="38"/>
      <c r="Y156" s="38"/>
      <c r="Z156" s="38"/>
      <c r="AA156" s="38"/>
      <c r="AB156" s="38"/>
      <c r="AC156" s="38"/>
      <c r="AD156" s="38"/>
      <c r="AE156" s="38"/>
      <c r="AR156" s="237" t="s">
        <v>392</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392</v>
      </c>
      <c r="BM156" s="237" t="s">
        <v>2063</v>
      </c>
    </row>
    <row r="157" s="2" customFormat="1" ht="24.15" customHeight="1">
      <c r="A157" s="38"/>
      <c r="B157" s="39"/>
      <c r="C157" s="226" t="s">
        <v>447</v>
      </c>
      <c r="D157" s="226" t="s">
        <v>307</v>
      </c>
      <c r="E157" s="227" t="s">
        <v>1458</v>
      </c>
      <c r="F157" s="228" t="s">
        <v>1459</v>
      </c>
      <c r="G157" s="229" t="s">
        <v>575</v>
      </c>
      <c r="H157" s="230">
        <v>1</v>
      </c>
      <c r="I157" s="231"/>
      <c r="J157" s="232">
        <f>ROUND(I157*H157,2)</f>
        <v>0</v>
      </c>
      <c r="K157" s="228" t="s">
        <v>1</v>
      </c>
      <c r="L157" s="44"/>
      <c r="M157" s="233" t="s">
        <v>1</v>
      </c>
      <c r="N157" s="234" t="s">
        <v>42</v>
      </c>
      <c r="O157" s="91"/>
      <c r="P157" s="235">
        <f>O157*H157</f>
        <v>0</v>
      </c>
      <c r="Q157" s="235">
        <v>0.019210000000000001</v>
      </c>
      <c r="R157" s="235">
        <f>Q157*H157</f>
        <v>0.019210000000000001</v>
      </c>
      <c r="S157" s="235">
        <v>0</v>
      </c>
      <c r="T157" s="236">
        <f>S157*H157</f>
        <v>0</v>
      </c>
      <c r="U157" s="38"/>
      <c r="V157" s="38"/>
      <c r="W157" s="38"/>
      <c r="X157" s="38"/>
      <c r="Y157" s="38"/>
      <c r="Z157" s="38"/>
      <c r="AA157" s="38"/>
      <c r="AB157" s="38"/>
      <c r="AC157" s="38"/>
      <c r="AD157" s="38"/>
      <c r="AE157" s="38"/>
      <c r="AR157" s="237" t="s">
        <v>392</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2064</v>
      </c>
    </row>
    <row r="158" s="2" customFormat="1" ht="24.15" customHeight="1">
      <c r="A158" s="38"/>
      <c r="B158" s="39"/>
      <c r="C158" s="226" t="s">
        <v>451</v>
      </c>
      <c r="D158" s="226" t="s">
        <v>307</v>
      </c>
      <c r="E158" s="227" t="s">
        <v>1461</v>
      </c>
      <c r="F158" s="228" t="s">
        <v>1462</v>
      </c>
      <c r="G158" s="229" t="s">
        <v>575</v>
      </c>
      <c r="H158" s="230">
        <v>1</v>
      </c>
      <c r="I158" s="231"/>
      <c r="J158" s="232">
        <f>ROUND(I158*H158,2)</f>
        <v>0</v>
      </c>
      <c r="K158" s="228" t="s">
        <v>1</v>
      </c>
      <c r="L158" s="44"/>
      <c r="M158" s="233" t="s">
        <v>1</v>
      </c>
      <c r="N158" s="234" t="s">
        <v>42</v>
      </c>
      <c r="O158" s="91"/>
      <c r="P158" s="235">
        <f>O158*H158</f>
        <v>0</v>
      </c>
      <c r="Q158" s="235">
        <v>0.0147</v>
      </c>
      <c r="R158" s="235">
        <f>Q158*H158</f>
        <v>0.0147</v>
      </c>
      <c r="S158" s="235">
        <v>0</v>
      </c>
      <c r="T158" s="236">
        <f>S158*H158</f>
        <v>0</v>
      </c>
      <c r="U158" s="38"/>
      <c r="V158" s="38"/>
      <c r="W158" s="38"/>
      <c r="X158" s="38"/>
      <c r="Y158" s="38"/>
      <c r="Z158" s="38"/>
      <c r="AA158" s="38"/>
      <c r="AB158" s="38"/>
      <c r="AC158" s="38"/>
      <c r="AD158" s="38"/>
      <c r="AE158" s="38"/>
      <c r="AR158" s="237" t="s">
        <v>392</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2065</v>
      </c>
    </row>
    <row r="159" s="2" customFormat="1" ht="24.15" customHeight="1">
      <c r="A159" s="38"/>
      <c r="B159" s="39"/>
      <c r="C159" s="226" t="s">
        <v>456</v>
      </c>
      <c r="D159" s="226" t="s">
        <v>307</v>
      </c>
      <c r="E159" s="227" t="s">
        <v>1464</v>
      </c>
      <c r="F159" s="228" t="s">
        <v>1465</v>
      </c>
      <c r="G159" s="229" t="s">
        <v>575</v>
      </c>
      <c r="H159" s="230">
        <v>18</v>
      </c>
      <c r="I159" s="231"/>
      <c r="J159" s="232">
        <f>ROUND(I159*H159,2)</f>
        <v>0</v>
      </c>
      <c r="K159" s="228" t="s">
        <v>1</v>
      </c>
      <c r="L159" s="44"/>
      <c r="M159" s="233" t="s">
        <v>1</v>
      </c>
      <c r="N159" s="234" t="s">
        <v>42</v>
      </c>
      <c r="O159" s="91"/>
      <c r="P159" s="235">
        <f>O159*H159</f>
        <v>0</v>
      </c>
      <c r="Q159" s="235">
        <v>0.00029999999999999997</v>
      </c>
      <c r="R159" s="235">
        <f>Q159*H159</f>
        <v>0.0053999999999999994</v>
      </c>
      <c r="S159" s="235">
        <v>0</v>
      </c>
      <c r="T159" s="236">
        <f>S159*H159</f>
        <v>0</v>
      </c>
      <c r="U159" s="38"/>
      <c r="V159" s="38"/>
      <c r="W159" s="38"/>
      <c r="X159" s="38"/>
      <c r="Y159" s="38"/>
      <c r="Z159" s="38"/>
      <c r="AA159" s="38"/>
      <c r="AB159" s="38"/>
      <c r="AC159" s="38"/>
      <c r="AD159" s="38"/>
      <c r="AE159" s="38"/>
      <c r="AR159" s="237" t="s">
        <v>392</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392</v>
      </c>
      <c r="BM159" s="237" t="s">
        <v>2066</v>
      </c>
    </row>
    <row r="160" s="13" customFormat="1">
      <c r="A160" s="13"/>
      <c r="B160" s="239"/>
      <c r="C160" s="240"/>
      <c r="D160" s="241" t="s">
        <v>323</v>
      </c>
      <c r="E160" s="242" t="s">
        <v>1</v>
      </c>
      <c r="F160" s="243" t="s">
        <v>1467</v>
      </c>
      <c r="G160" s="240"/>
      <c r="H160" s="244">
        <v>18</v>
      </c>
      <c r="I160" s="245"/>
      <c r="J160" s="240"/>
      <c r="K160" s="240"/>
      <c r="L160" s="246"/>
      <c r="M160" s="247"/>
      <c r="N160" s="248"/>
      <c r="O160" s="248"/>
      <c r="P160" s="248"/>
      <c r="Q160" s="248"/>
      <c r="R160" s="248"/>
      <c r="S160" s="248"/>
      <c r="T160" s="249"/>
      <c r="U160" s="13"/>
      <c r="V160" s="13"/>
      <c r="W160" s="13"/>
      <c r="X160" s="13"/>
      <c r="Y160" s="13"/>
      <c r="Z160" s="13"/>
      <c r="AA160" s="13"/>
      <c r="AB160" s="13"/>
      <c r="AC160" s="13"/>
      <c r="AD160" s="13"/>
      <c r="AE160" s="13"/>
      <c r="AT160" s="250" t="s">
        <v>323</v>
      </c>
      <c r="AU160" s="250" t="s">
        <v>84</v>
      </c>
      <c r="AV160" s="13" t="s">
        <v>86</v>
      </c>
      <c r="AW160" s="13" t="s">
        <v>32</v>
      </c>
      <c r="AX160" s="13" t="s">
        <v>84</v>
      </c>
      <c r="AY160" s="250" t="s">
        <v>304</v>
      </c>
    </row>
    <row r="161" s="2" customFormat="1" ht="24.15" customHeight="1">
      <c r="A161" s="38"/>
      <c r="B161" s="39"/>
      <c r="C161" s="226" t="s">
        <v>461</v>
      </c>
      <c r="D161" s="226" t="s">
        <v>307</v>
      </c>
      <c r="E161" s="227" t="s">
        <v>1468</v>
      </c>
      <c r="F161" s="228" t="s">
        <v>1469</v>
      </c>
      <c r="G161" s="229" t="s">
        <v>575</v>
      </c>
      <c r="H161" s="230">
        <v>1</v>
      </c>
      <c r="I161" s="231"/>
      <c r="J161" s="232">
        <f>ROUND(I161*H161,2)</f>
        <v>0</v>
      </c>
      <c r="K161" s="228" t="s">
        <v>1</v>
      </c>
      <c r="L161" s="44"/>
      <c r="M161" s="233" t="s">
        <v>1</v>
      </c>
      <c r="N161" s="234" t="s">
        <v>42</v>
      </c>
      <c r="O161" s="91"/>
      <c r="P161" s="235">
        <f>O161*H161</f>
        <v>0</v>
      </c>
      <c r="Q161" s="235">
        <v>0.0019599999999999999</v>
      </c>
      <c r="R161" s="235">
        <f>Q161*H161</f>
        <v>0.0019599999999999999</v>
      </c>
      <c r="S161" s="235">
        <v>0</v>
      </c>
      <c r="T161" s="236">
        <f>S161*H161</f>
        <v>0</v>
      </c>
      <c r="U161" s="38"/>
      <c r="V161" s="38"/>
      <c r="W161" s="38"/>
      <c r="X161" s="38"/>
      <c r="Y161" s="38"/>
      <c r="Z161" s="38"/>
      <c r="AA161" s="38"/>
      <c r="AB161" s="38"/>
      <c r="AC161" s="38"/>
      <c r="AD161" s="38"/>
      <c r="AE161" s="38"/>
      <c r="AR161" s="237" t="s">
        <v>392</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392</v>
      </c>
      <c r="BM161" s="237" t="s">
        <v>2067</v>
      </c>
    </row>
    <row r="162" s="2" customFormat="1" ht="21.75" customHeight="1">
      <c r="A162" s="38"/>
      <c r="B162" s="39"/>
      <c r="C162" s="226" t="s">
        <v>466</v>
      </c>
      <c r="D162" s="226" t="s">
        <v>307</v>
      </c>
      <c r="E162" s="227" t="s">
        <v>1471</v>
      </c>
      <c r="F162" s="228" t="s">
        <v>1472</v>
      </c>
      <c r="G162" s="229" t="s">
        <v>575</v>
      </c>
      <c r="H162" s="230">
        <v>9</v>
      </c>
      <c r="I162" s="231"/>
      <c r="J162" s="232">
        <f>ROUND(I162*H162,2)</f>
        <v>0</v>
      </c>
      <c r="K162" s="228" t="s">
        <v>1</v>
      </c>
      <c r="L162" s="44"/>
      <c r="M162" s="233" t="s">
        <v>1</v>
      </c>
      <c r="N162" s="234" t="s">
        <v>42</v>
      </c>
      <c r="O162" s="91"/>
      <c r="P162" s="235">
        <f>O162*H162</f>
        <v>0</v>
      </c>
      <c r="Q162" s="235">
        <v>0.0018</v>
      </c>
      <c r="R162" s="235">
        <f>Q162*H162</f>
        <v>0.016199999999999999</v>
      </c>
      <c r="S162" s="235">
        <v>0</v>
      </c>
      <c r="T162" s="236">
        <f>S162*H162</f>
        <v>0</v>
      </c>
      <c r="U162" s="38"/>
      <c r="V162" s="38"/>
      <c r="W162" s="38"/>
      <c r="X162" s="38"/>
      <c r="Y162" s="38"/>
      <c r="Z162" s="38"/>
      <c r="AA162" s="38"/>
      <c r="AB162" s="38"/>
      <c r="AC162" s="38"/>
      <c r="AD162" s="38"/>
      <c r="AE162" s="38"/>
      <c r="AR162" s="237" t="s">
        <v>392</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392</v>
      </c>
      <c r="BM162" s="237" t="s">
        <v>2068</v>
      </c>
    </row>
    <row r="163" s="13" customFormat="1">
      <c r="A163" s="13"/>
      <c r="B163" s="239"/>
      <c r="C163" s="240"/>
      <c r="D163" s="241" t="s">
        <v>323</v>
      </c>
      <c r="E163" s="242" t="s">
        <v>1</v>
      </c>
      <c r="F163" s="243" t="s">
        <v>1474</v>
      </c>
      <c r="G163" s="240"/>
      <c r="H163" s="244">
        <v>9</v>
      </c>
      <c r="I163" s="245"/>
      <c r="J163" s="240"/>
      <c r="K163" s="240"/>
      <c r="L163" s="246"/>
      <c r="M163" s="247"/>
      <c r="N163" s="248"/>
      <c r="O163" s="248"/>
      <c r="P163" s="248"/>
      <c r="Q163" s="248"/>
      <c r="R163" s="248"/>
      <c r="S163" s="248"/>
      <c r="T163" s="249"/>
      <c r="U163" s="13"/>
      <c r="V163" s="13"/>
      <c r="W163" s="13"/>
      <c r="X163" s="13"/>
      <c r="Y163" s="13"/>
      <c r="Z163" s="13"/>
      <c r="AA163" s="13"/>
      <c r="AB163" s="13"/>
      <c r="AC163" s="13"/>
      <c r="AD163" s="13"/>
      <c r="AE163" s="13"/>
      <c r="AT163" s="250" t="s">
        <v>323</v>
      </c>
      <c r="AU163" s="250" t="s">
        <v>84</v>
      </c>
      <c r="AV163" s="13" t="s">
        <v>86</v>
      </c>
      <c r="AW163" s="13" t="s">
        <v>32</v>
      </c>
      <c r="AX163" s="13" t="s">
        <v>84</v>
      </c>
      <c r="AY163" s="250" t="s">
        <v>304</v>
      </c>
    </row>
    <row r="164" s="12" customFormat="1" ht="25.92" customHeight="1">
      <c r="A164" s="12"/>
      <c r="B164" s="210"/>
      <c r="C164" s="211"/>
      <c r="D164" s="212" t="s">
        <v>76</v>
      </c>
      <c r="E164" s="213" t="s">
        <v>1475</v>
      </c>
      <c r="F164" s="213" t="s">
        <v>1476</v>
      </c>
      <c r="G164" s="211"/>
      <c r="H164" s="211"/>
      <c r="I164" s="214"/>
      <c r="J164" s="215">
        <f>BK164</f>
        <v>0</v>
      </c>
      <c r="K164" s="211"/>
      <c r="L164" s="216"/>
      <c r="M164" s="217"/>
      <c r="N164" s="218"/>
      <c r="O164" s="218"/>
      <c r="P164" s="219">
        <f>SUM(P165:P167)</f>
        <v>0</v>
      </c>
      <c r="Q164" s="218"/>
      <c r="R164" s="219">
        <f>SUM(R165:R167)</f>
        <v>0.1351</v>
      </c>
      <c r="S164" s="218"/>
      <c r="T164" s="220">
        <f>SUM(T165:T167)</f>
        <v>0</v>
      </c>
      <c r="U164" s="12"/>
      <c r="V164" s="12"/>
      <c r="W164" s="12"/>
      <c r="X164" s="12"/>
      <c r="Y164" s="12"/>
      <c r="Z164" s="12"/>
      <c r="AA164" s="12"/>
      <c r="AB164" s="12"/>
      <c r="AC164" s="12"/>
      <c r="AD164" s="12"/>
      <c r="AE164" s="12"/>
      <c r="AR164" s="221" t="s">
        <v>86</v>
      </c>
      <c r="AT164" s="222" t="s">
        <v>76</v>
      </c>
      <c r="AU164" s="222" t="s">
        <v>77</v>
      </c>
      <c r="AY164" s="221" t="s">
        <v>304</v>
      </c>
      <c r="BK164" s="223">
        <f>SUM(BK165:BK167)</f>
        <v>0</v>
      </c>
    </row>
    <row r="165" s="2" customFormat="1" ht="37.8" customHeight="1">
      <c r="A165" s="38"/>
      <c r="B165" s="39"/>
      <c r="C165" s="226" t="s">
        <v>426</v>
      </c>
      <c r="D165" s="226" t="s">
        <v>307</v>
      </c>
      <c r="E165" s="227" t="s">
        <v>1477</v>
      </c>
      <c r="F165" s="228" t="s">
        <v>1478</v>
      </c>
      <c r="G165" s="229" t="s">
        <v>575</v>
      </c>
      <c r="H165" s="230">
        <v>7</v>
      </c>
      <c r="I165" s="231"/>
      <c r="J165" s="232">
        <f>ROUND(I165*H165,2)</f>
        <v>0</v>
      </c>
      <c r="K165" s="228" t="s">
        <v>1</v>
      </c>
      <c r="L165" s="44"/>
      <c r="M165" s="233" t="s">
        <v>1</v>
      </c>
      <c r="N165" s="234" t="s">
        <v>42</v>
      </c>
      <c r="O165" s="91"/>
      <c r="P165" s="235">
        <f>O165*H165</f>
        <v>0</v>
      </c>
      <c r="Q165" s="235">
        <v>0.01865</v>
      </c>
      <c r="R165" s="235">
        <f>Q165*H165</f>
        <v>0.13055</v>
      </c>
      <c r="S165" s="235">
        <v>0</v>
      </c>
      <c r="T165" s="236">
        <f>S165*H165</f>
        <v>0</v>
      </c>
      <c r="U165" s="38"/>
      <c r="V165" s="38"/>
      <c r="W165" s="38"/>
      <c r="X165" s="38"/>
      <c r="Y165" s="38"/>
      <c r="Z165" s="38"/>
      <c r="AA165" s="38"/>
      <c r="AB165" s="38"/>
      <c r="AC165" s="38"/>
      <c r="AD165" s="38"/>
      <c r="AE165" s="38"/>
      <c r="AR165" s="237" t="s">
        <v>392</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392</v>
      </c>
      <c r="BM165" s="237" t="s">
        <v>2069</v>
      </c>
    </row>
    <row r="166" s="2" customFormat="1" ht="16.5" customHeight="1">
      <c r="A166" s="38"/>
      <c r="B166" s="39"/>
      <c r="C166" s="226" t="s">
        <v>475</v>
      </c>
      <c r="D166" s="226" t="s">
        <v>307</v>
      </c>
      <c r="E166" s="227" t="s">
        <v>1480</v>
      </c>
      <c r="F166" s="228" t="s">
        <v>1481</v>
      </c>
      <c r="G166" s="229" t="s">
        <v>575</v>
      </c>
      <c r="H166" s="230">
        <v>7</v>
      </c>
      <c r="I166" s="231"/>
      <c r="J166" s="232">
        <f>ROUND(I166*H166,2)</f>
        <v>0</v>
      </c>
      <c r="K166" s="228" t="s">
        <v>1</v>
      </c>
      <c r="L166" s="44"/>
      <c r="M166" s="233" t="s">
        <v>1</v>
      </c>
      <c r="N166" s="234" t="s">
        <v>42</v>
      </c>
      <c r="O166" s="91"/>
      <c r="P166" s="235">
        <f>O166*H166</f>
        <v>0</v>
      </c>
      <c r="Q166" s="235">
        <v>0.00014999999999999999</v>
      </c>
      <c r="R166" s="235">
        <f>Q166*H166</f>
        <v>0.0010499999999999999</v>
      </c>
      <c r="S166" s="235">
        <v>0</v>
      </c>
      <c r="T166" s="236">
        <f>S166*H166</f>
        <v>0</v>
      </c>
      <c r="U166" s="38"/>
      <c r="V166" s="38"/>
      <c r="W166" s="38"/>
      <c r="X166" s="38"/>
      <c r="Y166" s="38"/>
      <c r="Z166" s="38"/>
      <c r="AA166" s="38"/>
      <c r="AB166" s="38"/>
      <c r="AC166" s="38"/>
      <c r="AD166" s="38"/>
      <c r="AE166" s="38"/>
      <c r="AR166" s="237" t="s">
        <v>392</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2070</v>
      </c>
    </row>
    <row r="167" s="2" customFormat="1" ht="16.5" customHeight="1">
      <c r="A167" s="38"/>
      <c r="B167" s="39"/>
      <c r="C167" s="226" t="s">
        <v>479</v>
      </c>
      <c r="D167" s="226" t="s">
        <v>307</v>
      </c>
      <c r="E167" s="227" t="s">
        <v>1483</v>
      </c>
      <c r="F167" s="228" t="s">
        <v>1484</v>
      </c>
      <c r="G167" s="229" t="s">
        <v>575</v>
      </c>
      <c r="H167" s="230">
        <v>7</v>
      </c>
      <c r="I167" s="231"/>
      <c r="J167" s="232">
        <f>ROUND(I167*H167,2)</f>
        <v>0</v>
      </c>
      <c r="K167" s="228" t="s">
        <v>1</v>
      </c>
      <c r="L167" s="44"/>
      <c r="M167" s="233" t="s">
        <v>1</v>
      </c>
      <c r="N167" s="234" t="s">
        <v>42</v>
      </c>
      <c r="O167" s="91"/>
      <c r="P167" s="235">
        <f>O167*H167</f>
        <v>0</v>
      </c>
      <c r="Q167" s="235">
        <v>0.00050000000000000001</v>
      </c>
      <c r="R167" s="235">
        <f>Q167*H167</f>
        <v>0.0035000000000000001</v>
      </c>
      <c r="S167" s="235">
        <v>0</v>
      </c>
      <c r="T167" s="236">
        <f>S167*H167</f>
        <v>0</v>
      </c>
      <c r="U167" s="38"/>
      <c r="V167" s="38"/>
      <c r="W167" s="38"/>
      <c r="X167" s="38"/>
      <c r="Y167" s="38"/>
      <c r="Z167" s="38"/>
      <c r="AA167" s="38"/>
      <c r="AB167" s="38"/>
      <c r="AC167" s="38"/>
      <c r="AD167" s="38"/>
      <c r="AE167" s="38"/>
      <c r="AR167" s="237" t="s">
        <v>392</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2071</v>
      </c>
    </row>
    <row r="168" s="12" customFormat="1" ht="25.92" customHeight="1">
      <c r="A168" s="12"/>
      <c r="B168" s="210"/>
      <c r="C168" s="211"/>
      <c r="D168" s="212" t="s">
        <v>76</v>
      </c>
      <c r="E168" s="213" t="s">
        <v>385</v>
      </c>
      <c r="F168" s="213" t="s">
        <v>386</v>
      </c>
      <c r="G168" s="211"/>
      <c r="H168" s="211"/>
      <c r="I168" s="214"/>
      <c r="J168" s="215">
        <f>BK168</f>
        <v>0</v>
      </c>
      <c r="K168" s="211"/>
      <c r="L168" s="216"/>
      <c r="M168" s="217"/>
      <c r="N168" s="218"/>
      <c r="O168" s="218"/>
      <c r="P168" s="219">
        <f>P169</f>
        <v>0</v>
      </c>
      <c r="Q168" s="218"/>
      <c r="R168" s="219">
        <f>R169</f>
        <v>0</v>
      </c>
      <c r="S168" s="218"/>
      <c r="T168" s="220">
        <f>T169</f>
        <v>0</v>
      </c>
      <c r="U168" s="12"/>
      <c r="V168" s="12"/>
      <c r="W168" s="12"/>
      <c r="X168" s="12"/>
      <c r="Y168" s="12"/>
      <c r="Z168" s="12"/>
      <c r="AA168" s="12"/>
      <c r="AB168" s="12"/>
      <c r="AC168" s="12"/>
      <c r="AD168" s="12"/>
      <c r="AE168" s="12"/>
      <c r="AR168" s="221" t="s">
        <v>86</v>
      </c>
      <c r="AT168" s="222" t="s">
        <v>76</v>
      </c>
      <c r="AU168" s="222" t="s">
        <v>77</v>
      </c>
      <c r="AY168" s="221" t="s">
        <v>304</v>
      </c>
      <c r="BK168" s="223">
        <f>BK169</f>
        <v>0</v>
      </c>
    </row>
    <row r="169" s="12" customFormat="1" ht="22.8" customHeight="1">
      <c r="A169" s="12"/>
      <c r="B169" s="210"/>
      <c r="C169" s="211"/>
      <c r="D169" s="212" t="s">
        <v>76</v>
      </c>
      <c r="E169" s="224" t="s">
        <v>104</v>
      </c>
      <c r="F169" s="224" t="s">
        <v>1486</v>
      </c>
      <c r="G169" s="211"/>
      <c r="H169" s="211"/>
      <c r="I169" s="214"/>
      <c r="J169" s="225">
        <f>BK169</f>
        <v>0</v>
      </c>
      <c r="K169" s="211"/>
      <c r="L169" s="216"/>
      <c r="M169" s="217"/>
      <c r="N169" s="218"/>
      <c r="O169" s="218"/>
      <c r="P169" s="219">
        <f>P170</f>
        <v>0</v>
      </c>
      <c r="Q169" s="218"/>
      <c r="R169" s="219">
        <f>R170</f>
        <v>0</v>
      </c>
      <c r="S169" s="218"/>
      <c r="T169" s="220">
        <f>T170</f>
        <v>0</v>
      </c>
      <c r="U169" s="12"/>
      <c r="V169" s="12"/>
      <c r="W169" s="12"/>
      <c r="X169" s="12"/>
      <c r="Y169" s="12"/>
      <c r="Z169" s="12"/>
      <c r="AA169" s="12"/>
      <c r="AB169" s="12"/>
      <c r="AC169" s="12"/>
      <c r="AD169" s="12"/>
      <c r="AE169" s="12"/>
      <c r="AR169" s="221" t="s">
        <v>86</v>
      </c>
      <c r="AT169" s="222" t="s">
        <v>76</v>
      </c>
      <c r="AU169" s="222" t="s">
        <v>84</v>
      </c>
      <c r="AY169" s="221" t="s">
        <v>304</v>
      </c>
      <c r="BK169" s="223">
        <f>BK170</f>
        <v>0</v>
      </c>
    </row>
    <row r="170" s="2" customFormat="1" ht="24.15" customHeight="1">
      <c r="A170" s="38"/>
      <c r="B170" s="39"/>
      <c r="C170" s="226" t="s">
        <v>483</v>
      </c>
      <c r="D170" s="226" t="s">
        <v>307</v>
      </c>
      <c r="E170" s="227" t="s">
        <v>1487</v>
      </c>
      <c r="F170" s="228" t="s">
        <v>1488</v>
      </c>
      <c r="G170" s="229" t="s">
        <v>575</v>
      </c>
      <c r="H170" s="230">
        <v>6</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2072</v>
      </c>
    </row>
    <row r="171" s="12" customFormat="1" ht="25.92" customHeight="1">
      <c r="A171" s="12"/>
      <c r="B171" s="210"/>
      <c r="C171" s="211"/>
      <c r="D171" s="212" t="s">
        <v>76</v>
      </c>
      <c r="E171" s="213" t="s">
        <v>691</v>
      </c>
      <c r="F171" s="213" t="s">
        <v>692</v>
      </c>
      <c r="G171" s="211"/>
      <c r="H171" s="211"/>
      <c r="I171" s="214"/>
      <c r="J171" s="215">
        <f>BK171</f>
        <v>0</v>
      </c>
      <c r="K171" s="211"/>
      <c r="L171" s="216"/>
      <c r="M171" s="217"/>
      <c r="N171" s="218"/>
      <c r="O171" s="218"/>
      <c r="P171" s="219">
        <f>SUM(P172:P174)</f>
        <v>0</v>
      </c>
      <c r="Q171" s="218"/>
      <c r="R171" s="219">
        <f>SUM(R172:R174)</f>
        <v>0</v>
      </c>
      <c r="S171" s="218"/>
      <c r="T171" s="220">
        <f>SUM(T172:T174)</f>
        <v>0</v>
      </c>
      <c r="U171" s="12"/>
      <c r="V171" s="12"/>
      <c r="W171" s="12"/>
      <c r="X171" s="12"/>
      <c r="Y171" s="12"/>
      <c r="Z171" s="12"/>
      <c r="AA171" s="12"/>
      <c r="AB171" s="12"/>
      <c r="AC171" s="12"/>
      <c r="AD171" s="12"/>
      <c r="AE171" s="12"/>
      <c r="AR171" s="221" t="s">
        <v>311</v>
      </c>
      <c r="AT171" s="222" t="s">
        <v>76</v>
      </c>
      <c r="AU171" s="222" t="s">
        <v>77</v>
      </c>
      <c r="AY171" s="221" t="s">
        <v>304</v>
      </c>
      <c r="BK171" s="223">
        <f>SUM(BK172:BK174)</f>
        <v>0</v>
      </c>
    </row>
    <row r="172" s="2" customFormat="1" ht="37.8" customHeight="1">
      <c r="A172" s="38"/>
      <c r="B172" s="39"/>
      <c r="C172" s="226" t="s">
        <v>488</v>
      </c>
      <c r="D172" s="226" t="s">
        <v>307</v>
      </c>
      <c r="E172" s="227" t="s">
        <v>694</v>
      </c>
      <c r="F172" s="228" t="s">
        <v>695</v>
      </c>
      <c r="G172" s="229" t="s">
        <v>575</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535</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535</v>
      </c>
      <c r="BM172" s="237" t="s">
        <v>2073</v>
      </c>
    </row>
    <row r="173" s="2" customFormat="1" ht="37.8" customHeight="1">
      <c r="A173" s="38"/>
      <c r="B173" s="39"/>
      <c r="C173" s="226" t="s">
        <v>495</v>
      </c>
      <c r="D173" s="226" t="s">
        <v>307</v>
      </c>
      <c r="E173" s="227" t="s">
        <v>698</v>
      </c>
      <c r="F173" s="228" t="s">
        <v>699</v>
      </c>
      <c r="G173" s="229" t="s">
        <v>575</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535</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535</v>
      </c>
      <c r="BM173" s="237" t="s">
        <v>2074</v>
      </c>
    </row>
    <row r="174" s="2" customFormat="1" ht="55.5" customHeight="1">
      <c r="A174" s="38"/>
      <c r="B174" s="39"/>
      <c r="C174" s="226" t="s">
        <v>500</v>
      </c>
      <c r="D174" s="226" t="s">
        <v>307</v>
      </c>
      <c r="E174" s="227" t="s">
        <v>702</v>
      </c>
      <c r="F174" s="228" t="s">
        <v>703</v>
      </c>
      <c r="G174" s="229" t="s">
        <v>704</v>
      </c>
      <c r="H174" s="230">
        <v>32</v>
      </c>
      <c r="I174" s="231"/>
      <c r="J174" s="232">
        <f>ROUND(I174*H174,2)</f>
        <v>0</v>
      </c>
      <c r="K174" s="228" t="s">
        <v>1</v>
      </c>
      <c r="L174" s="44"/>
      <c r="M174" s="286" t="s">
        <v>1</v>
      </c>
      <c r="N174" s="287" t="s">
        <v>42</v>
      </c>
      <c r="O174" s="288"/>
      <c r="P174" s="289">
        <f>O174*H174</f>
        <v>0</v>
      </c>
      <c r="Q174" s="289">
        <v>0</v>
      </c>
      <c r="R174" s="289">
        <f>Q174*H174</f>
        <v>0</v>
      </c>
      <c r="S174" s="289">
        <v>0</v>
      </c>
      <c r="T174" s="290">
        <f>S174*H174</f>
        <v>0</v>
      </c>
      <c r="U174" s="38"/>
      <c r="V174" s="38"/>
      <c r="W174" s="38"/>
      <c r="X174" s="38"/>
      <c r="Y174" s="38"/>
      <c r="Z174" s="38"/>
      <c r="AA174" s="38"/>
      <c r="AB174" s="38"/>
      <c r="AC174" s="38"/>
      <c r="AD174" s="38"/>
      <c r="AE174" s="38"/>
      <c r="AR174" s="237" t="s">
        <v>535</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535</v>
      </c>
      <c r="BM174" s="237" t="s">
        <v>2075</v>
      </c>
    </row>
    <row r="175" s="2" customFormat="1" ht="6.96" customHeight="1">
      <c r="A175" s="38"/>
      <c r="B175" s="66"/>
      <c r="C175" s="67"/>
      <c r="D175" s="67"/>
      <c r="E175" s="67"/>
      <c r="F175" s="67"/>
      <c r="G175" s="67"/>
      <c r="H175" s="67"/>
      <c r="I175" s="67"/>
      <c r="J175" s="67"/>
      <c r="K175" s="67"/>
      <c r="L175" s="44"/>
      <c r="M175" s="38"/>
      <c r="O175" s="38"/>
      <c r="P175" s="38"/>
      <c r="Q175" s="38"/>
      <c r="R175" s="38"/>
      <c r="S175" s="38"/>
      <c r="T175" s="38"/>
      <c r="U175" s="38"/>
      <c r="V175" s="38"/>
      <c r="W175" s="38"/>
      <c r="X175" s="38"/>
      <c r="Y175" s="38"/>
      <c r="Z175" s="38"/>
      <c r="AA175" s="38"/>
      <c r="AB175" s="38"/>
      <c r="AC175" s="38"/>
      <c r="AD175" s="38"/>
      <c r="AE175" s="38"/>
    </row>
  </sheetData>
  <sheetProtection sheet="1" autoFilter="0" formatColumns="0" formatRows="0" objects="1" scenarios="1" spinCount="100000" saltValue="VYjtnBrgmu0CpUAPlTh25xiE8PYy+UFz4Su27+oXCfdc16kgi9A0HjdxQfhKSxa/KT5orsUDGAmtWldsQwWaDA==" hashValue="O9R84rcWPmDQ0+YWM2/8OZb9CKWtF+R8PU7xDnoOggiaxEaSe/NRbv6jXrXTer5GyIciz7XF7Y+FLjBpvOw9KQ==" algorithmName="SHA-512" password="CC35"/>
  <autoFilter ref="C126:K174"/>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169</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2003</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2076</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ROUND((SUM(BE125:BE161)),  2)</f>
        <v>0</v>
      </c>
      <c r="G35" s="38"/>
      <c r="H35" s="38"/>
      <c r="I35" s="164">
        <v>0.20999999999999999</v>
      </c>
      <c r="J35" s="163">
        <f>ROUND(((SUM(BE125:BE161))*I35),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ROUND((SUM(BF125:BF161)),  2)</f>
        <v>0</v>
      </c>
      <c r="G36" s="38"/>
      <c r="H36" s="38"/>
      <c r="I36" s="164">
        <v>0.12</v>
      </c>
      <c r="J36" s="163">
        <f>ROUND(((SUM(BF125:BF161))*I36),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ROUND((SUM(BG125:BG161)),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ROUND((SUM(BH125:BH161)),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ROUND((SUM(BI125:BI161)),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2003</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04.3 - VYTÁPĚNÍ 4.NP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282</v>
      </c>
      <c r="E99" s="191"/>
      <c r="F99" s="191"/>
      <c r="G99" s="191"/>
      <c r="H99" s="191"/>
      <c r="I99" s="191"/>
      <c r="J99" s="192">
        <f>J126</f>
        <v>0</v>
      </c>
      <c r="K99" s="189"/>
      <c r="L99" s="193"/>
      <c r="S99" s="9"/>
      <c r="T99" s="9"/>
      <c r="U99" s="9"/>
      <c r="V99" s="9"/>
      <c r="W99" s="9"/>
      <c r="X99" s="9"/>
      <c r="Y99" s="9"/>
      <c r="Z99" s="9"/>
      <c r="AA99" s="9"/>
      <c r="AB99" s="9"/>
      <c r="AC99" s="9"/>
      <c r="AD99" s="9"/>
      <c r="AE99" s="9"/>
    </row>
    <row r="100" s="10" customFormat="1" ht="19.92" customHeight="1">
      <c r="A100" s="10"/>
      <c r="B100" s="194"/>
      <c r="C100" s="133"/>
      <c r="D100" s="195" t="s">
        <v>709</v>
      </c>
      <c r="E100" s="196"/>
      <c r="F100" s="196"/>
      <c r="G100" s="196"/>
      <c r="H100" s="196"/>
      <c r="I100" s="196"/>
      <c r="J100" s="197">
        <f>J127</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710</v>
      </c>
      <c r="E101" s="196"/>
      <c r="F101" s="196"/>
      <c r="G101" s="196"/>
      <c r="H101" s="196"/>
      <c r="I101" s="196"/>
      <c r="J101" s="197">
        <f>J141</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711</v>
      </c>
      <c r="E102" s="196"/>
      <c r="F102" s="196"/>
      <c r="G102" s="196"/>
      <c r="H102" s="196"/>
      <c r="I102" s="196"/>
      <c r="J102" s="197">
        <f>J150</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712</v>
      </c>
      <c r="E103" s="196"/>
      <c r="F103" s="196"/>
      <c r="G103" s="196"/>
      <c r="H103" s="196"/>
      <c r="I103" s="196"/>
      <c r="J103" s="197">
        <f>J159</f>
        <v>0</v>
      </c>
      <c r="K103" s="133"/>
      <c r="L103" s="198"/>
      <c r="S103" s="10"/>
      <c r="T103" s="10"/>
      <c r="U103" s="10"/>
      <c r="V103" s="10"/>
      <c r="W103" s="10"/>
      <c r="X103" s="10"/>
      <c r="Y103" s="10"/>
      <c r="Z103" s="10"/>
      <c r="AA103" s="10"/>
      <c r="AB103" s="10"/>
      <c r="AC103" s="10"/>
      <c r="AD103" s="10"/>
      <c r="AE103" s="10"/>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2003</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04.3 - VYTÁPĚNÍ 4.NP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5.15" customHeight="1">
      <c r="A121" s="38"/>
      <c r="B121" s="39"/>
      <c r="C121" s="32" t="s">
        <v>24</v>
      </c>
      <c r="D121" s="40"/>
      <c r="E121" s="40"/>
      <c r="F121" s="27" t="str">
        <f>E17</f>
        <v>Krajský úřad Královéhradeckého kraje</v>
      </c>
      <c r="G121" s="40"/>
      <c r="H121" s="40"/>
      <c r="I121" s="32" t="s">
        <v>30</v>
      </c>
      <c r="J121" s="36" t="str">
        <f>E23</f>
        <v>Ondřej Zikán</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f>
        <v>0</v>
      </c>
      <c r="Q125" s="104"/>
      <c r="R125" s="207">
        <f>R126</f>
        <v>0.92749999999999999</v>
      </c>
      <c r="S125" s="104"/>
      <c r="T125" s="208">
        <f>T126</f>
        <v>0</v>
      </c>
      <c r="U125" s="38"/>
      <c r="V125" s="38"/>
      <c r="W125" s="38"/>
      <c r="X125" s="38"/>
      <c r="Y125" s="38"/>
      <c r="Z125" s="38"/>
      <c r="AA125" s="38"/>
      <c r="AB125" s="38"/>
      <c r="AC125" s="38"/>
      <c r="AD125" s="38"/>
      <c r="AE125" s="38"/>
      <c r="AT125" s="17" t="s">
        <v>76</v>
      </c>
      <c r="AU125" s="17" t="s">
        <v>275</v>
      </c>
      <c r="BK125" s="209">
        <f>BK126</f>
        <v>0</v>
      </c>
    </row>
    <row r="126" s="12" customFormat="1" ht="25.92" customHeight="1">
      <c r="A126" s="12"/>
      <c r="B126" s="210"/>
      <c r="C126" s="211"/>
      <c r="D126" s="212" t="s">
        <v>76</v>
      </c>
      <c r="E126" s="213" t="s">
        <v>385</v>
      </c>
      <c r="F126" s="213" t="s">
        <v>386</v>
      </c>
      <c r="G126" s="211"/>
      <c r="H126" s="211"/>
      <c r="I126" s="214"/>
      <c r="J126" s="215">
        <f>BK126</f>
        <v>0</v>
      </c>
      <c r="K126" s="211"/>
      <c r="L126" s="216"/>
      <c r="M126" s="217"/>
      <c r="N126" s="218"/>
      <c r="O126" s="218"/>
      <c r="P126" s="219">
        <f>P127+P141+P150+P159</f>
        <v>0</v>
      </c>
      <c r="Q126" s="218"/>
      <c r="R126" s="219">
        <f>R127+R141+R150+R159</f>
        <v>0.92749999999999999</v>
      </c>
      <c r="S126" s="218"/>
      <c r="T126" s="220">
        <f>T127+T141+T150+T159</f>
        <v>0</v>
      </c>
      <c r="U126" s="12"/>
      <c r="V126" s="12"/>
      <c r="W126" s="12"/>
      <c r="X126" s="12"/>
      <c r="Y126" s="12"/>
      <c r="Z126" s="12"/>
      <c r="AA126" s="12"/>
      <c r="AB126" s="12"/>
      <c r="AC126" s="12"/>
      <c r="AD126" s="12"/>
      <c r="AE126" s="12"/>
      <c r="AR126" s="221" t="s">
        <v>86</v>
      </c>
      <c r="AT126" s="222" t="s">
        <v>76</v>
      </c>
      <c r="AU126" s="222" t="s">
        <v>77</v>
      </c>
      <c r="AY126" s="221" t="s">
        <v>304</v>
      </c>
      <c r="BK126" s="223">
        <f>BK127+BK141+BK150+BK159</f>
        <v>0</v>
      </c>
    </row>
    <row r="127" s="12" customFormat="1" ht="22.8" customHeight="1">
      <c r="A127" s="12"/>
      <c r="B127" s="210"/>
      <c r="C127" s="211"/>
      <c r="D127" s="212" t="s">
        <v>76</v>
      </c>
      <c r="E127" s="224" t="s">
        <v>769</v>
      </c>
      <c r="F127" s="224" t="s">
        <v>770</v>
      </c>
      <c r="G127" s="211"/>
      <c r="H127" s="211"/>
      <c r="I127" s="214"/>
      <c r="J127" s="225">
        <f>BK127</f>
        <v>0</v>
      </c>
      <c r="K127" s="211"/>
      <c r="L127" s="216"/>
      <c r="M127" s="217"/>
      <c r="N127" s="218"/>
      <c r="O127" s="218"/>
      <c r="P127" s="219">
        <f>SUM(P128:P140)</f>
        <v>0</v>
      </c>
      <c r="Q127" s="218"/>
      <c r="R127" s="219">
        <f>SUM(R128:R140)</f>
        <v>0.3125</v>
      </c>
      <c r="S127" s="218"/>
      <c r="T127" s="220">
        <f>SUM(T128:T140)</f>
        <v>0</v>
      </c>
      <c r="U127" s="12"/>
      <c r="V127" s="12"/>
      <c r="W127" s="12"/>
      <c r="X127" s="12"/>
      <c r="Y127" s="12"/>
      <c r="Z127" s="12"/>
      <c r="AA127" s="12"/>
      <c r="AB127" s="12"/>
      <c r="AC127" s="12"/>
      <c r="AD127" s="12"/>
      <c r="AE127" s="12"/>
      <c r="AR127" s="221" t="s">
        <v>86</v>
      </c>
      <c r="AT127" s="222" t="s">
        <v>76</v>
      </c>
      <c r="AU127" s="222" t="s">
        <v>84</v>
      </c>
      <c r="AY127" s="221" t="s">
        <v>304</v>
      </c>
      <c r="BK127" s="223">
        <f>SUM(BK128:BK140)</f>
        <v>0</v>
      </c>
    </row>
    <row r="128" s="2" customFormat="1" ht="24.15" customHeight="1">
      <c r="A128" s="38"/>
      <c r="B128" s="39"/>
      <c r="C128" s="226" t="s">
        <v>84</v>
      </c>
      <c r="D128" s="226" t="s">
        <v>307</v>
      </c>
      <c r="E128" s="227" t="s">
        <v>771</v>
      </c>
      <c r="F128" s="228" t="s">
        <v>772</v>
      </c>
      <c r="G128" s="229" t="s">
        <v>547</v>
      </c>
      <c r="H128" s="230">
        <v>120</v>
      </c>
      <c r="I128" s="231"/>
      <c r="J128" s="232">
        <f>ROUND(I128*H128,2)</f>
        <v>0</v>
      </c>
      <c r="K128" s="228" t="s">
        <v>318</v>
      </c>
      <c r="L128" s="44"/>
      <c r="M128" s="233" t="s">
        <v>1</v>
      </c>
      <c r="N128" s="234" t="s">
        <v>42</v>
      </c>
      <c r="O128" s="91"/>
      <c r="P128" s="235">
        <f>O128*H128</f>
        <v>0</v>
      </c>
      <c r="Q128" s="235">
        <v>0.00062</v>
      </c>
      <c r="R128" s="235">
        <f>Q128*H128</f>
        <v>0.074399999999999994</v>
      </c>
      <c r="S128" s="235">
        <v>0</v>
      </c>
      <c r="T128" s="236">
        <f>S128*H128</f>
        <v>0</v>
      </c>
      <c r="U128" s="38"/>
      <c r="V128" s="38"/>
      <c r="W128" s="38"/>
      <c r="X128" s="38"/>
      <c r="Y128" s="38"/>
      <c r="Z128" s="38"/>
      <c r="AA128" s="38"/>
      <c r="AB128" s="38"/>
      <c r="AC128" s="38"/>
      <c r="AD128" s="38"/>
      <c r="AE128" s="38"/>
      <c r="AR128" s="237" t="s">
        <v>392</v>
      </c>
      <c r="AT128" s="237" t="s">
        <v>307</v>
      </c>
      <c r="AU128" s="237" t="s">
        <v>86</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392</v>
      </c>
      <c r="BM128" s="237" t="s">
        <v>2077</v>
      </c>
    </row>
    <row r="129" s="13" customFormat="1">
      <c r="A129" s="13"/>
      <c r="B129" s="239"/>
      <c r="C129" s="240"/>
      <c r="D129" s="241" t="s">
        <v>323</v>
      </c>
      <c r="E129" s="242" t="s">
        <v>1</v>
      </c>
      <c r="F129" s="243" t="s">
        <v>1495</v>
      </c>
      <c r="G129" s="240"/>
      <c r="H129" s="244">
        <v>120</v>
      </c>
      <c r="I129" s="245"/>
      <c r="J129" s="240"/>
      <c r="K129" s="240"/>
      <c r="L129" s="246"/>
      <c r="M129" s="247"/>
      <c r="N129" s="248"/>
      <c r="O129" s="248"/>
      <c r="P129" s="248"/>
      <c r="Q129" s="248"/>
      <c r="R129" s="248"/>
      <c r="S129" s="248"/>
      <c r="T129" s="249"/>
      <c r="U129" s="13"/>
      <c r="V129" s="13"/>
      <c r="W129" s="13"/>
      <c r="X129" s="13"/>
      <c r="Y129" s="13"/>
      <c r="Z129" s="13"/>
      <c r="AA129" s="13"/>
      <c r="AB129" s="13"/>
      <c r="AC129" s="13"/>
      <c r="AD129" s="13"/>
      <c r="AE129" s="13"/>
      <c r="AT129" s="250" t="s">
        <v>323</v>
      </c>
      <c r="AU129" s="250" t="s">
        <v>86</v>
      </c>
      <c r="AV129" s="13" t="s">
        <v>86</v>
      </c>
      <c r="AW129" s="13" t="s">
        <v>32</v>
      </c>
      <c r="AX129" s="13" t="s">
        <v>84</v>
      </c>
      <c r="AY129" s="250" t="s">
        <v>304</v>
      </c>
    </row>
    <row r="130" s="2" customFormat="1" ht="24.15" customHeight="1">
      <c r="A130" s="38"/>
      <c r="B130" s="39"/>
      <c r="C130" s="226" t="s">
        <v>86</v>
      </c>
      <c r="D130" s="226" t="s">
        <v>307</v>
      </c>
      <c r="E130" s="227" t="s">
        <v>775</v>
      </c>
      <c r="F130" s="228" t="s">
        <v>776</v>
      </c>
      <c r="G130" s="229" t="s">
        <v>547</v>
      </c>
      <c r="H130" s="230">
        <v>90</v>
      </c>
      <c r="I130" s="231"/>
      <c r="J130" s="232">
        <f>ROUND(I130*H130,2)</f>
        <v>0</v>
      </c>
      <c r="K130" s="228" t="s">
        <v>318</v>
      </c>
      <c r="L130" s="44"/>
      <c r="M130" s="233" t="s">
        <v>1</v>
      </c>
      <c r="N130" s="234" t="s">
        <v>42</v>
      </c>
      <c r="O130" s="91"/>
      <c r="P130" s="235">
        <f>O130*H130</f>
        <v>0</v>
      </c>
      <c r="Q130" s="235">
        <v>0.00095</v>
      </c>
      <c r="R130" s="235">
        <f>Q130*H130</f>
        <v>0.085500000000000007</v>
      </c>
      <c r="S130" s="235">
        <v>0</v>
      </c>
      <c r="T130" s="236">
        <f>S130*H130</f>
        <v>0</v>
      </c>
      <c r="U130" s="38"/>
      <c r="V130" s="38"/>
      <c r="W130" s="38"/>
      <c r="X130" s="38"/>
      <c r="Y130" s="38"/>
      <c r="Z130" s="38"/>
      <c r="AA130" s="38"/>
      <c r="AB130" s="38"/>
      <c r="AC130" s="38"/>
      <c r="AD130" s="38"/>
      <c r="AE130" s="38"/>
      <c r="AR130" s="237" t="s">
        <v>392</v>
      </c>
      <c r="AT130" s="237" t="s">
        <v>307</v>
      </c>
      <c r="AU130" s="237" t="s">
        <v>86</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2078</v>
      </c>
    </row>
    <row r="131" s="13" customFormat="1">
      <c r="A131" s="13"/>
      <c r="B131" s="239"/>
      <c r="C131" s="240"/>
      <c r="D131" s="241" t="s">
        <v>323</v>
      </c>
      <c r="E131" s="242" t="s">
        <v>1</v>
      </c>
      <c r="F131" s="243" t="s">
        <v>774</v>
      </c>
      <c r="G131" s="240"/>
      <c r="H131" s="244">
        <v>90</v>
      </c>
      <c r="I131" s="245"/>
      <c r="J131" s="240"/>
      <c r="K131" s="240"/>
      <c r="L131" s="246"/>
      <c r="M131" s="247"/>
      <c r="N131" s="248"/>
      <c r="O131" s="248"/>
      <c r="P131" s="248"/>
      <c r="Q131" s="248"/>
      <c r="R131" s="248"/>
      <c r="S131" s="248"/>
      <c r="T131" s="249"/>
      <c r="U131" s="13"/>
      <c r="V131" s="13"/>
      <c r="W131" s="13"/>
      <c r="X131" s="13"/>
      <c r="Y131" s="13"/>
      <c r="Z131" s="13"/>
      <c r="AA131" s="13"/>
      <c r="AB131" s="13"/>
      <c r="AC131" s="13"/>
      <c r="AD131" s="13"/>
      <c r="AE131" s="13"/>
      <c r="AT131" s="250" t="s">
        <v>323</v>
      </c>
      <c r="AU131" s="250" t="s">
        <v>86</v>
      </c>
      <c r="AV131" s="13" t="s">
        <v>86</v>
      </c>
      <c r="AW131" s="13" t="s">
        <v>32</v>
      </c>
      <c r="AX131" s="13" t="s">
        <v>84</v>
      </c>
      <c r="AY131" s="250" t="s">
        <v>304</v>
      </c>
    </row>
    <row r="132" s="2" customFormat="1" ht="24.15" customHeight="1">
      <c r="A132" s="38"/>
      <c r="B132" s="39"/>
      <c r="C132" s="226" t="s">
        <v>305</v>
      </c>
      <c r="D132" s="226" t="s">
        <v>307</v>
      </c>
      <c r="E132" s="227" t="s">
        <v>778</v>
      </c>
      <c r="F132" s="228" t="s">
        <v>779</v>
      </c>
      <c r="G132" s="229" t="s">
        <v>547</v>
      </c>
      <c r="H132" s="230">
        <v>40</v>
      </c>
      <c r="I132" s="231"/>
      <c r="J132" s="232">
        <f>ROUND(I132*H132,2)</f>
        <v>0</v>
      </c>
      <c r="K132" s="228" t="s">
        <v>318</v>
      </c>
      <c r="L132" s="44"/>
      <c r="M132" s="233" t="s">
        <v>1</v>
      </c>
      <c r="N132" s="234" t="s">
        <v>42</v>
      </c>
      <c r="O132" s="91"/>
      <c r="P132" s="235">
        <f>O132*H132</f>
        <v>0</v>
      </c>
      <c r="Q132" s="235">
        <v>0.0011900000000000001</v>
      </c>
      <c r="R132" s="235">
        <f>Q132*H132</f>
        <v>0.047600000000000003</v>
      </c>
      <c r="S132" s="235">
        <v>0</v>
      </c>
      <c r="T132" s="236">
        <f>S132*H132</f>
        <v>0</v>
      </c>
      <c r="U132" s="38"/>
      <c r="V132" s="38"/>
      <c r="W132" s="38"/>
      <c r="X132" s="38"/>
      <c r="Y132" s="38"/>
      <c r="Z132" s="38"/>
      <c r="AA132" s="38"/>
      <c r="AB132" s="38"/>
      <c r="AC132" s="38"/>
      <c r="AD132" s="38"/>
      <c r="AE132" s="38"/>
      <c r="AR132" s="237" t="s">
        <v>392</v>
      </c>
      <c r="AT132" s="237" t="s">
        <v>307</v>
      </c>
      <c r="AU132" s="237" t="s">
        <v>86</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2079</v>
      </c>
    </row>
    <row r="133" s="13" customFormat="1">
      <c r="A133" s="13"/>
      <c r="B133" s="239"/>
      <c r="C133" s="240"/>
      <c r="D133" s="241" t="s">
        <v>323</v>
      </c>
      <c r="E133" s="242" t="s">
        <v>1</v>
      </c>
      <c r="F133" s="243" t="s">
        <v>785</v>
      </c>
      <c r="G133" s="240"/>
      <c r="H133" s="244">
        <v>40</v>
      </c>
      <c r="I133" s="245"/>
      <c r="J133" s="240"/>
      <c r="K133" s="240"/>
      <c r="L133" s="246"/>
      <c r="M133" s="247"/>
      <c r="N133" s="248"/>
      <c r="O133" s="248"/>
      <c r="P133" s="248"/>
      <c r="Q133" s="248"/>
      <c r="R133" s="248"/>
      <c r="S133" s="248"/>
      <c r="T133" s="249"/>
      <c r="U133" s="13"/>
      <c r="V133" s="13"/>
      <c r="W133" s="13"/>
      <c r="X133" s="13"/>
      <c r="Y133" s="13"/>
      <c r="Z133" s="13"/>
      <c r="AA133" s="13"/>
      <c r="AB133" s="13"/>
      <c r="AC133" s="13"/>
      <c r="AD133" s="13"/>
      <c r="AE133" s="13"/>
      <c r="AT133" s="250" t="s">
        <v>323</v>
      </c>
      <c r="AU133" s="250" t="s">
        <v>86</v>
      </c>
      <c r="AV133" s="13" t="s">
        <v>86</v>
      </c>
      <c r="AW133" s="13" t="s">
        <v>32</v>
      </c>
      <c r="AX133" s="13" t="s">
        <v>84</v>
      </c>
      <c r="AY133" s="250" t="s">
        <v>304</v>
      </c>
    </row>
    <row r="134" s="2" customFormat="1" ht="24.15" customHeight="1">
      <c r="A134" s="38"/>
      <c r="B134" s="39"/>
      <c r="C134" s="226" t="s">
        <v>311</v>
      </c>
      <c r="D134" s="226" t="s">
        <v>307</v>
      </c>
      <c r="E134" s="227" t="s">
        <v>782</v>
      </c>
      <c r="F134" s="228" t="s">
        <v>783</v>
      </c>
      <c r="G134" s="229" t="s">
        <v>547</v>
      </c>
      <c r="H134" s="230">
        <v>70</v>
      </c>
      <c r="I134" s="231"/>
      <c r="J134" s="232">
        <f>ROUND(I134*H134,2)</f>
        <v>0</v>
      </c>
      <c r="K134" s="228" t="s">
        <v>318</v>
      </c>
      <c r="L134" s="44"/>
      <c r="M134" s="233" t="s">
        <v>1</v>
      </c>
      <c r="N134" s="234" t="s">
        <v>42</v>
      </c>
      <c r="O134" s="91"/>
      <c r="P134" s="235">
        <f>O134*H134</f>
        <v>0</v>
      </c>
      <c r="Q134" s="235">
        <v>0.0015</v>
      </c>
      <c r="R134" s="235">
        <f>Q134*H134</f>
        <v>0.105</v>
      </c>
      <c r="S134" s="235">
        <v>0</v>
      </c>
      <c r="T134" s="236">
        <f>S134*H134</f>
        <v>0</v>
      </c>
      <c r="U134" s="38"/>
      <c r="V134" s="38"/>
      <c r="W134" s="38"/>
      <c r="X134" s="38"/>
      <c r="Y134" s="38"/>
      <c r="Z134" s="38"/>
      <c r="AA134" s="38"/>
      <c r="AB134" s="38"/>
      <c r="AC134" s="38"/>
      <c r="AD134" s="38"/>
      <c r="AE134" s="38"/>
      <c r="AR134" s="237" t="s">
        <v>392</v>
      </c>
      <c r="AT134" s="237" t="s">
        <v>307</v>
      </c>
      <c r="AU134" s="237" t="s">
        <v>86</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2080</v>
      </c>
    </row>
    <row r="135" s="13" customFormat="1">
      <c r="A135" s="13"/>
      <c r="B135" s="239"/>
      <c r="C135" s="240"/>
      <c r="D135" s="241" t="s">
        <v>323</v>
      </c>
      <c r="E135" s="242" t="s">
        <v>1</v>
      </c>
      <c r="F135" s="243" t="s">
        <v>1499</v>
      </c>
      <c r="G135" s="240"/>
      <c r="H135" s="244">
        <v>70</v>
      </c>
      <c r="I135" s="245"/>
      <c r="J135" s="240"/>
      <c r="K135" s="240"/>
      <c r="L135" s="246"/>
      <c r="M135" s="247"/>
      <c r="N135" s="248"/>
      <c r="O135" s="248"/>
      <c r="P135" s="248"/>
      <c r="Q135" s="248"/>
      <c r="R135" s="248"/>
      <c r="S135" s="248"/>
      <c r="T135" s="249"/>
      <c r="U135" s="13"/>
      <c r="V135" s="13"/>
      <c r="W135" s="13"/>
      <c r="X135" s="13"/>
      <c r="Y135" s="13"/>
      <c r="Z135" s="13"/>
      <c r="AA135" s="13"/>
      <c r="AB135" s="13"/>
      <c r="AC135" s="13"/>
      <c r="AD135" s="13"/>
      <c r="AE135" s="13"/>
      <c r="AT135" s="250" t="s">
        <v>323</v>
      </c>
      <c r="AU135" s="250" t="s">
        <v>86</v>
      </c>
      <c r="AV135" s="13" t="s">
        <v>86</v>
      </c>
      <c r="AW135" s="13" t="s">
        <v>32</v>
      </c>
      <c r="AX135" s="13" t="s">
        <v>84</v>
      </c>
      <c r="AY135" s="250" t="s">
        <v>304</v>
      </c>
    </row>
    <row r="136" s="2" customFormat="1" ht="21.75" customHeight="1">
      <c r="A136" s="38"/>
      <c r="B136" s="39"/>
      <c r="C136" s="226" t="s">
        <v>330</v>
      </c>
      <c r="D136" s="226" t="s">
        <v>307</v>
      </c>
      <c r="E136" s="227" t="s">
        <v>804</v>
      </c>
      <c r="F136" s="228" t="s">
        <v>805</v>
      </c>
      <c r="G136" s="229" t="s">
        <v>547</v>
      </c>
      <c r="H136" s="230">
        <v>320</v>
      </c>
      <c r="I136" s="231"/>
      <c r="J136" s="232">
        <f>ROUND(I136*H136,2)</f>
        <v>0</v>
      </c>
      <c r="K136" s="228" t="s">
        <v>318</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2081</v>
      </c>
    </row>
    <row r="137" s="13" customFormat="1">
      <c r="A137" s="13"/>
      <c r="B137" s="239"/>
      <c r="C137" s="240"/>
      <c r="D137" s="241" t="s">
        <v>323</v>
      </c>
      <c r="E137" s="242" t="s">
        <v>1</v>
      </c>
      <c r="F137" s="243" t="s">
        <v>1501</v>
      </c>
      <c r="G137" s="240"/>
      <c r="H137" s="244">
        <v>320</v>
      </c>
      <c r="I137" s="245"/>
      <c r="J137" s="240"/>
      <c r="K137" s="240"/>
      <c r="L137" s="246"/>
      <c r="M137" s="247"/>
      <c r="N137" s="248"/>
      <c r="O137" s="248"/>
      <c r="P137" s="248"/>
      <c r="Q137" s="248"/>
      <c r="R137" s="248"/>
      <c r="S137" s="248"/>
      <c r="T137" s="249"/>
      <c r="U137" s="13"/>
      <c r="V137" s="13"/>
      <c r="W137" s="13"/>
      <c r="X137" s="13"/>
      <c r="Y137" s="13"/>
      <c r="Z137" s="13"/>
      <c r="AA137" s="13"/>
      <c r="AB137" s="13"/>
      <c r="AC137" s="13"/>
      <c r="AD137" s="13"/>
      <c r="AE137" s="13"/>
      <c r="AT137" s="250" t="s">
        <v>323</v>
      </c>
      <c r="AU137" s="250" t="s">
        <v>86</v>
      </c>
      <c r="AV137" s="13" t="s">
        <v>86</v>
      </c>
      <c r="AW137" s="13" t="s">
        <v>32</v>
      </c>
      <c r="AX137" s="13" t="s">
        <v>84</v>
      </c>
      <c r="AY137" s="250" t="s">
        <v>304</v>
      </c>
    </row>
    <row r="138" s="2" customFormat="1" ht="24.15" customHeight="1">
      <c r="A138" s="38"/>
      <c r="B138" s="39"/>
      <c r="C138" s="226" t="s">
        <v>313</v>
      </c>
      <c r="D138" s="226" t="s">
        <v>307</v>
      </c>
      <c r="E138" s="227" t="s">
        <v>815</v>
      </c>
      <c r="F138" s="228" t="s">
        <v>816</v>
      </c>
      <c r="G138" s="229" t="s">
        <v>575</v>
      </c>
      <c r="H138" s="230">
        <v>30</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392</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392</v>
      </c>
      <c r="BM138" s="237" t="s">
        <v>2082</v>
      </c>
    </row>
    <row r="139" s="2" customFormat="1" ht="24.15" customHeight="1">
      <c r="A139" s="38"/>
      <c r="B139" s="39"/>
      <c r="C139" s="226" t="s">
        <v>343</v>
      </c>
      <c r="D139" s="226" t="s">
        <v>307</v>
      </c>
      <c r="E139" s="227" t="s">
        <v>818</v>
      </c>
      <c r="F139" s="228" t="s">
        <v>819</v>
      </c>
      <c r="G139" s="229" t="s">
        <v>365</v>
      </c>
      <c r="H139" s="230">
        <v>0.313</v>
      </c>
      <c r="I139" s="231"/>
      <c r="J139" s="232">
        <f>ROUND(I139*H139,2)</f>
        <v>0</v>
      </c>
      <c r="K139" s="228" t="s">
        <v>318</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392</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2083</v>
      </c>
    </row>
    <row r="140" s="2" customFormat="1" ht="24.15" customHeight="1">
      <c r="A140" s="38"/>
      <c r="B140" s="39"/>
      <c r="C140" s="226" t="s">
        <v>348</v>
      </c>
      <c r="D140" s="226" t="s">
        <v>307</v>
      </c>
      <c r="E140" s="227" t="s">
        <v>821</v>
      </c>
      <c r="F140" s="228" t="s">
        <v>822</v>
      </c>
      <c r="G140" s="229" t="s">
        <v>365</v>
      </c>
      <c r="H140" s="230">
        <v>0.313</v>
      </c>
      <c r="I140" s="231"/>
      <c r="J140" s="232">
        <f>ROUND(I140*H140,2)</f>
        <v>0</v>
      </c>
      <c r="K140" s="228" t="s">
        <v>823</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392</v>
      </c>
      <c r="AT140" s="237" t="s">
        <v>307</v>
      </c>
      <c r="AU140" s="237" t="s">
        <v>86</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2084</v>
      </c>
    </row>
    <row r="141" s="12" customFormat="1" ht="22.8" customHeight="1">
      <c r="A141" s="12"/>
      <c r="B141" s="210"/>
      <c r="C141" s="211"/>
      <c r="D141" s="212" t="s">
        <v>76</v>
      </c>
      <c r="E141" s="224" t="s">
        <v>825</v>
      </c>
      <c r="F141" s="224" t="s">
        <v>826</v>
      </c>
      <c r="G141" s="211"/>
      <c r="H141" s="211"/>
      <c r="I141" s="214"/>
      <c r="J141" s="225">
        <f>BK141</f>
        <v>0</v>
      </c>
      <c r="K141" s="211"/>
      <c r="L141" s="216"/>
      <c r="M141" s="217"/>
      <c r="N141" s="218"/>
      <c r="O141" s="218"/>
      <c r="P141" s="219">
        <f>SUM(P142:P149)</f>
        <v>0</v>
      </c>
      <c r="Q141" s="218"/>
      <c r="R141" s="219">
        <f>SUM(R142:R149)</f>
        <v>0.023</v>
      </c>
      <c r="S141" s="218"/>
      <c r="T141" s="220">
        <f>SUM(T142:T149)</f>
        <v>0</v>
      </c>
      <c r="U141" s="12"/>
      <c r="V141" s="12"/>
      <c r="W141" s="12"/>
      <c r="X141" s="12"/>
      <c r="Y141" s="12"/>
      <c r="Z141" s="12"/>
      <c r="AA141" s="12"/>
      <c r="AB141" s="12"/>
      <c r="AC141" s="12"/>
      <c r="AD141" s="12"/>
      <c r="AE141" s="12"/>
      <c r="AR141" s="221" t="s">
        <v>86</v>
      </c>
      <c r="AT141" s="222" t="s">
        <v>76</v>
      </c>
      <c r="AU141" s="222" t="s">
        <v>84</v>
      </c>
      <c r="AY141" s="221" t="s">
        <v>304</v>
      </c>
      <c r="BK141" s="223">
        <f>SUM(BK142:BK149)</f>
        <v>0</v>
      </c>
    </row>
    <row r="142" s="2" customFormat="1" ht="37.8" customHeight="1">
      <c r="A142" s="38"/>
      <c r="B142" s="39"/>
      <c r="C142" s="273" t="s">
        <v>325</v>
      </c>
      <c r="D142" s="273" t="s">
        <v>423</v>
      </c>
      <c r="E142" s="274" t="s">
        <v>837</v>
      </c>
      <c r="F142" s="275" t="s">
        <v>838</v>
      </c>
      <c r="G142" s="276" t="s">
        <v>575</v>
      </c>
      <c r="H142" s="277">
        <v>25</v>
      </c>
      <c r="I142" s="278"/>
      <c r="J142" s="279">
        <f>ROUND(I142*H142,2)</f>
        <v>0</v>
      </c>
      <c r="K142" s="275" t="s">
        <v>1</v>
      </c>
      <c r="L142" s="280"/>
      <c r="M142" s="281" t="s">
        <v>1</v>
      </c>
      <c r="N142" s="282" t="s">
        <v>42</v>
      </c>
      <c r="O142" s="91"/>
      <c r="P142" s="235">
        <f>O142*H142</f>
        <v>0</v>
      </c>
      <c r="Q142" s="235">
        <v>0.00023000000000000001</v>
      </c>
      <c r="R142" s="235">
        <f>Q142*H142</f>
        <v>0.0057499999999999999</v>
      </c>
      <c r="S142" s="235">
        <v>0</v>
      </c>
      <c r="T142" s="236">
        <f>S142*H142</f>
        <v>0</v>
      </c>
      <c r="U142" s="38"/>
      <c r="V142" s="38"/>
      <c r="W142" s="38"/>
      <c r="X142" s="38"/>
      <c r="Y142" s="38"/>
      <c r="Z142" s="38"/>
      <c r="AA142" s="38"/>
      <c r="AB142" s="38"/>
      <c r="AC142" s="38"/>
      <c r="AD142" s="38"/>
      <c r="AE142" s="38"/>
      <c r="AR142" s="237" t="s">
        <v>426</v>
      </c>
      <c r="AT142" s="237" t="s">
        <v>423</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2085</v>
      </c>
    </row>
    <row r="143" s="13" customFormat="1">
      <c r="A143" s="13"/>
      <c r="B143" s="239"/>
      <c r="C143" s="240"/>
      <c r="D143" s="241" t="s">
        <v>323</v>
      </c>
      <c r="E143" s="242" t="s">
        <v>1</v>
      </c>
      <c r="F143" s="243" t="s">
        <v>1506</v>
      </c>
      <c r="G143" s="240"/>
      <c r="H143" s="244">
        <v>25</v>
      </c>
      <c r="I143" s="245"/>
      <c r="J143" s="240"/>
      <c r="K143" s="240"/>
      <c r="L143" s="246"/>
      <c r="M143" s="247"/>
      <c r="N143" s="248"/>
      <c r="O143" s="248"/>
      <c r="P143" s="248"/>
      <c r="Q143" s="248"/>
      <c r="R143" s="248"/>
      <c r="S143" s="248"/>
      <c r="T143" s="249"/>
      <c r="U143" s="13"/>
      <c r="V143" s="13"/>
      <c r="W143" s="13"/>
      <c r="X143" s="13"/>
      <c r="Y143" s="13"/>
      <c r="Z143" s="13"/>
      <c r="AA143" s="13"/>
      <c r="AB143" s="13"/>
      <c r="AC143" s="13"/>
      <c r="AD143" s="13"/>
      <c r="AE143" s="13"/>
      <c r="AT143" s="250" t="s">
        <v>323</v>
      </c>
      <c r="AU143" s="250" t="s">
        <v>86</v>
      </c>
      <c r="AV143" s="13" t="s">
        <v>86</v>
      </c>
      <c r="AW143" s="13" t="s">
        <v>32</v>
      </c>
      <c r="AX143" s="13" t="s">
        <v>84</v>
      </c>
      <c r="AY143" s="250" t="s">
        <v>304</v>
      </c>
    </row>
    <row r="144" s="2" customFormat="1" ht="24.15" customHeight="1">
      <c r="A144" s="38"/>
      <c r="B144" s="39"/>
      <c r="C144" s="273" t="s">
        <v>362</v>
      </c>
      <c r="D144" s="273" t="s">
        <v>423</v>
      </c>
      <c r="E144" s="274" t="s">
        <v>841</v>
      </c>
      <c r="F144" s="275" t="s">
        <v>842</v>
      </c>
      <c r="G144" s="276" t="s">
        <v>575</v>
      </c>
      <c r="H144" s="277">
        <v>25</v>
      </c>
      <c r="I144" s="278"/>
      <c r="J144" s="279">
        <f>ROUND(I144*H144,2)</f>
        <v>0</v>
      </c>
      <c r="K144" s="275" t="s">
        <v>1</v>
      </c>
      <c r="L144" s="280"/>
      <c r="M144" s="281" t="s">
        <v>1</v>
      </c>
      <c r="N144" s="282" t="s">
        <v>42</v>
      </c>
      <c r="O144" s="91"/>
      <c r="P144" s="235">
        <f>O144*H144</f>
        <v>0</v>
      </c>
      <c r="Q144" s="235">
        <v>0.00023000000000000001</v>
      </c>
      <c r="R144" s="235">
        <f>Q144*H144</f>
        <v>0.0057499999999999999</v>
      </c>
      <c r="S144" s="235">
        <v>0</v>
      </c>
      <c r="T144" s="236">
        <f>S144*H144</f>
        <v>0</v>
      </c>
      <c r="U144" s="38"/>
      <c r="V144" s="38"/>
      <c r="W144" s="38"/>
      <c r="X144" s="38"/>
      <c r="Y144" s="38"/>
      <c r="Z144" s="38"/>
      <c r="AA144" s="38"/>
      <c r="AB144" s="38"/>
      <c r="AC144" s="38"/>
      <c r="AD144" s="38"/>
      <c r="AE144" s="38"/>
      <c r="AR144" s="237" t="s">
        <v>426</v>
      </c>
      <c r="AT144" s="237" t="s">
        <v>423</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2086</v>
      </c>
    </row>
    <row r="145" s="13" customFormat="1">
      <c r="A145" s="13"/>
      <c r="B145" s="239"/>
      <c r="C145" s="240"/>
      <c r="D145" s="241" t="s">
        <v>323</v>
      </c>
      <c r="E145" s="242" t="s">
        <v>1</v>
      </c>
      <c r="F145" s="243" t="s">
        <v>1506</v>
      </c>
      <c r="G145" s="240"/>
      <c r="H145" s="244">
        <v>25</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4.15" customHeight="1">
      <c r="A146" s="38"/>
      <c r="B146" s="39"/>
      <c r="C146" s="273" t="s">
        <v>367</v>
      </c>
      <c r="D146" s="273" t="s">
        <v>423</v>
      </c>
      <c r="E146" s="274" t="s">
        <v>844</v>
      </c>
      <c r="F146" s="275" t="s">
        <v>845</v>
      </c>
      <c r="G146" s="276" t="s">
        <v>575</v>
      </c>
      <c r="H146" s="277">
        <v>50</v>
      </c>
      <c r="I146" s="278"/>
      <c r="J146" s="279">
        <f>ROUND(I146*H146,2)</f>
        <v>0</v>
      </c>
      <c r="K146" s="275" t="s">
        <v>1</v>
      </c>
      <c r="L146" s="280"/>
      <c r="M146" s="281" t="s">
        <v>1</v>
      </c>
      <c r="N146" s="282" t="s">
        <v>42</v>
      </c>
      <c r="O146" s="91"/>
      <c r="P146" s="235">
        <f>O146*H146</f>
        <v>0</v>
      </c>
      <c r="Q146" s="235">
        <v>0.00023000000000000001</v>
      </c>
      <c r="R146" s="235">
        <f>Q146*H146</f>
        <v>0.0115</v>
      </c>
      <c r="S146" s="235">
        <v>0</v>
      </c>
      <c r="T146" s="236">
        <f>S146*H146</f>
        <v>0</v>
      </c>
      <c r="U146" s="38"/>
      <c r="V146" s="38"/>
      <c r="W146" s="38"/>
      <c r="X146" s="38"/>
      <c r="Y146" s="38"/>
      <c r="Z146" s="38"/>
      <c r="AA146" s="38"/>
      <c r="AB146" s="38"/>
      <c r="AC146" s="38"/>
      <c r="AD146" s="38"/>
      <c r="AE146" s="38"/>
      <c r="AR146" s="237" t="s">
        <v>426</v>
      </c>
      <c r="AT146" s="237" t="s">
        <v>423</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2087</v>
      </c>
    </row>
    <row r="147" s="13" customFormat="1">
      <c r="A147" s="13"/>
      <c r="B147" s="239"/>
      <c r="C147" s="240"/>
      <c r="D147" s="241" t="s">
        <v>323</v>
      </c>
      <c r="E147" s="242" t="s">
        <v>1</v>
      </c>
      <c r="F147" s="243" t="s">
        <v>1509</v>
      </c>
      <c r="G147" s="240"/>
      <c r="H147" s="244">
        <v>50</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84</v>
      </c>
      <c r="AY147" s="250" t="s">
        <v>304</v>
      </c>
    </row>
    <row r="148" s="2" customFormat="1" ht="24.15" customHeight="1">
      <c r="A148" s="38"/>
      <c r="B148" s="39"/>
      <c r="C148" s="226" t="s">
        <v>8</v>
      </c>
      <c r="D148" s="226" t="s">
        <v>307</v>
      </c>
      <c r="E148" s="227" t="s">
        <v>848</v>
      </c>
      <c r="F148" s="228" t="s">
        <v>849</v>
      </c>
      <c r="G148" s="229" t="s">
        <v>365</v>
      </c>
      <c r="H148" s="230">
        <v>0.023</v>
      </c>
      <c r="I148" s="231"/>
      <c r="J148" s="232">
        <f>ROUND(I148*H148,2)</f>
        <v>0</v>
      </c>
      <c r="K148" s="228" t="s">
        <v>318</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392</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2088</v>
      </c>
    </row>
    <row r="149" s="2" customFormat="1" ht="24.15" customHeight="1">
      <c r="A149" s="38"/>
      <c r="B149" s="39"/>
      <c r="C149" s="226" t="s">
        <v>375</v>
      </c>
      <c r="D149" s="226" t="s">
        <v>307</v>
      </c>
      <c r="E149" s="227" t="s">
        <v>851</v>
      </c>
      <c r="F149" s="228" t="s">
        <v>852</v>
      </c>
      <c r="G149" s="229" t="s">
        <v>365</v>
      </c>
      <c r="H149" s="230">
        <v>0.023</v>
      </c>
      <c r="I149" s="231"/>
      <c r="J149" s="232">
        <f>ROUND(I149*H149,2)</f>
        <v>0</v>
      </c>
      <c r="K149" s="228" t="s">
        <v>318</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392</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2089</v>
      </c>
    </row>
    <row r="150" s="12" customFormat="1" ht="22.8" customHeight="1">
      <c r="A150" s="12"/>
      <c r="B150" s="210"/>
      <c r="C150" s="211"/>
      <c r="D150" s="212" t="s">
        <v>76</v>
      </c>
      <c r="E150" s="224" t="s">
        <v>854</v>
      </c>
      <c r="F150" s="224" t="s">
        <v>855</v>
      </c>
      <c r="G150" s="211"/>
      <c r="H150" s="211"/>
      <c r="I150" s="214"/>
      <c r="J150" s="225">
        <f>BK150</f>
        <v>0</v>
      </c>
      <c r="K150" s="211"/>
      <c r="L150" s="216"/>
      <c r="M150" s="217"/>
      <c r="N150" s="218"/>
      <c r="O150" s="218"/>
      <c r="P150" s="219">
        <f>SUM(P151:P158)</f>
        <v>0</v>
      </c>
      <c r="Q150" s="218"/>
      <c r="R150" s="219">
        <f>SUM(R151:R158)</f>
        <v>0.59199999999999997</v>
      </c>
      <c r="S150" s="218"/>
      <c r="T150" s="220">
        <f>SUM(T151:T158)</f>
        <v>0</v>
      </c>
      <c r="U150" s="12"/>
      <c r="V150" s="12"/>
      <c r="W150" s="12"/>
      <c r="X150" s="12"/>
      <c r="Y150" s="12"/>
      <c r="Z150" s="12"/>
      <c r="AA150" s="12"/>
      <c r="AB150" s="12"/>
      <c r="AC150" s="12"/>
      <c r="AD150" s="12"/>
      <c r="AE150" s="12"/>
      <c r="AR150" s="221" t="s">
        <v>86</v>
      </c>
      <c r="AT150" s="222" t="s">
        <v>76</v>
      </c>
      <c r="AU150" s="222" t="s">
        <v>84</v>
      </c>
      <c r="AY150" s="221" t="s">
        <v>304</v>
      </c>
      <c r="BK150" s="223">
        <f>SUM(BK151:BK158)</f>
        <v>0</v>
      </c>
    </row>
    <row r="151" s="2" customFormat="1" ht="24.15" customHeight="1">
      <c r="A151" s="38"/>
      <c r="B151" s="39"/>
      <c r="C151" s="226" t="s">
        <v>381</v>
      </c>
      <c r="D151" s="226" t="s">
        <v>307</v>
      </c>
      <c r="E151" s="227" t="s">
        <v>856</v>
      </c>
      <c r="F151" s="228" t="s">
        <v>857</v>
      </c>
      <c r="G151" s="229" t="s">
        <v>575</v>
      </c>
      <c r="H151" s="230">
        <v>25</v>
      </c>
      <c r="I151" s="231"/>
      <c r="J151" s="232">
        <f>ROUND(I151*H151,2)</f>
        <v>0</v>
      </c>
      <c r="K151" s="228" t="s">
        <v>318</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392</v>
      </c>
      <c r="AT151" s="237" t="s">
        <v>307</v>
      </c>
      <c r="AU151" s="237" t="s">
        <v>86</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392</v>
      </c>
      <c r="BM151" s="237" t="s">
        <v>2090</v>
      </c>
    </row>
    <row r="152" s="13" customFormat="1">
      <c r="A152" s="13"/>
      <c r="B152" s="239"/>
      <c r="C152" s="240"/>
      <c r="D152" s="241" t="s">
        <v>323</v>
      </c>
      <c r="E152" s="242" t="s">
        <v>1</v>
      </c>
      <c r="F152" s="243" t="s">
        <v>437</v>
      </c>
      <c r="G152" s="240"/>
      <c r="H152" s="244">
        <v>25</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84</v>
      </c>
      <c r="AY152" s="250" t="s">
        <v>304</v>
      </c>
    </row>
    <row r="153" s="2" customFormat="1" ht="37.8" customHeight="1">
      <c r="A153" s="38"/>
      <c r="B153" s="39"/>
      <c r="C153" s="226" t="s">
        <v>389</v>
      </c>
      <c r="D153" s="226" t="s">
        <v>307</v>
      </c>
      <c r="E153" s="227" t="s">
        <v>868</v>
      </c>
      <c r="F153" s="228" t="s">
        <v>869</v>
      </c>
      <c r="G153" s="229" t="s">
        <v>575</v>
      </c>
      <c r="H153" s="230">
        <v>25</v>
      </c>
      <c r="I153" s="231"/>
      <c r="J153" s="232">
        <f>ROUND(I153*H153,2)</f>
        <v>0</v>
      </c>
      <c r="K153" s="228" t="s">
        <v>318</v>
      </c>
      <c r="L153" s="44"/>
      <c r="M153" s="233" t="s">
        <v>1</v>
      </c>
      <c r="N153" s="234" t="s">
        <v>42</v>
      </c>
      <c r="O153" s="91"/>
      <c r="P153" s="235">
        <f>O153*H153</f>
        <v>0</v>
      </c>
      <c r="Q153" s="235">
        <v>0.02368</v>
      </c>
      <c r="R153" s="235">
        <f>Q153*H153</f>
        <v>0.59199999999999997</v>
      </c>
      <c r="S153" s="235">
        <v>0</v>
      </c>
      <c r="T153" s="236">
        <f>S153*H153</f>
        <v>0</v>
      </c>
      <c r="U153" s="38"/>
      <c r="V153" s="38"/>
      <c r="W153" s="38"/>
      <c r="X153" s="38"/>
      <c r="Y153" s="38"/>
      <c r="Z153" s="38"/>
      <c r="AA153" s="38"/>
      <c r="AB153" s="38"/>
      <c r="AC153" s="38"/>
      <c r="AD153" s="38"/>
      <c r="AE153" s="38"/>
      <c r="AR153" s="237" t="s">
        <v>392</v>
      </c>
      <c r="AT153" s="237" t="s">
        <v>307</v>
      </c>
      <c r="AU153" s="237" t="s">
        <v>86</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2091</v>
      </c>
    </row>
    <row r="154" s="13" customFormat="1">
      <c r="A154" s="13"/>
      <c r="B154" s="239"/>
      <c r="C154" s="240"/>
      <c r="D154" s="241" t="s">
        <v>323</v>
      </c>
      <c r="E154" s="242" t="s">
        <v>1</v>
      </c>
      <c r="F154" s="243" t="s">
        <v>1514</v>
      </c>
      <c r="G154" s="240"/>
      <c r="H154" s="244">
        <v>25</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84</v>
      </c>
      <c r="AY154" s="250" t="s">
        <v>304</v>
      </c>
    </row>
    <row r="155" s="2" customFormat="1" ht="16.5" customHeight="1">
      <c r="A155" s="38"/>
      <c r="B155" s="39"/>
      <c r="C155" s="226" t="s">
        <v>392</v>
      </c>
      <c r="D155" s="226" t="s">
        <v>307</v>
      </c>
      <c r="E155" s="227" t="s">
        <v>872</v>
      </c>
      <c r="F155" s="228" t="s">
        <v>873</v>
      </c>
      <c r="G155" s="229" t="s">
        <v>575</v>
      </c>
      <c r="H155" s="230">
        <v>25</v>
      </c>
      <c r="I155" s="231"/>
      <c r="J155" s="232">
        <f>ROUND(I155*H155,2)</f>
        <v>0</v>
      </c>
      <c r="K155" s="228" t="s">
        <v>318</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392</v>
      </c>
      <c r="AT155" s="237" t="s">
        <v>307</v>
      </c>
      <c r="AU155" s="237" t="s">
        <v>86</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2092</v>
      </c>
    </row>
    <row r="156" s="13" customFormat="1">
      <c r="A156" s="13"/>
      <c r="B156" s="239"/>
      <c r="C156" s="240"/>
      <c r="D156" s="241" t="s">
        <v>323</v>
      </c>
      <c r="E156" s="242" t="s">
        <v>1</v>
      </c>
      <c r="F156" s="243" t="s">
        <v>437</v>
      </c>
      <c r="G156" s="240"/>
      <c r="H156" s="244">
        <v>25</v>
      </c>
      <c r="I156" s="245"/>
      <c r="J156" s="240"/>
      <c r="K156" s="240"/>
      <c r="L156" s="246"/>
      <c r="M156" s="247"/>
      <c r="N156" s="248"/>
      <c r="O156" s="248"/>
      <c r="P156" s="248"/>
      <c r="Q156" s="248"/>
      <c r="R156" s="248"/>
      <c r="S156" s="248"/>
      <c r="T156" s="249"/>
      <c r="U156" s="13"/>
      <c r="V156" s="13"/>
      <c r="W156" s="13"/>
      <c r="X156" s="13"/>
      <c r="Y156" s="13"/>
      <c r="Z156" s="13"/>
      <c r="AA156" s="13"/>
      <c r="AB156" s="13"/>
      <c r="AC156" s="13"/>
      <c r="AD156" s="13"/>
      <c r="AE156" s="13"/>
      <c r="AT156" s="250" t="s">
        <v>323</v>
      </c>
      <c r="AU156" s="250" t="s">
        <v>86</v>
      </c>
      <c r="AV156" s="13" t="s">
        <v>86</v>
      </c>
      <c r="AW156" s="13" t="s">
        <v>32</v>
      </c>
      <c r="AX156" s="13" t="s">
        <v>84</v>
      </c>
      <c r="AY156" s="250" t="s">
        <v>304</v>
      </c>
    </row>
    <row r="157" s="2" customFormat="1" ht="24.15" customHeight="1">
      <c r="A157" s="38"/>
      <c r="B157" s="39"/>
      <c r="C157" s="226" t="s">
        <v>398</v>
      </c>
      <c r="D157" s="226" t="s">
        <v>307</v>
      </c>
      <c r="E157" s="227" t="s">
        <v>875</v>
      </c>
      <c r="F157" s="228" t="s">
        <v>876</v>
      </c>
      <c r="G157" s="229" t="s">
        <v>365</v>
      </c>
      <c r="H157" s="230">
        <v>0.59199999999999997</v>
      </c>
      <c r="I157" s="231"/>
      <c r="J157" s="232">
        <f>ROUND(I157*H157,2)</f>
        <v>0</v>
      </c>
      <c r="K157" s="228" t="s">
        <v>318</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392</v>
      </c>
      <c r="AT157" s="237" t="s">
        <v>307</v>
      </c>
      <c r="AU157" s="237" t="s">
        <v>86</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2093</v>
      </c>
    </row>
    <row r="158" s="2" customFormat="1" ht="24.15" customHeight="1">
      <c r="A158" s="38"/>
      <c r="B158" s="39"/>
      <c r="C158" s="226" t="s">
        <v>403</v>
      </c>
      <c r="D158" s="226" t="s">
        <v>307</v>
      </c>
      <c r="E158" s="227" t="s">
        <v>878</v>
      </c>
      <c r="F158" s="228" t="s">
        <v>879</v>
      </c>
      <c r="G158" s="229" t="s">
        <v>365</v>
      </c>
      <c r="H158" s="230">
        <v>0.59199999999999997</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392</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2094</v>
      </c>
    </row>
    <row r="159" s="12" customFormat="1" ht="22.8" customHeight="1">
      <c r="A159" s="12"/>
      <c r="B159" s="210"/>
      <c r="C159" s="211"/>
      <c r="D159" s="212" t="s">
        <v>76</v>
      </c>
      <c r="E159" s="224" t="s">
        <v>691</v>
      </c>
      <c r="F159" s="224" t="s">
        <v>692</v>
      </c>
      <c r="G159" s="211"/>
      <c r="H159" s="211"/>
      <c r="I159" s="214"/>
      <c r="J159" s="225">
        <f>BK159</f>
        <v>0</v>
      </c>
      <c r="K159" s="211"/>
      <c r="L159" s="216"/>
      <c r="M159" s="217"/>
      <c r="N159" s="218"/>
      <c r="O159" s="218"/>
      <c r="P159" s="219">
        <f>SUM(P160:P161)</f>
        <v>0</v>
      </c>
      <c r="Q159" s="218"/>
      <c r="R159" s="219">
        <f>SUM(R160:R161)</f>
        <v>0</v>
      </c>
      <c r="S159" s="218"/>
      <c r="T159" s="220">
        <f>SUM(T160:T161)</f>
        <v>0</v>
      </c>
      <c r="U159" s="12"/>
      <c r="V159" s="12"/>
      <c r="W159" s="12"/>
      <c r="X159" s="12"/>
      <c r="Y159" s="12"/>
      <c r="Z159" s="12"/>
      <c r="AA159" s="12"/>
      <c r="AB159" s="12"/>
      <c r="AC159" s="12"/>
      <c r="AD159" s="12"/>
      <c r="AE159" s="12"/>
      <c r="AR159" s="221" t="s">
        <v>311</v>
      </c>
      <c r="AT159" s="222" t="s">
        <v>76</v>
      </c>
      <c r="AU159" s="222" t="s">
        <v>84</v>
      </c>
      <c r="AY159" s="221" t="s">
        <v>304</v>
      </c>
      <c r="BK159" s="223">
        <f>SUM(BK160:BK161)</f>
        <v>0</v>
      </c>
    </row>
    <row r="160" s="2" customFormat="1" ht="49.05" customHeight="1">
      <c r="A160" s="38"/>
      <c r="B160" s="39"/>
      <c r="C160" s="226" t="s">
        <v>410</v>
      </c>
      <c r="D160" s="226" t="s">
        <v>307</v>
      </c>
      <c r="E160" s="227" t="s">
        <v>881</v>
      </c>
      <c r="F160" s="228" t="s">
        <v>882</v>
      </c>
      <c r="G160" s="229" t="s">
        <v>575</v>
      </c>
      <c r="H160" s="230">
        <v>1</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535</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535</v>
      </c>
      <c r="BM160" s="237" t="s">
        <v>2095</v>
      </c>
    </row>
    <row r="161" s="2" customFormat="1" ht="16.5" customHeight="1">
      <c r="A161" s="38"/>
      <c r="B161" s="39"/>
      <c r="C161" s="226" t="s">
        <v>414</v>
      </c>
      <c r="D161" s="226" t="s">
        <v>307</v>
      </c>
      <c r="E161" s="227" t="s">
        <v>884</v>
      </c>
      <c r="F161" s="228" t="s">
        <v>885</v>
      </c>
      <c r="G161" s="229" t="s">
        <v>575</v>
      </c>
      <c r="H161" s="230">
        <v>1</v>
      </c>
      <c r="I161" s="231"/>
      <c r="J161" s="232">
        <f>ROUND(I161*H161,2)</f>
        <v>0</v>
      </c>
      <c r="K161" s="228" t="s">
        <v>1</v>
      </c>
      <c r="L161" s="44"/>
      <c r="M161" s="286" t="s">
        <v>1</v>
      </c>
      <c r="N161" s="287" t="s">
        <v>42</v>
      </c>
      <c r="O161" s="288"/>
      <c r="P161" s="289">
        <f>O161*H161</f>
        <v>0</v>
      </c>
      <c r="Q161" s="289">
        <v>0</v>
      </c>
      <c r="R161" s="289">
        <f>Q161*H161</f>
        <v>0</v>
      </c>
      <c r="S161" s="289">
        <v>0</v>
      </c>
      <c r="T161" s="290">
        <f>S161*H161</f>
        <v>0</v>
      </c>
      <c r="U161" s="38"/>
      <c r="V161" s="38"/>
      <c r="W161" s="38"/>
      <c r="X161" s="38"/>
      <c r="Y161" s="38"/>
      <c r="Z161" s="38"/>
      <c r="AA161" s="38"/>
      <c r="AB161" s="38"/>
      <c r="AC161" s="38"/>
      <c r="AD161" s="38"/>
      <c r="AE161" s="38"/>
      <c r="AR161" s="237" t="s">
        <v>535</v>
      </c>
      <c r="AT161" s="237" t="s">
        <v>307</v>
      </c>
      <c r="AU161" s="237" t="s">
        <v>86</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535</v>
      </c>
      <c r="BM161" s="237" t="s">
        <v>2096</v>
      </c>
    </row>
    <row r="162" s="2" customFormat="1" ht="6.96" customHeight="1">
      <c r="A162" s="38"/>
      <c r="B162" s="66"/>
      <c r="C162" s="67"/>
      <c r="D162" s="67"/>
      <c r="E162" s="67"/>
      <c r="F162" s="67"/>
      <c r="G162" s="67"/>
      <c r="H162" s="67"/>
      <c r="I162" s="67"/>
      <c r="J162" s="67"/>
      <c r="K162" s="67"/>
      <c r="L162" s="44"/>
      <c r="M162" s="38"/>
      <c r="O162" s="38"/>
      <c r="P162" s="38"/>
      <c r="Q162" s="38"/>
      <c r="R162" s="38"/>
      <c r="S162" s="38"/>
      <c r="T162" s="38"/>
      <c r="U162" s="38"/>
      <c r="V162" s="38"/>
      <c r="W162" s="38"/>
      <c r="X162" s="38"/>
      <c r="Y162" s="38"/>
      <c r="Z162" s="38"/>
      <c r="AA162" s="38"/>
      <c r="AB162" s="38"/>
      <c r="AC162" s="38"/>
      <c r="AD162" s="38"/>
      <c r="AE162" s="38"/>
    </row>
  </sheetData>
  <sheetProtection sheet="1" autoFilter="0" formatColumns="0" formatRows="0" objects="1" scenarios="1" spinCount="100000" saltValue="ck1CW4RWJBa7OaB/aAjsEu4gD2bJ6p6BN5pmp5TCmru4Z+onvuy8eePLRIR258QzbAdZSfXlHWIH3nxYQ3nk0w==" hashValue="wlx1T/wqA6/iWmjPjjfbo+lWofsVgn+eI3J43zpouwB7/rD7QlDHS4I+JCkLDc1b20kZeok7+2HJ0Q3Z7zQWMw==" algorithmName="SHA-512" password="CC35"/>
  <autoFilter ref="C124:K16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172</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2003</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2097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23.25" customHeight="1">
      <c r="A29" s="154"/>
      <c r="B29" s="155"/>
      <c r="C29" s="154"/>
      <c r="D29" s="154"/>
      <c r="E29" s="156" t="s">
        <v>1521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ROUND((SUM(BE124:BE206)),  2)</f>
        <v>0</v>
      </c>
      <c r="G35" s="38"/>
      <c r="H35" s="38"/>
      <c r="I35" s="164">
        <v>0.20999999999999999</v>
      </c>
      <c r="J35" s="163">
        <f>ROUND(((SUM(BE124:BE206))*I35),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ROUND((SUM(BF124:BF206)),  2)</f>
        <v>0</v>
      </c>
      <c r="G36" s="38"/>
      <c r="H36" s="38"/>
      <c r="I36" s="164">
        <v>0.12</v>
      </c>
      <c r="J36" s="163">
        <f>ROUND(((SUM(BF124:BF206))*I36),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ROUND((SUM(BG124:BG206)),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ROUND((SUM(BH124:BH206)),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ROUND((SUM(BI124:BI206)),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2003</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04.4 - Elektroinstalace 4.np + instalace střecha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889</v>
      </c>
      <c r="E99" s="191"/>
      <c r="F99" s="191"/>
      <c r="G99" s="191"/>
      <c r="H99" s="191"/>
      <c r="I99" s="191"/>
      <c r="J99" s="192">
        <f>J125</f>
        <v>0</v>
      </c>
      <c r="K99" s="189"/>
      <c r="L99" s="193"/>
      <c r="S99" s="9"/>
      <c r="T99" s="9"/>
      <c r="U99" s="9"/>
      <c r="V99" s="9"/>
      <c r="W99" s="9"/>
      <c r="X99" s="9"/>
      <c r="Y99" s="9"/>
      <c r="Z99" s="9"/>
      <c r="AA99" s="9"/>
      <c r="AB99" s="9"/>
      <c r="AC99" s="9"/>
      <c r="AD99" s="9"/>
      <c r="AE99" s="9"/>
    </row>
    <row r="100" s="9" customFormat="1" ht="24.96" customHeight="1">
      <c r="A100" s="9"/>
      <c r="B100" s="188"/>
      <c r="C100" s="189"/>
      <c r="D100" s="190" t="s">
        <v>890</v>
      </c>
      <c r="E100" s="191"/>
      <c r="F100" s="191"/>
      <c r="G100" s="191"/>
      <c r="H100" s="191"/>
      <c r="I100" s="191"/>
      <c r="J100" s="192">
        <f>J128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891</v>
      </c>
      <c r="E101" s="191"/>
      <c r="F101" s="191"/>
      <c r="G101" s="191"/>
      <c r="H101" s="191"/>
      <c r="I101" s="191"/>
      <c r="J101" s="192">
        <f>J132</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893</v>
      </c>
      <c r="E102" s="191"/>
      <c r="F102" s="191"/>
      <c r="G102" s="191"/>
      <c r="H102" s="191"/>
      <c r="I102" s="191"/>
      <c r="J102" s="192">
        <f>J202</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267</v>
      </c>
      <c r="D113" s="22"/>
      <c r="E113" s="22"/>
      <c r="F113" s="22"/>
      <c r="G113" s="22"/>
      <c r="H113" s="22"/>
      <c r="I113" s="22"/>
      <c r="J113" s="22"/>
      <c r="K113" s="22"/>
      <c r="L113" s="20"/>
    </row>
    <row r="114" s="2" customFormat="1" ht="16.5" customHeight="1">
      <c r="A114" s="38"/>
      <c r="B114" s="39"/>
      <c r="C114" s="40"/>
      <c r="D114" s="40"/>
      <c r="E114" s="183" t="s">
        <v>2003</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04.4 - Elektroinstalace 4.np + instalace střecha</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Na Okrouhlíku 1371, HK</v>
      </c>
      <c r="G118" s="40"/>
      <c r="H118" s="40"/>
      <c r="I118" s="32" t="s">
        <v>22</v>
      </c>
      <c r="J118" s="79" t="str">
        <f>IF(J14="","",J14)</f>
        <v>24. 6. 2024</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E17</f>
        <v>Krajský úřad Královéhradeckého kraje</v>
      </c>
      <c r="G120" s="40"/>
      <c r="H120" s="40"/>
      <c r="I120" s="32" t="s">
        <v>30</v>
      </c>
      <c r="J120" s="36" t="str">
        <f>E23</f>
        <v>Energy Benefit Centre a.s.</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9"/>
      <c r="B123" s="200"/>
      <c r="C123" s="201" t="s">
        <v>290</v>
      </c>
      <c r="D123" s="202" t="s">
        <v>62</v>
      </c>
      <c r="E123" s="202" t="s">
        <v>58</v>
      </c>
      <c r="F123" s="202" t="s">
        <v>59</v>
      </c>
      <c r="G123" s="202" t="s">
        <v>291</v>
      </c>
      <c r="H123" s="202" t="s">
        <v>292</v>
      </c>
      <c r="I123" s="202" t="s">
        <v>293</v>
      </c>
      <c r="J123" s="202" t="s">
        <v>273</v>
      </c>
      <c r="K123" s="203" t="s">
        <v>294</v>
      </c>
      <c r="L123" s="204"/>
      <c r="M123" s="100" t="s">
        <v>1</v>
      </c>
      <c r="N123" s="101" t="s">
        <v>41</v>
      </c>
      <c r="O123" s="101" t="s">
        <v>295</v>
      </c>
      <c r="P123" s="101" t="s">
        <v>296</v>
      </c>
      <c r="Q123" s="101" t="s">
        <v>297</v>
      </c>
      <c r="R123" s="101" t="s">
        <v>298</v>
      </c>
      <c r="S123" s="101" t="s">
        <v>299</v>
      </c>
      <c r="T123" s="102" t="s">
        <v>300</v>
      </c>
      <c r="U123" s="199"/>
      <c r="V123" s="199"/>
      <c r="W123" s="199"/>
      <c r="X123" s="199"/>
      <c r="Y123" s="199"/>
      <c r="Z123" s="199"/>
      <c r="AA123" s="199"/>
      <c r="AB123" s="199"/>
      <c r="AC123" s="199"/>
      <c r="AD123" s="199"/>
      <c r="AE123" s="199"/>
    </row>
    <row r="124" s="2" customFormat="1" ht="22.8" customHeight="1">
      <c r="A124" s="38"/>
      <c r="B124" s="39"/>
      <c r="C124" s="107" t="s">
        <v>301</v>
      </c>
      <c r="D124" s="40"/>
      <c r="E124" s="40"/>
      <c r="F124" s="40"/>
      <c r="G124" s="40"/>
      <c r="H124" s="40"/>
      <c r="I124" s="40"/>
      <c r="J124" s="205">
        <f>BK124</f>
        <v>0</v>
      </c>
      <c r="K124" s="40"/>
      <c r="L124" s="44"/>
      <c r="M124" s="103"/>
      <c r="N124" s="206"/>
      <c r="O124" s="104"/>
      <c r="P124" s="207">
        <f>P125+P128+P132+P202</f>
        <v>0</v>
      </c>
      <c r="Q124" s="104"/>
      <c r="R124" s="207">
        <f>R125+R128+R132+R202</f>
        <v>0</v>
      </c>
      <c r="S124" s="104"/>
      <c r="T124" s="208">
        <f>T125+T128+T132+T202</f>
        <v>0</v>
      </c>
      <c r="U124" s="38"/>
      <c r="V124" s="38"/>
      <c r="W124" s="38"/>
      <c r="X124" s="38"/>
      <c r="Y124" s="38"/>
      <c r="Z124" s="38"/>
      <c r="AA124" s="38"/>
      <c r="AB124" s="38"/>
      <c r="AC124" s="38"/>
      <c r="AD124" s="38"/>
      <c r="AE124" s="38"/>
      <c r="AT124" s="17" t="s">
        <v>76</v>
      </c>
      <c r="AU124" s="17" t="s">
        <v>275</v>
      </c>
      <c r="BK124" s="209">
        <f>BK125+BK128+BK132+BK202</f>
        <v>0</v>
      </c>
    </row>
    <row r="125" s="12" customFormat="1" ht="25.92" customHeight="1">
      <c r="A125" s="12"/>
      <c r="B125" s="210"/>
      <c r="C125" s="211"/>
      <c r="D125" s="212" t="s">
        <v>76</v>
      </c>
      <c r="E125" s="213" t="s">
        <v>894</v>
      </c>
      <c r="F125" s="213" t="s">
        <v>895</v>
      </c>
      <c r="G125" s="211"/>
      <c r="H125" s="211"/>
      <c r="I125" s="214"/>
      <c r="J125" s="215">
        <f>BK125</f>
        <v>0</v>
      </c>
      <c r="K125" s="211"/>
      <c r="L125" s="216"/>
      <c r="M125" s="217"/>
      <c r="N125" s="218"/>
      <c r="O125" s="218"/>
      <c r="P125" s="219">
        <f>SUM(P126:P127)</f>
        <v>0</v>
      </c>
      <c r="Q125" s="218"/>
      <c r="R125" s="219">
        <f>SUM(R126:R127)</f>
        <v>0</v>
      </c>
      <c r="S125" s="218"/>
      <c r="T125" s="220">
        <f>SUM(T126:T127)</f>
        <v>0</v>
      </c>
      <c r="U125" s="12"/>
      <c r="V125" s="12"/>
      <c r="W125" s="12"/>
      <c r="X125" s="12"/>
      <c r="Y125" s="12"/>
      <c r="Z125" s="12"/>
      <c r="AA125" s="12"/>
      <c r="AB125" s="12"/>
      <c r="AC125" s="12"/>
      <c r="AD125" s="12"/>
      <c r="AE125" s="12"/>
      <c r="AR125" s="221" t="s">
        <v>84</v>
      </c>
      <c r="AT125" s="222" t="s">
        <v>76</v>
      </c>
      <c r="AU125" s="222" t="s">
        <v>77</v>
      </c>
      <c r="AY125" s="221" t="s">
        <v>304</v>
      </c>
      <c r="BK125" s="223">
        <f>SUM(BK126:BK127)</f>
        <v>0</v>
      </c>
    </row>
    <row r="126" s="2" customFormat="1" ht="24.15" customHeight="1">
      <c r="A126" s="38"/>
      <c r="B126" s="39"/>
      <c r="C126" s="226" t="s">
        <v>84</v>
      </c>
      <c r="D126" s="226" t="s">
        <v>307</v>
      </c>
      <c r="E126" s="227" t="s">
        <v>896</v>
      </c>
      <c r="F126" s="228" t="s">
        <v>897</v>
      </c>
      <c r="G126" s="229" t="s">
        <v>317</v>
      </c>
      <c r="H126" s="230">
        <v>150</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86</v>
      </c>
    </row>
    <row r="127" s="2" customFormat="1" ht="24.15" customHeight="1">
      <c r="A127" s="38"/>
      <c r="B127" s="39"/>
      <c r="C127" s="226" t="s">
        <v>86</v>
      </c>
      <c r="D127" s="226" t="s">
        <v>307</v>
      </c>
      <c r="E127" s="227" t="s">
        <v>898</v>
      </c>
      <c r="F127" s="228" t="s">
        <v>899</v>
      </c>
      <c r="G127" s="229" t="s">
        <v>317</v>
      </c>
      <c r="H127" s="230">
        <v>142</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311</v>
      </c>
    </row>
    <row r="128" s="12" customFormat="1" ht="25.92" customHeight="1">
      <c r="A128" s="12"/>
      <c r="B128" s="210"/>
      <c r="C128" s="211"/>
      <c r="D128" s="212" t="s">
        <v>76</v>
      </c>
      <c r="E128" s="213" t="s">
        <v>900</v>
      </c>
      <c r="F128" s="213" t="s">
        <v>901</v>
      </c>
      <c r="G128" s="211"/>
      <c r="H128" s="211"/>
      <c r="I128" s="214"/>
      <c r="J128" s="215">
        <f>BK128</f>
        <v>0</v>
      </c>
      <c r="K128" s="211"/>
      <c r="L128" s="216"/>
      <c r="M128" s="217"/>
      <c r="N128" s="218"/>
      <c r="O128" s="218"/>
      <c r="P128" s="219">
        <f>SUM(P129:P131)</f>
        <v>0</v>
      </c>
      <c r="Q128" s="218"/>
      <c r="R128" s="219">
        <f>SUM(R129:R131)</f>
        <v>0</v>
      </c>
      <c r="S128" s="218"/>
      <c r="T128" s="220">
        <f>SUM(T129:T131)</f>
        <v>0</v>
      </c>
      <c r="U128" s="12"/>
      <c r="V128" s="12"/>
      <c r="W128" s="12"/>
      <c r="X128" s="12"/>
      <c r="Y128" s="12"/>
      <c r="Z128" s="12"/>
      <c r="AA128" s="12"/>
      <c r="AB128" s="12"/>
      <c r="AC128" s="12"/>
      <c r="AD128" s="12"/>
      <c r="AE128" s="12"/>
      <c r="AR128" s="221" t="s">
        <v>84</v>
      </c>
      <c r="AT128" s="222" t="s">
        <v>76</v>
      </c>
      <c r="AU128" s="222" t="s">
        <v>77</v>
      </c>
      <c r="AY128" s="221" t="s">
        <v>304</v>
      </c>
      <c r="BK128" s="223">
        <f>SUM(BK129:BK131)</f>
        <v>0</v>
      </c>
    </row>
    <row r="129" s="2" customFormat="1" ht="16.5" customHeight="1">
      <c r="A129" s="38"/>
      <c r="B129" s="39"/>
      <c r="C129" s="226" t="s">
        <v>305</v>
      </c>
      <c r="D129" s="226" t="s">
        <v>307</v>
      </c>
      <c r="E129" s="227" t="s">
        <v>902</v>
      </c>
      <c r="F129" s="228" t="s">
        <v>903</v>
      </c>
      <c r="G129" s="229" t="s">
        <v>547</v>
      </c>
      <c r="H129" s="230">
        <v>130</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16.5" customHeight="1">
      <c r="A130" s="38"/>
      <c r="B130" s="39"/>
      <c r="C130" s="226" t="s">
        <v>311</v>
      </c>
      <c r="D130" s="226" t="s">
        <v>307</v>
      </c>
      <c r="E130" s="227" t="s">
        <v>904</v>
      </c>
      <c r="F130" s="228" t="s">
        <v>905</v>
      </c>
      <c r="G130" s="229" t="s">
        <v>547</v>
      </c>
      <c r="H130" s="230">
        <v>24</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16.5" customHeight="1">
      <c r="A131" s="38"/>
      <c r="B131" s="39"/>
      <c r="C131" s="226" t="s">
        <v>330</v>
      </c>
      <c r="D131" s="226" t="s">
        <v>307</v>
      </c>
      <c r="E131" s="227" t="s">
        <v>906</v>
      </c>
      <c r="F131" s="228" t="s">
        <v>907</v>
      </c>
      <c r="G131" s="229" t="s">
        <v>547</v>
      </c>
      <c r="H131" s="230">
        <v>41</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12" customFormat="1" ht="25.92" customHeight="1">
      <c r="A132" s="12"/>
      <c r="B132" s="210"/>
      <c r="C132" s="211"/>
      <c r="D132" s="212" t="s">
        <v>76</v>
      </c>
      <c r="E132" s="213" t="s">
        <v>908</v>
      </c>
      <c r="F132" s="213" t="s">
        <v>909</v>
      </c>
      <c r="G132" s="211"/>
      <c r="H132" s="211"/>
      <c r="I132" s="214"/>
      <c r="J132" s="215">
        <f>BK132</f>
        <v>0</v>
      </c>
      <c r="K132" s="211"/>
      <c r="L132" s="216"/>
      <c r="M132" s="217"/>
      <c r="N132" s="218"/>
      <c r="O132" s="218"/>
      <c r="P132" s="219">
        <f>SUM(P133:P201)</f>
        <v>0</v>
      </c>
      <c r="Q132" s="218"/>
      <c r="R132" s="219">
        <f>SUM(R133:R201)</f>
        <v>0</v>
      </c>
      <c r="S132" s="218"/>
      <c r="T132" s="220">
        <f>SUM(T133:T201)</f>
        <v>0</v>
      </c>
      <c r="U132" s="12"/>
      <c r="V132" s="12"/>
      <c r="W132" s="12"/>
      <c r="X132" s="12"/>
      <c r="Y132" s="12"/>
      <c r="Z132" s="12"/>
      <c r="AA132" s="12"/>
      <c r="AB132" s="12"/>
      <c r="AC132" s="12"/>
      <c r="AD132" s="12"/>
      <c r="AE132" s="12"/>
      <c r="AR132" s="221" t="s">
        <v>84</v>
      </c>
      <c r="AT132" s="222" t="s">
        <v>76</v>
      </c>
      <c r="AU132" s="222" t="s">
        <v>77</v>
      </c>
      <c r="AY132" s="221" t="s">
        <v>304</v>
      </c>
      <c r="BK132" s="223">
        <f>SUM(BK133:BK201)</f>
        <v>0</v>
      </c>
    </row>
    <row r="133" s="2" customFormat="1" ht="16.5" customHeight="1">
      <c r="A133" s="38"/>
      <c r="B133" s="39"/>
      <c r="C133" s="226" t="s">
        <v>313</v>
      </c>
      <c r="D133" s="226" t="s">
        <v>307</v>
      </c>
      <c r="E133" s="227" t="s">
        <v>2098</v>
      </c>
      <c r="F133" s="228" t="s">
        <v>2099</v>
      </c>
      <c r="G133" s="229" t="s">
        <v>911</v>
      </c>
      <c r="H133" s="230">
        <v>1</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8</v>
      </c>
    </row>
    <row r="134" s="2" customFormat="1">
      <c r="A134" s="38"/>
      <c r="B134" s="39"/>
      <c r="C134" s="40"/>
      <c r="D134" s="241" t="s">
        <v>912</v>
      </c>
      <c r="E134" s="40"/>
      <c r="F134" s="291" t="s">
        <v>913</v>
      </c>
      <c r="G134" s="40"/>
      <c r="H134" s="40"/>
      <c r="I134" s="292"/>
      <c r="J134" s="40"/>
      <c r="K134" s="40"/>
      <c r="L134" s="44"/>
      <c r="M134" s="293"/>
      <c r="N134" s="294"/>
      <c r="O134" s="91"/>
      <c r="P134" s="91"/>
      <c r="Q134" s="91"/>
      <c r="R134" s="91"/>
      <c r="S134" s="91"/>
      <c r="T134" s="92"/>
      <c r="U134" s="38"/>
      <c r="V134" s="38"/>
      <c r="W134" s="38"/>
      <c r="X134" s="38"/>
      <c r="Y134" s="38"/>
      <c r="Z134" s="38"/>
      <c r="AA134" s="38"/>
      <c r="AB134" s="38"/>
      <c r="AC134" s="38"/>
      <c r="AD134" s="38"/>
      <c r="AE134" s="38"/>
      <c r="AT134" s="17" t="s">
        <v>912</v>
      </c>
      <c r="AU134" s="17" t="s">
        <v>84</v>
      </c>
    </row>
    <row r="135" s="2" customFormat="1" ht="16.5" customHeight="1">
      <c r="A135" s="38"/>
      <c r="B135" s="39"/>
      <c r="C135" s="226" t="s">
        <v>343</v>
      </c>
      <c r="D135" s="226" t="s">
        <v>307</v>
      </c>
      <c r="E135" s="227" t="s">
        <v>933</v>
      </c>
      <c r="F135" s="228" t="s">
        <v>934</v>
      </c>
      <c r="G135" s="229" t="s">
        <v>575</v>
      </c>
      <c r="H135" s="230">
        <v>1</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381</v>
      </c>
    </row>
    <row r="136" s="2" customFormat="1" ht="16.5" customHeight="1">
      <c r="A136" s="38"/>
      <c r="B136" s="39"/>
      <c r="C136" s="226" t="s">
        <v>348</v>
      </c>
      <c r="D136" s="226" t="s">
        <v>307</v>
      </c>
      <c r="E136" s="227" t="s">
        <v>422</v>
      </c>
      <c r="F136" s="228" t="s">
        <v>937</v>
      </c>
      <c r="G136" s="229" t="s">
        <v>911</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392</v>
      </c>
    </row>
    <row r="137" s="2" customFormat="1" ht="16.5" customHeight="1">
      <c r="A137" s="38"/>
      <c r="B137" s="39"/>
      <c r="C137" s="226" t="s">
        <v>325</v>
      </c>
      <c r="D137" s="226" t="s">
        <v>307</v>
      </c>
      <c r="E137" s="227" t="s">
        <v>305</v>
      </c>
      <c r="F137" s="228" t="s">
        <v>944</v>
      </c>
      <c r="G137" s="229" t="s">
        <v>911</v>
      </c>
      <c r="H137" s="230">
        <v>62</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403</v>
      </c>
    </row>
    <row r="138" s="2" customFormat="1" ht="16.5" customHeight="1">
      <c r="A138" s="38"/>
      <c r="B138" s="39"/>
      <c r="C138" s="226" t="s">
        <v>362</v>
      </c>
      <c r="D138" s="226" t="s">
        <v>307</v>
      </c>
      <c r="E138" s="227" t="s">
        <v>311</v>
      </c>
      <c r="F138" s="228" t="s">
        <v>949</v>
      </c>
      <c r="G138" s="229" t="s">
        <v>911</v>
      </c>
      <c r="H138" s="230">
        <v>19</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414</v>
      </c>
    </row>
    <row r="139" s="2" customFormat="1" ht="16.5" customHeight="1">
      <c r="A139" s="38"/>
      <c r="B139" s="39"/>
      <c r="C139" s="226" t="s">
        <v>367</v>
      </c>
      <c r="D139" s="226" t="s">
        <v>307</v>
      </c>
      <c r="E139" s="227" t="s">
        <v>951</v>
      </c>
      <c r="F139" s="228" t="s">
        <v>952</v>
      </c>
      <c r="G139" s="229" t="s">
        <v>911</v>
      </c>
      <c r="H139" s="230">
        <v>17</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422</v>
      </c>
    </row>
    <row r="140" s="2" customFormat="1" ht="16.5" customHeight="1">
      <c r="A140" s="38"/>
      <c r="B140" s="39"/>
      <c r="C140" s="226" t="s">
        <v>8</v>
      </c>
      <c r="D140" s="226" t="s">
        <v>307</v>
      </c>
      <c r="E140" s="227" t="s">
        <v>954</v>
      </c>
      <c r="F140" s="228" t="s">
        <v>955</v>
      </c>
      <c r="G140" s="229" t="s">
        <v>911</v>
      </c>
      <c r="H140" s="230">
        <v>12</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433</v>
      </c>
    </row>
    <row r="141" s="2" customFormat="1" ht="16.5" customHeight="1">
      <c r="A141" s="38"/>
      <c r="B141" s="39"/>
      <c r="C141" s="226" t="s">
        <v>375</v>
      </c>
      <c r="D141" s="226" t="s">
        <v>307</v>
      </c>
      <c r="E141" s="227" t="s">
        <v>957</v>
      </c>
      <c r="F141" s="228" t="s">
        <v>958</v>
      </c>
      <c r="G141" s="229" t="s">
        <v>911</v>
      </c>
      <c r="H141" s="230">
        <v>4</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443</v>
      </c>
    </row>
    <row r="142" s="2" customFormat="1" ht="21.75" customHeight="1">
      <c r="A142" s="38"/>
      <c r="B142" s="39"/>
      <c r="C142" s="226" t="s">
        <v>381</v>
      </c>
      <c r="D142" s="226" t="s">
        <v>307</v>
      </c>
      <c r="E142" s="227" t="s">
        <v>960</v>
      </c>
      <c r="F142" s="228" t="s">
        <v>961</v>
      </c>
      <c r="G142" s="229" t="s">
        <v>575</v>
      </c>
      <c r="H142" s="230">
        <v>114</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451</v>
      </c>
    </row>
    <row r="143" s="2" customFormat="1" ht="16.5" customHeight="1">
      <c r="A143" s="38"/>
      <c r="B143" s="39"/>
      <c r="C143" s="226" t="s">
        <v>389</v>
      </c>
      <c r="D143" s="226" t="s">
        <v>307</v>
      </c>
      <c r="E143" s="227" t="s">
        <v>330</v>
      </c>
      <c r="F143" s="228" t="s">
        <v>963</v>
      </c>
      <c r="G143" s="229" t="s">
        <v>911</v>
      </c>
      <c r="H143" s="230">
        <v>3</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461</v>
      </c>
    </row>
    <row r="144" s="2" customFormat="1" ht="16.5" customHeight="1">
      <c r="A144" s="38"/>
      <c r="B144" s="39"/>
      <c r="C144" s="226" t="s">
        <v>392</v>
      </c>
      <c r="D144" s="226" t="s">
        <v>307</v>
      </c>
      <c r="E144" s="227" t="s">
        <v>965</v>
      </c>
      <c r="F144" s="228" t="s">
        <v>966</v>
      </c>
      <c r="G144" s="229" t="s">
        <v>911</v>
      </c>
      <c r="H144" s="230">
        <v>2</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426</v>
      </c>
    </row>
    <row r="145" s="2" customFormat="1" ht="16.5" customHeight="1">
      <c r="A145" s="38"/>
      <c r="B145" s="39"/>
      <c r="C145" s="226" t="s">
        <v>398</v>
      </c>
      <c r="D145" s="226" t="s">
        <v>307</v>
      </c>
      <c r="E145" s="227" t="s">
        <v>968</v>
      </c>
      <c r="F145" s="228" t="s">
        <v>972</v>
      </c>
      <c r="G145" s="229" t="s">
        <v>911</v>
      </c>
      <c r="H145" s="230">
        <v>2</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479</v>
      </c>
    </row>
    <row r="146" s="2" customFormat="1" ht="16.5" customHeight="1">
      <c r="A146" s="38"/>
      <c r="B146" s="39"/>
      <c r="C146" s="226" t="s">
        <v>403</v>
      </c>
      <c r="D146" s="226" t="s">
        <v>307</v>
      </c>
      <c r="E146" s="227" t="s">
        <v>1797</v>
      </c>
      <c r="F146" s="228" t="s">
        <v>969</v>
      </c>
      <c r="G146" s="229" t="s">
        <v>911</v>
      </c>
      <c r="H146" s="230">
        <v>6</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488</v>
      </c>
    </row>
    <row r="147" s="2" customFormat="1" ht="16.5" customHeight="1">
      <c r="A147" s="38"/>
      <c r="B147" s="39"/>
      <c r="C147" s="226" t="s">
        <v>410</v>
      </c>
      <c r="D147" s="226" t="s">
        <v>307</v>
      </c>
      <c r="E147" s="227" t="s">
        <v>1798</v>
      </c>
      <c r="F147" s="228" t="s">
        <v>1529</v>
      </c>
      <c r="G147" s="229" t="s">
        <v>911</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500</v>
      </c>
    </row>
    <row r="148" s="2" customFormat="1" ht="21.75" customHeight="1">
      <c r="A148" s="38"/>
      <c r="B148" s="39"/>
      <c r="C148" s="226" t="s">
        <v>414</v>
      </c>
      <c r="D148" s="226" t="s">
        <v>307</v>
      </c>
      <c r="E148" s="227" t="s">
        <v>977</v>
      </c>
      <c r="F148" s="228" t="s">
        <v>978</v>
      </c>
      <c r="G148" s="229" t="s">
        <v>575</v>
      </c>
      <c r="H148" s="230">
        <v>13</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508</v>
      </c>
    </row>
    <row r="149" s="2" customFormat="1" ht="24.15" customHeight="1">
      <c r="A149" s="38"/>
      <c r="B149" s="39"/>
      <c r="C149" s="226" t="s">
        <v>7</v>
      </c>
      <c r="D149" s="226" t="s">
        <v>307</v>
      </c>
      <c r="E149" s="227" t="s">
        <v>1799</v>
      </c>
      <c r="F149" s="228" t="s">
        <v>1800</v>
      </c>
      <c r="G149" s="229" t="s">
        <v>575</v>
      </c>
      <c r="H149" s="230">
        <v>6</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518</v>
      </c>
    </row>
    <row r="150" s="2" customFormat="1" ht="24.15" customHeight="1">
      <c r="A150" s="38"/>
      <c r="B150" s="39"/>
      <c r="C150" s="226" t="s">
        <v>422</v>
      </c>
      <c r="D150" s="226" t="s">
        <v>307</v>
      </c>
      <c r="E150" s="227" t="s">
        <v>980</v>
      </c>
      <c r="F150" s="228" t="s">
        <v>981</v>
      </c>
      <c r="G150" s="229" t="s">
        <v>575</v>
      </c>
      <c r="H150" s="230">
        <v>23</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531</v>
      </c>
    </row>
    <row r="151" s="2" customFormat="1" ht="16.5" customHeight="1">
      <c r="A151" s="38"/>
      <c r="B151" s="39"/>
      <c r="C151" s="226" t="s">
        <v>429</v>
      </c>
      <c r="D151" s="226" t="s">
        <v>307</v>
      </c>
      <c r="E151" s="227" t="s">
        <v>343</v>
      </c>
      <c r="F151" s="228" t="s">
        <v>1530</v>
      </c>
      <c r="G151" s="229" t="s">
        <v>911</v>
      </c>
      <c r="H151" s="230">
        <v>1</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687</v>
      </c>
    </row>
    <row r="152" s="2" customFormat="1">
      <c r="A152" s="38"/>
      <c r="B152" s="39"/>
      <c r="C152" s="40"/>
      <c r="D152" s="241" t="s">
        <v>912</v>
      </c>
      <c r="E152" s="40"/>
      <c r="F152" s="291" t="s">
        <v>1531</v>
      </c>
      <c r="G152" s="40"/>
      <c r="H152" s="40"/>
      <c r="I152" s="292"/>
      <c r="J152" s="40"/>
      <c r="K152" s="40"/>
      <c r="L152" s="44"/>
      <c r="M152" s="293"/>
      <c r="N152" s="294"/>
      <c r="O152" s="91"/>
      <c r="P152" s="91"/>
      <c r="Q152" s="91"/>
      <c r="R152" s="91"/>
      <c r="S152" s="91"/>
      <c r="T152" s="92"/>
      <c r="U152" s="38"/>
      <c r="V152" s="38"/>
      <c r="W152" s="38"/>
      <c r="X152" s="38"/>
      <c r="Y152" s="38"/>
      <c r="Z152" s="38"/>
      <c r="AA152" s="38"/>
      <c r="AB152" s="38"/>
      <c r="AC152" s="38"/>
      <c r="AD152" s="38"/>
      <c r="AE152" s="38"/>
      <c r="AT152" s="17" t="s">
        <v>912</v>
      </c>
      <c r="AU152" s="17" t="s">
        <v>84</v>
      </c>
    </row>
    <row r="153" s="2" customFormat="1" ht="24.15" customHeight="1">
      <c r="A153" s="38"/>
      <c r="B153" s="39"/>
      <c r="C153" s="226" t="s">
        <v>433</v>
      </c>
      <c r="D153" s="226" t="s">
        <v>307</v>
      </c>
      <c r="E153" s="227" t="s">
        <v>983</v>
      </c>
      <c r="F153" s="228" t="s">
        <v>984</v>
      </c>
      <c r="G153" s="229" t="s">
        <v>575</v>
      </c>
      <c r="H153" s="230">
        <v>124</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697</v>
      </c>
    </row>
    <row r="154" s="2" customFormat="1" ht="24.15" customHeight="1">
      <c r="A154" s="38"/>
      <c r="B154" s="39"/>
      <c r="C154" s="226" t="s">
        <v>437</v>
      </c>
      <c r="D154" s="226" t="s">
        <v>307</v>
      </c>
      <c r="E154" s="227" t="s">
        <v>986</v>
      </c>
      <c r="F154" s="228" t="s">
        <v>987</v>
      </c>
      <c r="G154" s="229" t="s">
        <v>575</v>
      </c>
      <c r="H154" s="230">
        <v>19</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938</v>
      </c>
    </row>
    <row r="155" s="2" customFormat="1" ht="24.15" customHeight="1">
      <c r="A155" s="38"/>
      <c r="B155" s="39"/>
      <c r="C155" s="226" t="s">
        <v>443</v>
      </c>
      <c r="D155" s="226" t="s">
        <v>307</v>
      </c>
      <c r="E155" s="227" t="s">
        <v>989</v>
      </c>
      <c r="F155" s="228" t="s">
        <v>990</v>
      </c>
      <c r="G155" s="229" t="s">
        <v>575</v>
      </c>
      <c r="H155" s="230">
        <v>8</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940</v>
      </c>
    </row>
    <row r="156" s="2" customFormat="1" ht="24.15" customHeight="1">
      <c r="A156" s="38"/>
      <c r="B156" s="39"/>
      <c r="C156" s="226" t="s">
        <v>447</v>
      </c>
      <c r="D156" s="226" t="s">
        <v>307</v>
      </c>
      <c r="E156" s="227" t="s">
        <v>992</v>
      </c>
      <c r="F156" s="228" t="s">
        <v>993</v>
      </c>
      <c r="G156" s="229" t="s">
        <v>575</v>
      </c>
      <c r="H156" s="230">
        <v>12</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943</v>
      </c>
    </row>
    <row r="157" s="2" customFormat="1" ht="24.15" customHeight="1">
      <c r="A157" s="38"/>
      <c r="B157" s="39"/>
      <c r="C157" s="226" t="s">
        <v>451</v>
      </c>
      <c r="D157" s="226" t="s">
        <v>307</v>
      </c>
      <c r="E157" s="227" t="s">
        <v>1534</v>
      </c>
      <c r="F157" s="228" t="s">
        <v>1535</v>
      </c>
      <c r="G157" s="229" t="s">
        <v>575</v>
      </c>
      <c r="H157" s="230">
        <v>6</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945</v>
      </c>
    </row>
    <row r="158" s="2" customFormat="1" ht="21.75" customHeight="1">
      <c r="A158" s="38"/>
      <c r="B158" s="39"/>
      <c r="C158" s="226" t="s">
        <v>456</v>
      </c>
      <c r="D158" s="226" t="s">
        <v>307</v>
      </c>
      <c r="E158" s="227" t="s">
        <v>348</v>
      </c>
      <c r="F158" s="228" t="s">
        <v>995</v>
      </c>
      <c r="G158" s="229" t="s">
        <v>911</v>
      </c>
      <c r="H158" s="230">
        <v>63</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948</v>
      </c>
    </row>
    <row r="159" s="2" customFormat="1" ht="21.75" customHeight="1">
      <c r="A159" s="38"/>
      <c r="B159" s="39"/>
      <c r="C159" s="226" t="s">
        <v>461</v>
      </c>
      <c r="D159" s="226" t="s">
        <v>307</v>
      </c>
      <c r="E159" s="227" t="s">
        <v>1803</v>
      </c>
      <c r="F159" s="228" t="s">
        <v>1804</v>
      </c>
      <c r="G159" s="229" t="s">
        <v>911</v>
      </c>
      <c r="H159" s="230">
        <v>1</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950</v>
      </c>
    </row>
    <row r="160" s="2" customFormat="1" ht="24.15" customHeight="1">
      <c r="A160" s="38"/>
      <c r="B160" s="39"/>
      <c r="C160" s="226" t="s">
        <v>466</v>
      </c>
      <c r="D160" s="226" t="s">
        <v>307</v>
      </c>
      <c r="E160" s="227" t="s">
        <v>325</v>
      </c>
      <c r="F160" s="228" t="s">
        <v>1537</v>
      </c>
      <c r="G160" s="229" t="s">
        <v>911</v>
      </c>
      <c r="H160" s="230">
        <v>206</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953</v>
      </c>
    </row>
    <row r="161" s="2" customFormat="1" ht="24.15" customHeight="1">
      <c r="A161" s="38"/>
      <c r="B161" s="39"/>
      <c r="C161" s="226" t="s">
        <v>426</v>
      </c>
      <c r="D161" s="226" t="s">
        <v>307</v>
      </c>
      <c r="E161" s="227" t="s">
        <v>997</v>
      </c>
      <c r="F161" s="228" t="s">
        <v>998</v>
      </c>
      <c r="G161" s="229" t="s">
        <v>575</v>
      </c>
      <c r="H161" s="230">
        <v>34</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956</v>
      </c>
    </row>
    <row r="162" s="2" customFormat="1" ht="24.15" customHeight="1">
      <c r="A162" s="38"/>
      <c r="B162" s="39"/>
      <c r="C162" s="226" t="s">
        <v>475</v>
      </c>
      <c r="D162" s="226" t="s">
        <v>307</v>
      </c>
      <c r="E162" s="227" t="s">
        <v>1000</v>
      </c>
      <c r="F162" s="228" t="s">
        <v>1001</v>
      </c>
      <c r="G162" s="229" t="s">
        <v>575</v>
      </c>
      <c r="H162" s="230">
        <v>10</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959</v>
      </c>
    </row>
    <row r="163" s="2" customFormat="1" ht="24.15" customHeight="1">
      <c r="A163" s="38"/>
      <c r="B163" s="39"/>
      <c r="C163" s="226" t="s">
        <v>479</v>
      </c>
      <c r="D163" s="226" t="s">
        <v>307</v>
      </c>
      <c r="E163" s="227" t="s">
        <v>1003</v>
      </c>
      <c r="F163" s="228" t="s">
        <v>1004</v>
      </c>
      <c r="G163" s="229" t="s">
        <v>575</v>
      </c>
      <c r="H163" s="230">
        <v>20</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962</v>
      </c>
    </row>
    <row r="164" s="2" customFormat="1" ht="24.15" customHeight="1">
      <c r="A164" s="38"/>
      <c r="B164" s="39"/>
      <c r="C164" s="226" t="s">
        <v>483</v>
      </c>
      <c r="D164" s="226" t="s">
        <v>307</v>
      </c>
      <c r="E164" s="227" t="s">
        <v>1006</v>
      </c>
      <c r="F164" s="228" t="s">
        <v>1007</v>
      </c>
      <c r="G164" s="229" t="s">
        <v>575</v>
      </c>
      <c r="H164" s="230">
        <v>80</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964</v>
      </c>
    </row>
    <row r="165" s="2" customFormat="1" ht="24.15" customHeight="1">
      <c r="A165" s="38"/>
      <c r="B165" s="39"/>
      <c r="C165" s="226" t="s">
        <v>488</v>
      </c>
      <c r="D165" s="226" t="s">
        <v>307</v>
      </c>
      <c r="E165" s="227" t="s">
        <v>1009</v>
      </c>
      <c r="F165" s="228" t="s">
        <v>1010</v>
      </c>
      <c r="G165" s="229" t="s">
        <v>575</v>
      </c>
      <c r="H165" s="230">
        <v>106</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967</v>
      </c>
    </row>
    <row r="166" s="2" customFormat="1" ht="16.5" customHeight="1">
      <c r="A166" s="38"/>
      <c r="B166" s="39"/>
      <c r="C166" s="226" t="s">
        <v>495</v>
      </c>
      <c r="D166" s="226" t="s">
        <v>307</v>
      </c>
      <c r="E166" s="227" t="s">
        <v>367</v>
      </c>
      <c r="F166" s="228" t="s">
        <v>1014</v>
      </c>
      <c r="G166" s="229" t="s">
        <v>911</v>
      </c>
      <c r="H166" s="230">
        <v>1</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970</v>
      </c>
    </row>
    <row r="167" s="2" customFormat="1" ht="16.5" customHeight="1">
      <c r="A167" s="38"/>
      <c r="B167" s="39"/>
      <c r="C167" s="226" t="s">
        <v>500</v>
      </c>
      <c r="D167" s="226" t="s">
        <v>307</v>
      </c>
      <c r="E167" s="227" t="s">
        <v>8</v>
      </c>
      <c r="F167" s="228" t="s">
        <v>1016</v>
      </c>
      <c r="G167" s="229" t="s">
        <v>911</v>
      </c>
      <c r="H167" s="230">
        <v>1</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973</v>
      </c>
    </row>
    <row r="168" s="2" customFormat="1" ht="16.5" customHeight="1">
      <c r="A168" s="38"/>
      <c r="B168" s="39"/>
      <c r="C168" s="226" t="s">
        <v>504</v>
      </c>
      <c r="D168" s="226" t="s">
        <v>307</v>
      </c>
      <c r="E168" s="227" t="s">
        <v>375</v>
      </c>
      <c r="F168" s="228" t="s">
        <v>1028</v>
      </c>
      <c r="G168" s="229" t="s">
        <v>911</v>
      </c>
      <c r="H168" s="230">
        <v>3</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976</v>
      </c>
    </row>
    <row r="169" s="2" customFormat="1" ht="16.5" customHeight="1">
      <c r="A169" s="38"/>
      <c r="B169" s="39"/>
      <c r="C169" s="226" t="s">
        <v>508</v>
      </c>
      <c r="D169" s="226" t="s">
        <v>307</v>
      </c>
      <c r="E169" s="227" t="s">
        <v>381</v>
      </c>
      <c r="F169" s="228" t="s">
        <v>1034</v>
      </c>
      <c r="G169" s="229" t="s">
        <v>911</v>
      </c>
      <c r="H169" s="230">
        <v>17</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979</v>
      </c>
    </row>
    <row r="170" s="2" customFormat="1" ht="24.15" customHeight="1">
      <c r="A170" s="38"/>
      <c r="B170" s="39"/>
      <c r="C170" s="226" t="s">
        <v>514</v>
      </c>
      <c r="D170" s="226" t="s">
        <v>307</v>
      </c>
      <c r="E170" s="227" t="s">
        <v>398</v>
      </c>
      <c r="F170" s="228" t="s">
        <v>1040</v>
      </c>
      <c r="G170" s="229" t="s">
        <v>911</v>
      </c>
      <c r="H170" s="230">
        <v>2</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982</v>
      </c>
    </row>
    <row r="171" s="2" customFormat="1" ht="21.75" customHeight="1">
      <c r="A171" s="38"/>
      <c r="B171" s="39"/>
      <c r="C171" s="226" t="s">
        <v>518</v>
      </c>
      <c r="D171" s="226" t="s">
        <v>307</v>
      </c>
      <c r="E171" s="227" t="s">
        <v>403</v>
      </c>
      <c r="F171" s="228" t="s">
        <v>1046</v>
      </c>
      <c r="G171" s="229" t="s">
        <v>911</v>
      </c>
      <c r="H171" s="230">
        <v>2</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985</v>
      </c>
    </row>
    <row r="172" s="2" customFormat="1" ht="24.15" customHeight="1">
      <c r="A172" s="38"/>
      <c r="B172" s="39"/>
      <c r="C172" s="226" t="s">
        <v>522</v>
      </c>
      <c r="D172" s="226" t="s">
        <v>307</v>
      </c>
      <c r="E172" s="227" t="s">
        <v>84</v>
      </c>
      <c r="F172" s="228" t="s">
        <v>2100</v>
      </c>
      <c r="G172" s="229" t="s">
        <v>911</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988</v>
      </c>
    </row>
    <row r="173" s="2" customFormat="1" ht="24.15" customHeight="1">
      <c r="A173" s="38"/>
      <c r="B173" s="39"/>
      <c r="C173" s="226" t="s">
        <v>531</v>
      </c>
      <c r="D173" s="226" t="s">
        <v>307</v>
      </c>
      <c r="E173" s="227" t="s">
        <v>1051</v>
      </c>
      <c r="F173" s="228" t="s">
        <v>1052</v>
      </c>
      <c r="G173" s="229" t="s">
        <v>575</v>
      </c>
      <c r="H173" s="230">
        <v>10</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991</v>
      </c>
    </row>
    <row r="174" s="2" customFormat="1" ht="16.5" customHeight="1">
      <c r="A174" s="38"/>
      <c r="B174" s="39"/>
      <c r="C174" s="226" t="s">
        <v>683</v>
      </c>
      <c r="D174" s="226" t="s">
        <v>307</v>
      </c>
      <c r="E174" s="227" t="s">
        <v>433</v>
      </c>
      <c r="F174" s="228" t="s">
        <v>1538</v>
      </c>
      <c r="G174" s="229" t="s">
        <v>911</v>
      </c>
      <c r="H174" s="230">
        <v>92</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994</v>
      </c>
    </row>
    <row r="175" s="2" customFormat="1">
      <c r="A175" s="38"/>
      <c r="B175" s="39"/>
      <c r="C175" s="40"/>
      <c r="D175" s="241" t="s">
        <v>912</v>
      </c>
      <c r="E175" s="40"/>
      <c r="F175" s="291" t="s">
        <v>1539</v>
      </c>
      <c r="G175" s="40"/>
      <c r="H175" s="40"/>
      <c r="I175" s="292"/>
      <c r="J175" s="40"/>
      <c r="K175" s="40"/>
      <c r="L175" s="44"/>
      <c r="M175" s="293"/>
      <c r="N175" s="294"/>
      <c r="O175" s="91"/>
      <c r="P175" s="91"/>
      <c r="Q175" s="91"/>
      <c r="R175" s="91"/>
      <c r="S175" s="91"/>
      <c r="T175" s="92"/>
      <c r="U175" s="38"/>
      <c r="V175" s="38"/>
      <c r="W175" s="38"/>
      <c r="X175" s="38"/>
      <c r="Y175" s="38"/>
      <c r="Z175" s="38"/>
      <c r="AA175" s="38"/>
      <c r="AB175" s="38"/>
      <c r="AC175" s="38"/>
      <c r="AD175" s="38"/>
      <c r="AE175" s="38"/>
      <c r="AT175" s="17" t="s">
        <v>912</v>
      </c>
      <c r="AU175" s="17" t="s">
        <v>84</v>
      </c>
    </row>
    <row r="176" s="2" customFormat="1" ht="24.15" customHeight="1">
      <c r="A176" s="38"/>
      <c r="B176" s="39"/>
      <c r="C176" s="226" t="s">
        <v>687</v>
      </c>
      <c r="D176" s="226" t="s">
        <v>307</v>
      </c>
      <c r="E176" s="227" t="s">
        <v>1054</v>
      </c>
      <c r="F176" s="228" t="s">
        <v>1055</v>
      </c>
      <c r="G176" s="229" t="s">
        <v>547</v>
      </c>
      <c r="H176" s="230">
        <v>110</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996</v>
      </c>
    </row>
    <row r="177" s="2" customFormat="1" ht="24.15" customHeight="1">
      <c r="A177" s="38"/>
      <c r="B177" s="39"/>
      <c r="C177" s="226" t="s">
        <v>693</v>
      </c>
      <c r="D177" s="226" t="s">
        <v>307</v>
      </c>
      <c r="E177" s="227" t="s">
        <v>1058</v>
      </c>
      <c r="F177" s="228" t="s">
        <v>1059</v>
      </c>
      <c r="G177" s="229" t="s">
        <v>547</v>
      </c>
      <c r="H177" s="230">
        <v>45</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999</v>
      </c>
    </row>
    <row r="178" s="2" customFormat="1" ht="24.15" customHeight="1">
      <c r="A178" s="38"/>
      <c r="B178" s="39"/>
      <c r="C178" s="226" t="s">
        <v>697</v>
      </c>
      <c r="D178" s="226" t="s">
        <v>307</v>
      </c>
      <c r="E178" s="227" t="s">
        <v>1061</v>
      </c>
      <c r="F178" s="228" t="s">
        <v>1062</v>
      </c>
      <c r="G178" s="229" t="s">
        <v>547</v>
      </c>
      <c r="H178" s="230">
        <v>120</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1002</v>
      </c>
    </row>
    <row r="179" s="2" customFormat="1" ht="24.15" customHeight="1">
      <c r="A179" s="38"/>
      <c r="B179" s="39"/>
      <c r="C179" s="226" t="s">
        <v>701</v>
      </c>
      <c r="D179" s="226" t="s">
        <v>307</v>
      </c>
      <c r="E179" s="227" t="s">
        <v>1065</v>
      </c>
      <c r="F179" s="228" t="s">
        <v>1066</v>
      </c>
      <c r="G179" s="229" t="s">
        <v>547</v>
      </c>
      <c r="H179" s="230">
        <v>260</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1005</v>
      </c>
    </row>
    <row r="180" s="2" customFormat="1" ht="16.5" customHeight="1">
      <c r="A180" s="38"/>
      <c r="B180" s="39"/>
      <c r="C180" s="226" t="s">
        <v>938</v>
      </c>
      <c r="D180" s="226" t="s">
        <v>307</v>
      </c>
      <c r="E180" s="227" t="s">
        <v>1068</v>
      </c>
      <c r="F180" s="228" t="s">
        <v>1069</v>
      </c>
      <c r="G180" s="229" t="s">
        <v>547</v>
      </c>
      <c r="H180" s="230">
        <v>68</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1008</v>
      </c>
    </row>
    <row r="181" s="2" customFormat="1" ht="24.15" customHeight="1">
      <c r="A181" s="38"/>
      <c r="B181" s="39"/>
      <c r="C181" s="226" t="s">
        <v>1012</v>
      </c>
      <c r="D181" s="226" t="s">
        <v>307</v>
      </c>
      <c r="E181" s="227" t="s">
        <v>410</v>
      </c>
      <c r="F181" s="228" t="s">
        <v>1075</v>
      </c>
      <c r="G181" s="229" t="s">
        <v>547</v>
      </c>
      <c r="H181" s="230">
        <v>260</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1011</v>
      </c>
    </row>
    <row r="182" s="2" customFormat="1" ht="24.15" customHeight="1">
      <c r="A182" s="38"/>
      <c r="B182" s="39"/>
      <c r="C182" s="226" t="s">
        <v>940</v>
      </c>
      <c r="D182" s="226" t="s">
        <v>307</v>
      </c>
      <c r="E182" s="227" t="s">
        <v>1542</v>
      </c>
      <c r="F182" s="228" t="s">
        <v>1543</v>
      </c>
      <c r="G182" s="229" t="s">
        <v>547</v>
      </c>
      <c r="H182" s="230">
        <v>68</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1015</v>
      </c>
    </row>
    <row r="183" s="2" customFormat="1" ht="24.15" customHeight="1">
      <c r="A183" s="38"/>
      <c r="B183" s="39"/>
      <c r="C183" s="226" t="s">
        <v>1018</v>
      </c>
      <c r="D183" s="226" t="s">
        <v>307</v>
      </c>
      <c r="E183" s="227" t="s">
        <v>1544</v>
      </c>
      <c r="F183" s="228" t="s">
        <v>1545</v>
      </c>
      <c r="G183" s="229" t="s">
        <v>547</v>
      </c>
      <c r="H183" s="230">
        <v>54</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1017</v>
      </c>
    </row>
    <row r="184" s="2" customFormat="1" ht="24.15" customHeight="1">
      <c r="A184" s="38"/>
      <c r="B184" s="39"/>
      <c r="C184" s="226" t="s">
        <v>943</v>
      </c>
      <c r="D184" s="226" t="s">
        <v>307</v>
      </c>
      <c r="E184" s="227" t="s">
        <v>1102</v>
      </c>
      <c r="F184" s="228" t="s">
        <v>1103</v>
      </c>
      <c r="G184" s="229" t="s">
        <v>547</v>
      </c>
      <c r="H184" s="230">
        <v>100</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1021</v>
      </c>
    </row>
    <row r="185" s="2" customFormat="1" ht="24.15" customHeight="1">
      <c r="A185" s="38"/>
      <c r="B185" s="39"/>
      <c r="C185" s="226" t="s">
        <v>1027</v>
      </c>
      <c r="D185" s="226" t="s">
        <v>307</v>
      </c>
      <c r="E185" s="227" t="s">
        <v>1109</v>
      </c>
      <c r="F185" s="228" t="s">
        <v>1110</v>
      </c>
      <c r="G185" s="229" t="s">
        <v>547</v>
      </c>
      <c r="H185" s="230">
        <v>142</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1025</v>
      </c>
    </row>
    <row r="186" s="2" customFormat="1" ht="24.15" customHeight="1">
      <c r="A186" s="38"/>
      <c r="B186" s="39"/>
      <c r="C186" s="226" t="s">
        <v>945</v>
      </c>
      <c r="D186" s="226" t="s">
        <v>307</v>
      </c>
      <c r="E186" s="227" t="s">
        <v>1546</v>
      </c>
      <c r="F186" s="228" t="s">
        <v>1547</v>
      </c>
      <c r="G186" s="229" t="s">
        <v>547</v>
      </c>
      <c r="H186" s="230">
        <v>48</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1029</v>
      </c>
    </row>
    <row r="187" s="2" customFormat="1" ht="24.15" customHeight="1">
      <c r="A187" s="38"/>
      <c r="B187" s="39"/>
      <c r="C187" s="226" t="s">
        <v>1033</v>
      </c>
      <c r="D187" s="226" t="s">
        <v>307</v>
      </c>
      <c r="E187" s="227" t="s">
        <v>1113</v>
      </c>
      <c r="F187" s="228" t="s">
        <v>1114</v>
      </c>
      <c r="G187" s="229" t="s">
        <v>547</v>
      </c>
      <c r="H187" s="230">
        <v>1322</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1032</v>
      </c>
    </row>
    <row r="188" s="2" customFormat="1" ht="24.15" customHeight="1">
      <c r="A188" s="38"/>
      <c r="B188" s="39"/>
      <c r="C188" s="226" t="s">
        <v>948</v>
      </c>
      <c r="D188" s="226" t="s">
        <v>307</v>
      </c>
      <c r="E188" s="227" t="s">
        <v>1548</v>
      </c>
      <c r="F188" s="228" t="s">
        <v>1549</v>
      </c>
      <c r="G188" s="229" t="s">
        <v>547</v>
      </c>
      <c r="H188" s="230">
        <v>2065</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1035</v>
      </c>
    </row>
    <row r="189" s="2" customFormat="1" ht="24.15" customHeight="1">
      <c r="A189" s="38"/>
      <c r="B189" s="39"/>
      <c r="C189" s="226" t="s">
        <v>1039</v>
      </c>
      <c r="D189" s="226" t="s">
        <v>307</v>
      </c>
      <c r="E189" s="227" t="s">
        <v>414</v>
      </c>
      <c r="F189" s="228" t="s">
        <v>1132</v>
      </c>
      <c r="G189" s="229" t="s">
        <v>547</v>
      </c>
      <c r="H189" s="230">
        <v>5072</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1038</v>
      </c>
    </row>
    <row r="190" s="2" customFormat="1" ht="16.5" customHeight="1">
      <c r="A190" s="38"/>
      <c r="B190" s="39"/>
      <c r="C190" s="226" t="s">
        <v>950</v>
      </c>
      <c r="D190" s="226" t="s">
        <v>307</v>
      </c>
      <c r="E190" s="227" t="s">
        <v>7</v>
      </c>
      <c r="F190" s="228" t="s">
        <v>1149</v>
      </c>
      <c r="G190" s="229" t="s">
        <v>547</v>
      </c>
      <c r="H190" s="230">
        <v>380</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1041</v>
      </c>
    </row>
    <row r="191" s="2" customFormat="1" ht="24.15" customHeight="1">
      <c r="A191" s="38"/>
      <c r="B191" s="39"/>
      <c r="C191" s="226" t="s">
        <v>894</v>
      </c>
      <c r="D191" s="226" t="s">
        <v>307</v>
      </c>
      <c r="E191" s="227" t="s">
        <v>1152</v>
      </c>
      <c r="F191" s="228" t="s">
        <v>1153</v>
      </c>
      <c r="G191" s="229" t="s">
        <v>575</v>
      </c>
      <c r="H191" s="230">
        <v>600</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1044</v>
      </c>
    </row>
    <row r="192" s="2" customFormat="1" ht="24.15" customHeight="1">
      <c r="A192" s="38"/>
      <c r="B192" s="39"/>
      <c r="C192" s="226" t="s">
        <v>953</v>
      </c>
      <c r="D192" s="226" t="s">
        <v>307</v>
      </c>
      <c r="E192" s="227" t="s">
        <v>1155</v>
      </c>
      <c r="F192" s="228" t="s">
        <v>1156</v>
      </c>
      <c r="G192" s="229" t="s">
        <v>575</v>
      </c>
      <c r="H192" s="230">
        <v>600</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1047</v>
      </c>
    </row>
    <row r="193" s="2" customFormat="1" ht="21.75" customHeight="1">
      <c r="A193" s="38"/>
      <c r="B193" s="39"/>
      <c r="C193" s="226" t="s">
        <v>1050</v>
      </c>
      <c r="D193" s="226" t="s">
        <v>307</v>
      </c>
      <c r="E193" s="227" t="s">
        <v>1159</v>
      </c>
      <c r="F193" s="228" t="s">
        <v>1160</v>
      </c>
      <c r="G193" s="229" t="s">
        <v>575</v>
      </c>
      <c r="H193" s="230">
        <v>20</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1049</v>
      </c>
    </row>
    <row r="194" s="2" customFormat="1" ht="21.75" customHeight="1">
      <c r="A194" s="38"/>
      <c r="B194" s="39"/>
      <c r="C194" s="226" t="s">
        <v>956</v>
      </c>
      <c r="D194" s="226" t="s">
        <v>307</v>
      </c>
      <c r="E194" s="227" t="s">
        <v>1168</v>
      </c>
      <c r="F194" s="228" t="s">
        <v>1169</v>
      </c>
      <c r="G194" s="229" t="s">
        <v>575</v>
      </c>
      <c r="H194" s="230">
        <v>70</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1053</v>
      </c>
    </row>
    <row r="195" s="2" customFormat="1" ht="21.75" customHeight="1">
      <c r="A195" s="38"/>
      <c r="B195" s="39"/>
      <c r="C195" s="226" t="s">
        <v>1057</v>
      </c>
      <c r="D195" s="226" t="s">
        <v>307</v>
      </c>
      <c r="E195" s="227" t="s">
        <v>1172</v>
      </c>
      <c r="F195" s="228" t="s">
        <v>1173</v>
      </c>
      <c r="G195" s="229" t="s">
        <v>575</v>
      </c>
      <c r="H195" s="230">
        <v>680</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1056</v>
      </c>
    </row>
    <row r="196" s="2" customFormat="1" ht="21.75" customHeight="1">
      <c r="A196" s="38"/>
      <c r="B196" s="39"/>
      <c r="C196" s="226" t="s">
        <v>959</v>
      </c>
      <c r="D196" s="226" t="s">
        <v>307</v>
      </c>
      <c r="E196" s="227" t="s">
        <v>1175</v>
      </c>
      <c r="F196" s="228" t="s">
        <v>1176</v>
      </c>
      <c r="G196" s="229" t="s">
        <v>365</v>
      </c>
      <c r="H196" s="230">
        <v>0.90000000000000002</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1060</v>
      </c>
    </row>
    <row r="197" s="2" customFormat="1" ht="16.5" customHeight="1">
      <c r="A197" s="38"/>
      <c r="B197" s="39"/>
      <c r="C197" s="226" t="s">
        <v>1064</v>
      </c>
      <c r="D197" s="226" t="s">
        <v>307</v>
      </c>
      <c r="E197" s="227" t="s">
        <v>437</v>
      </c>
      <c r="F197" s="228" t="s">
        <v>1179</v>
      </c>
      <c r="G197" s="229" t="s">
        <v>911</v>
      </c>
      <c r="H197" s="230">
        <v>1</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1063</v>
      </c>
    </row>
    <row r="198" s="2" customFormat="1" ht="16.5" customHeight="1">
      <c r="A198" s="38"/>
      <c r="B198" s="39"/>
      <c r="C198" s="226" t="s">
        <v>962</v>
      </c>
      <c r="D198" s="226" t="s">
        <v>307</v>
      </c>
      <c r="E198" s="227" t="s">
        <v>451</v>
      </c>
      <c r="F198" s="228" t="s">
        <v>1185</v>
      </c>
      <c r="G198" s="229" t="s">
        <v>911</v>
      </c>
      <c r="H198" s="230">
        <v>1</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1067</v>
      </c>
    </row>
    <row r="199" s="2" customFormat="1" ht="16.5" customHeight="1">
      <c r="A199" s="38"/>
      <c r="B199" s="39"/>
      <c r="C199" s="226" t="s">
        <v>1071</v>
      </c>
      <c r="D199" s="226" t="s">
        <v>307</v>
      </c>
      <c r="E199" s="227" t="s">
        <v>456</v>
      </c>
      <c r="F199" s="228" t="s">
        <v>1187</v>
      </c>
      <c r="G199" s="229" t="s">
        <v>911</v>
      </c>
      <c r="H199" s="230">
        <v>1</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1070</v>
      </c>
    </row>
    <row r="200" s="2" customFormat="1" ht="16.5" customHeight="1">
      <c r="A200" s="38"/>
      <c r="B200" s="39"/>
      <c r="C200" s="226" t="s">
        <v>964</v>
      </c>
      <c r="D200" s="226" t="s">
        <v>307</v>
      </c>
      <c r="E200" s="227" t="s">
        <v>443</v>
      </c>
      <c r="F200" s="228" t="s">
        <v>1190</v>
      </c>
      <c r="G200" s="229" t="s">
        <v>911</v>
      </c>
      <c r="H200" s="230">
        <v>1</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1074</v>
      </c>
    </row>
    <row r="201" s="2" customFormat="1" ht="16.5" customHeight="1">
      <c r="A201" s="38"/>
      <c r="B201" s="39"/>
      <c r="C201" s="226" t="s">
        <v>1077</v>
      </c>
      <c r="D201" s="226" t="s">
        <v>307</v>
      </c>
      <c r="E201" s="227" t="s">
        <v>447</v>
      </c>
      <c r="F201" s="228" t="s">
        <v>1192</v>
      </c>
      <c r="G201" s="229" t="s">
        <v>911</v>
      </c>
      <c r="H201" s="230">
        <v>1</v>
      </c>
      <c r="I201" s="231"/>
      <c r="J201" s="232">
        <f>ROUND(I201*H201,2)</f>
        <v>0</v>
      </c>
      <c r="K201" s="228" t="s">
        <v>1</v>
      </c>
      <c r="L201" s="44"/>
      <c r="M201" s="233" t="s">
        <v>1</v>
      </c>
      <c r="N201" s="234" t="s">
        <v>42</v>
      </c>
      <c r="O201" s="91"/>
      <c r="P201" s="235">
        <f>O201*H201</f>
        <v>0</v>
      </c>
      <c r="Q201" s="235">
        <v>0</v>
      </c>
      <c r="R201" s="235">
        <f>Q201*H201</f>
        <v>0</v>
      </c>
      <c r="S201" s="235">
        <v>0</v>
      </c>
      <c r="T201" s="236">
        <f>S201*H201</f>
        <v>0</v>
      </c>
      <c r="U201" s="38"/>
      <c r="V201" s="38"/>
      <c r="W201" s="38"/>
      <c r="X201" s="38"/>
      <c r="Y201" s="38"/>
      <c r="Z201" s="38"/>
      <c r="AA201" s="38"/>
      <c r="AB201" s="38"/>
      <c r="AC201" s="38"/>
      <c r="AD201" s="38"/>
      <c r="AE201" s="38"/>
      <c r="AR201" s="237" t="s">
        <v>311</v>
      </c>
      <c r="AT201" s="237" t="s">
        <v>307</v>
      </c>
      <c r="AU201" s="237" t="s">
        <v>84</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311</v>
      </c>
      <c r="BM201" s="237" t="s">
        <v>1076</v>
      </c>
    </row>
    <row r="202" s="12" customFormat="1" ht="25.92" customHeight="1">
      <c r="A202" s="12"/>
      <c r="B202" s="210"/>
      <c r="C202" s="211"/>
      <c r="D202" s="212" t="s">
        <v>76</v>
      </c>
      <c r="E202" s="213" t="s">
        <v>1265</v>
      </c>
      <c r="F202" s="213" t="s">
        <v>1266</v>
      </c>
      <c r="G202" s="211"/>
      <c r="H202" s="211"/>
      <c r="I202" s="214"/>
      <c r="J202" s="215">
        <f>BK202</f>
        <v>0</v>
      </c>
      <c r="K202" s="211"/>
      <c r="L202" s="216"/>
      <c r="M202" s="217"/>
      <c r="N202" s="218"/>
      <c r="O202" s="218"/>
      <c r="P202" s="219">
        <f>SUM(P203:P206)</f>
        <v>0</v>
      </c>
      <c r="Q202" s="218"/>
      <c r="R202" s="219">
        <f>SUM(R203:R206)</f>
        <v>0</v>
      </c>
      <c r="S202" s="218"/>
      <c r="T202" s="220">
        <f>SUM(T203:T206)</f>
        <v>0</v>
      </c>
      <c r="U202" s="12"/>
      <c r="V202" s="12"/>
      <c r="W202" s="12"/>
      <c r="X202" s="12"/>
      <c r="Y202" s="12"/>
      <c r="Z202" s="12"/>
      <c r="AA202" s="12"/>
      <c r="AB202" s="12"/>
      <c r="AC202" s="12"/>
      <c r="AD202" s="12"/>
      <c r="AE202" s="12"/>
      <c r="AR202" s="221" t="s">
        <v>84</v>
      </c>
      <c r="AT202" s="222" t="s">
        <v>76</v>
      </c>
      <c r="AU202" s="222" t="s">
        <v>77</v>
      </c>
      <c r="AY202" s="221" t="s">
        <v>304</v>
      </c>
      <c r="BK202" s="223">
        <f>SUM(BK203:BK206)</f>
        <v>0</v>
      </c>
    </row>
    <row r="203" s="2" customFormat="1" ht="16.5" customHeight="1">
      <c r="A203" s="38"/>
      <c r="B203" s="39"/>
      <c r="C203" s="226" t="s">
        <v>967</v>
      </c>
      <c r="D203" s="226" t="s">
        <v>307</v>
      </c>
      <c r="E203" s="227" t="s">
        <v>1268</v>
      </c>
      <c r="F203" s="228" t="s">
        <v>1269</v>
      </c>
      <c r="G203" s="229" t="s">
        <v>575</v>
      </c>
      <c r="H203" s="230">
        <v>65</v>
      </c>
      <c r="I203" s="231"/>
      <c r="J203" s="232">
        <f>ROUND(I203*H203,2)</f>
        <v>0</v>
      </c>
      <c r="K203" s="228" t="s">
        <v>1</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311</v>
      </c>
      <c r="AT203" s="237" t="s">
        <v>307</v>
      </c>
      <c r="AU203" s="237" t="s">
        <v>84</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311</v>
      </c>
      <c r="BM203" s="237" t="s">
        <v>1080</v>
      </c>
    </row>
    <row r="204" s="2" customFormat="1" ht="16.5" customHeight="1">
      <c r="A204" s="38"/>
      <c r="B204" s="39"/>
      <c r="C204" s="226" t="s">
        <v>1084</v>
      </c>
      <c r="D204" s="226" t="s">
        <v>307</v>
      </c>
      <c r="E204" s="227" t="s">
        <v>1271</v>
      </c>
      <c r="F204" s="228" t="s">
        <v>1272</v>
      </c>
      <c r="G204" s="229" t="s">
        <v>547</v>
      </c>
      <c r="H204" s="230">
        <v>36</v>
      </c>
      <c r="I204" s="231"/>
      <c r="J204" s="232">
        <f>ROUND(I204*H204,2)</f>
        <v>0</v>
      </c>
      <c r="K204" s="228" t="s">
        <v>1</v>
      </c>
      <c r="L204" s="44"/>
      <c r="M204" s="233" t="s">
        <v>1</v>
      </c>
      <c r="N204" s="234" t="s">
        <v>42</v>
      </c>
      <c r="O204" s="91"/>
      <c r="P204" s="235">
        <f>O204*H204</f>
        <v>0</v>
      </c>
      <c r="Q204" s="235">
        <v>0</v>
      </c>
      <c r="R204" s="235">
        <f>Q204*H204</f>
        <v>0</v>
      </c>
      <c r="S204" s="235">
        <v>0</v>
      </c>
      <c r="T204" s="236">
        <f>S204*H204</f>
        <v>0</v>
      </c>
      <c r="U204" s="38"/>
      <c r="V204" s="38"/>
      <c r="W204" s="38"/>
      <c r="X204" s="38"/>
      <c r="Y204" s="38"/>
      <c r="Z204" s="38"/>
      <c r="AA204" s="38"/>
      <c r="AB204" s="38"/>
      <c r="AC204" s="38"/>
      <c r="AD204" s="38"/>
      <c r="AE204" s="38"/>
      <c r="AR204" s="237" t="s">
        <v>311</v>
      </c>
      <c r="AT204" s="237" t="s">
        <v>307</v>
      </c>
      <c r="AU204" s="237" t="s">
        <v>84</v>
      </c>
      <c r="AY204" s="17" t="s">
        <v>304</v>
      </c>
      <c r="BE204" s="238">
        <f>IF(N204="základní",J204,0)</f>
        <v>0</v>
      </c>
      <c r="BF204" s="238">
        <f>IF(N204="snížená",J204,0)</f>
        <v>0</v>
      </c>
      <c r="BG204" s="238">
        <f>IF(N204="zákl. přenesená",J204,0)</f>
        <v>0</v>
      </c>
      <c r="BH204" s="238">
        <f>IF(N204="sníž. přenesená",J204,0)</f>
        <v>0</v>
      </c>
      <c r="BI204" s="238">
        <f>IF(N204="nulová",J204,0)</f>
        <v>0</v>
      </c>
      <c r="BJ204" s="17" t="s">
        <v>84</v>
      </c>
      <c r="BK204" s="238">
        <f>ROUND(I204*H204,2)</f>
        <v>0</v>
      </c>
      <c r="BL204" s="17" t="s">
        <v>311</v>
      </c>
      <c r="BM204" s="237" t="s">
        <v>1083</v>
      </c>
    </row>
    <row r="205" s="2" customFormat="1" ht="16.5" customHeight="1">
      <c r="A205" s="38"/>
      <c r="B205" s="39"/>
      <c r="C205" s="226" t="s">
        <v>970</v>
      </c>
      <c r="D205" s="226" t="s">
        <v>307</v>
      </c>
      <c r="E205" s="227" t="s">
        <v>461</v>
      </c>
      <c r="F205" s="228" t="s">
        <v>1562</v>
      </c>
      <c r="G205" s="229" t="s">
        <v>911</v>
      </c>
      <c r="H205" s="230">
        <v>1</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311</v>
      </c>
      <c r="AT205" s="237" t="s">
        <v>307</v>
      </c>
      <c r="AU205" s="237" t="s">
        <v>84</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311</v>
      </c>
      <c r="BM205" s="237" t="s">
        <v>1087</v>
      </c>
    </row>
    <row r="206" s="2" customFormat="1" ht="16.5" customHeight="1">
      <c r="A206" s="38"/>
      <c r="B206" s="39"/>
      <c r="C206" s="226" t="s">
        <v>1091</v>
      </c>
      <c r="D206" s="226" t="s">
        <v>307</v>
      </c>
      <c r="E206" s="227" t="s">
        <v>466</v>
      </c>
      <c r="F206" s="228" t="s">
        <v>1282</v>
      </c>
      <c r="G206" s="229" t="s">
        <v>911</v>
      </c>
      <c r="H206" s="230">
        <v>280</v>
      </c>
      <c r="I206" s="231"/>
      <c r="J206" s="232">
        <f>ROUND(I206*H206,2)</f>
        <v>0</v>
      </c>
      <c r="K206" s="228" t="s">
        <v>1</v>
      </c>
      <c r="L206" s="44"/>
      <c r="M206" s="286" t="s">
        <v>1</v>
      </c>
      <c r="N206" s="287" t="s">
        <v>42</v>
      </c>
      <c r="O206" s="288"/>
      <c r="P206" s="289">
        <f>O206*H206</f>
        <v>0</v>
      </c>
      <c r="Q206" s="289">
        <v>0</v>
      </c>
      <c r="R206" s="289">
        <f>Q206*H206</f>
        <v>0</v>
      </c>
      <c r="S206" s="289">
        <v>0</v>
      </c>
      <c r="T206" s="290">
        <f>S206*H206</f>
        <v>0</v>
      </c>
      <c r="U206" s="38"/>
      <c r="V206" s="38"/>
      <c r="W206" s="38"/>
      <c r="X206" s="38"/>
      <c r="Y206" s="38"/>
      <c r="Z206" s="38"/>
      <c r="AA206" s="38"/>
      <c r="AB206" s="38"/>
      <c r="AC206" s="38"/>
      <c r="AD206" s="38"/>
      <c r="AE206" s="38"/>
      <c r="AR206" s="237" t="s">
        <v>311</v>
      </c>
      <c r="AT206" s="237" t="s">
        <v>307</v>
      </c>
      <c r="AU206" s="237" t="s">
        <v>84</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311</v>
      </c>
      <c r="BM206" s="237" t="s">
        <v>1090</v>
      </c>
    </row>
    <row r="207" s="2" customFormat="1" ht="6.96" customHeight="1">
      <c r="A207" s="38"/>
      <c r="B207" s="66"/>
      <c r="C207" s="67"/>
      <c r="D207" s="67"/>
      <c r="E207" s="67"/>
      <c r="F207" s="67"/>
      <c r="G207" s="67"/>
      <c r="H207" s="67"/>
      <c r="I207" s="67"/>
      <c r="J207" s="67"/>
      <c r="K207" s="67"/>
      <c r="L207" s="44"/>
      <c r="M207" s="38"/>
      <c r="O207" s="38"/>
      <c r="P207" s="38"/>
      <c r="Q207" s="38"/>
      <c r="R207" s="38"/>
      <c r="S207" s="38"/>
      <c r="T207" s="38"/>
      <c r="U207" s="38"/>
      <c r="V207" s="38"/>
      <c r="W207" s="38"/>
      <c r="X207" s="38"/>
      <c r="Y207" s="38"/>
      <c r="Z207" s="38"/>
      <c r="AA207" s="38"/>
      <c r="AB207" s="38"/>
      <c r="AC207" s="38"/>
      <c r="AD207" s="38"/>
      <c r="AE207" s="38"/>
    </row>
  </sheetData>
  <sheetProtection sheet="1" autoFilter="0" formatColumns="0" formatRows="0" objects="1" scenarios="1" spinCount="100000" saltValue="kGzB5JapshoZpcwHU5CGxQedN+v7luiCASR8EppiuANOJwpkPPJfQMHeC8ubfSThgq0l7x3DZt75fvxEMSR7Ww==" hashValue="qor/cCXAvwmwBYZ/1nYjSnBTJqgcnk9JROz6Pc0TCVL4rJ/5f/CwUxs6dz8TN2Biajq4ILaaDFlCWbTVvMfYFw==" algorithmName="SHA-512" password="CC35"/>
  <autoFilter ref="C123:K206"/>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175</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2003</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2101</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ROUND((SUM(BE124:BE197)),  2)</f>
        <v>0</v>
      </c>
      <c r="G35" s="38"/>
      <c r="H35" s="38"/>
      <c r="I35" s="164">
        <v>0.20999999999999999</v>
      </c>
      <c r="J35" s="163">
        <f>ROUND(((SUM(BE124:BE197))*I35),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ROUND((SUM(BF124:BF197)),  2)</f>
        <v>0</v>
      </c>
      <c r="G36" s="38"/>
      <c r="H36" s="38"/>
      <c r="I36" s="164">
        <v>0.12</v>
      </c>
      <c r="J36" s="163">
        <f>ROUND(((SUM(BF124:BF197))*I36),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ROUND((SUM(BG124:BG197)),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ROUND((SUM(BH124:BH197)),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ROUND((SUM(BI124:BI197)),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2003</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04.5 - VZT-4NP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1564</v>
      </c>
      <c r="E99" s="191"/>
      <c r="F99" s="191"/>
      <c r="G99" s="191"/>
      <c r="H99" s="191"/>
      <c r="I99" s="191"/>
      <c r="J99" s="192">
        <f>J125</f>
        <v>0</v>
      </c>
      <c r="K99" s="189"/>
      <c r="L99" s="193"/>
      <c r="S99" s="9"/>
      <c r="T99" s="9"/>
      <c r="U99" s="9"/>
      <c r="V99" s="9"/>
      <c r="W99" s="9"/>
      <c r="X99" s="9"/>
      <c r="Y99" s="9"/>
      <c r="Z99" s="9"/>
      <c r="AA99" s="9"/>
      <c r="AB99" s="9"/>
      <c r="AC99" s="9"/>
      <c r="AD99" s="9"/>
      <c r="AE99" s="9"/>
    </row>
    <row r="100" s="9" customFormat="1" ht="24.96" customHeight="1">
      <c r="A100" s="9"/>
      <c r="B100" s="188"/>
      <c r="C100" s="189"/>
      <c r="D100" s="190" t="s">
        <v>1287</v>
      </c>
      <c r="E100" s="191"/>
      <c r="F100" s="191"/>
      <c r="G100" s="191"/>
      <c r="H100" s="191"/>
      <c r="I100" s="191"/>
      <c r="J100" s="192">
        <f>J159</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1565</v>
      </c>
      <c r="E101" s="191"/>
      <c r="F101" s="191"/>
      <c r="G101" s="191"/>
      <c r="H101" s="191"/>
      <c r="I101" s="191"/>
      <c r="J101" s="192">
        <f>J175</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2102</v>
      </c>
      <c r="E102" s="191"/>
      <c r="F102" s="191"/>
      <c r="G102" s="191"/>
      <c r="H102" s="191"/>
      <c r="I102" s="191"/>
      <c r="J102" s="192">
        <f>J196</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267</v>
      </c>
      <c r="D113" s="22"/>
      <c r="E113" s="22"/>
      <c r="F113" s="22"/>
      <c r="G113" s="22"/>
      <c r="H113" s="22"/>
      <c r="I113" s="22"/>
      <c r="J113" s="22"/>
      <c r="K113" s="22"/>
      <c r="L113" s="20"/>
    </row>
    <row r="114" s="2" customFormat="1" ht="16.5" customHeight="1">
      <c r="A114" s="38"/>
      <c r="B114" s="39"/>
      <c r="C114" s="40"/>
      <c r="D114" s="40"/>
      <c r="E114" s="183" t="s">
        <v>2003</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04.5 - VZT-4NP</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Na Okrouhlíku 1371, HK</v>
      </c>
      <c r="G118" s="40"/>
      <c r="H118" s="40"/>
      <c r="I118" s="32" t="s">
        <v>22</v>
      </c>
      <c r="J118" s="79" t="str">
        <f>IF(J14="","",J14)</f>
        <v>24. 6. 2024</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E17</f>
        <v>Krajský úřad Královéhradeckého kraje</v>
      </c>
      <c r="G120" s="40"/>
      <c r="H120" s="40"/>
      <c r="I120" s="32" t="s">
        <v>30</v>
      </c>
      <c r="J120" s="36" t="str">
        <f>E23</f>
        <v>Energy Benefit Centre a.s.</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9"/>
      <c r="B123" s="200"/>
      <c r="C123" s="201" t="s">
        <v>290</v>
      </c>
      <c r="D123" s="202" t="s">
        <v>62</v>
      </c>
      <c r="E123" s="202" t="s">
        <v>58</v>
      </c>
      <c r="F123" s="202" t="s">
        <v>59</v>
      </c>
      <c r="G123" s="202" t="s">
        <v>291</v>
      </c>
      <c r="H123" s="202" t="s">
        <v>292</v>
      </c>
      <c r="I123" s="202" t="s">
        <v>293</v>
      </c>
      <c r="J123" s="202" t="s">
        <v>273</v>
      </c>
      <c r="K123" s="203" t="s">
        <v>294</v>
      </c>
      <c r="L123" s="204"/>
      <c r="M123" s="100" t="s">
        <v>1</v>
      </c>
      <c r="N123" s="101" t="s">
        <v>41</v>
      </c>
      <c r="O123" s="101" t="s">
        <v>295</v>
      </c>
      <c r="P123" s="101" t="s">
        <v>296</v>
      </c>
      <c r="Q123" s="101" t="s">
        <v>297</v>
      </c>
      <c r="R123" s="101" t="s">
        <v>298</v>
      </c>
      <c r="S123" s="101" t="s">
        <v>299</v>
      </c>
      <c r="T123" s="102" t="s">
        <v>300</v>
      </c>
      <c r="U123" s="199"/>
      <c r="V123" s="199"/>
      <c r="W123" s="199"/>
      <c r="X123" s="199"/>
      <c r="Y123" s="199"/>
      <c r="Z123" s="199"/>
      <c r="AA123" s="199"/>
      <c r="AB123" s="199"/>
      <c r="AC123" s="199"/>
      <c r="AD123" s="199"/>
      <c r="AE123" s="199"/>
    </row>
    <row r="124" s="2" customFormat="1" ht="22.8" customHeight="1">
      <c r="A124" s="38"/>
      <c r="B124" s="39"/>
      <c r="C124" s="107" t="s">
        <v>301</v>
      </c>
      <c r="D124" s="40"/>
      <c r="E124" s="40"/>
      <c r="F124" s="40"/>
      <c r="G124" s="40"/>
      <c r="H124" s="40"/>
      <c r="I124" s="40"/>
      <c r="J124" s="205">
        <f>BK124</f>
        <v>0</v>
      </c>
      <c r="K124" s="40"/>
      <c r="L124" s="44"/>
      <c r="M124" s="103"/>
      <c r="N124" s="206"/>
      <c r="O124" s="104"/>
      <c r="P124" s="207">
        <f>P125+P159+P175+P196</f>
        <v>0</v>
      </c>
      <c r="Q124" s="104"/>
      <c r="R124" s="207">
        <f>R125+R159+R175+R196</f>
        <v>0</v>
      </c>
      <c r="S124" s="104"/>
      <c r="T124" s="208">
        <f>T125+T159+T175+T196</f>
        <v>0</v>
      </c>
      <c r="U124" s="38"/>
      <c r="V124" s="38"/>
      <c r="W124" s="38"/>
      <c r="X124" s="38"/>
      <c r="Y124" s="38"/>
      <c r="Z124" s="38"/>
      <c r="AA124" s="38"/>
      <c r="AB124" s="38"/>
      <c r="AC124" s="38"/>
      <c r="AD124" s="38"/>
      <c r="AE124" s="38"/>
      <c r="AT124" s="17" t="s">
        <v>76</v>
      </c>
      <c r="AU124" s="17" t="s">
        <v>275</v>
      </c>
      <c r="BK124" s="209">
        <f>BK125+BK159+BK175+BK196</f>
        <v>0</v>
      </c>
    </row>
    <row r="125" s="12" customFormat="1" ht="25.92" customHeight="1">
      <c r="A125" s="12"/>
      <c r="B125" s="210"/>
      <c r="C125" s="211"/>
      <c r="D125" s="212" t="s">
        <v>76</v>
      </c>
      <c r="E125" s="213" t="s">
        <v>84</v>
      </c>
      <c r="F125" s="213" t="s">
        <v>1567</v>
      </c>
      <c r="G125" s="211"/>
      <c r="H125" s="211"/>
      <c r="I125" s="214"/>
      <c r="J125" s="215">
        <f>BK125</f>
        <v>0</v>
      </c>
      <c r="K125" s="211"/>
      <c r="L125" s="216"/>
      <c r="M125" s="217"/>
      <c r="N125" s="218"/>
      <c r="O125" s="218"/>
      <c r="P125" s="219">
        <f>SUM(P126:P158)</f>
        <v>0</v>
      </c>
      <c r="Q125" s="218"/>
      <c r="R125" s="219">
        <f>SUM(R126:R158)</f>
        <v>0</v>
      </c>
      <c r="S125" s="218"/>
      <c r="T125" s="220">
        <f>SUM(T126:T158)</f>
        <v>0</v>
      </c>
      <c r="U125" s="12"/>
      <c r="V125" s="12"/>
      <c r="W125" s="12"/>
      <c r="X125" s="12"/>
      <c r="Y125" s="12"/>
      <c r="Z125" s="12"/>
      <c r="AA125" s="12"/>
      <c r="AB125" s="12"/>
      <c r="AC125" s="12"/>
      <c r="AD125" s="12"/>
      <c r="AE125" s="12"/>
      <c r="AR125" s="221" t="s">
        <v>84</v>
      </c>
      <c r="AT125" s="222" t="s">
        <v>76</v>
      </c>
      <c r="AU125" s="222" t="s">
        <v>77</v>
      </c>
      <c r="AY125" s="221" t="s">
        <v>304</v>
      </c>
      <c r="BK125" s="223">
        <f>SUM(BK126:BK158)</f>
        <v>0</v>
      </c>
    </row>
    <row r="126" s="2" customFormat="1" ht="21.75" customHeight="1">
      <c r="A126" s="38"/>
      <c r="B126" s="39"/>
      <c r="C126" s="226" t="s">
        <v>84</v>
      </c>
      <c r="D126" s="226" t="s">
        <v>307</v>
      </c>
      <c r="E126" s="227" t="s">
        <v>1568</v>
      </c>
      <c r="F126" s="228" t="s">
        <v>1569</v>
      </c>
      <c r="G126" s="229" t="s">
        <v>911</v>
      </c>
      <c r="H126" s="230">
        <v>10</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86</v>
      </c>
    </row>
    <row r="127" s="2" customFormat="1" ht="37.8" customHeight="1">
      <c r="A127" s="38"/>
      <c r="B127" s="39"/>
      <c r="C127" s="226" t="s">
        <v>86</v>
      </c>
      <c r="D127" s="226" t="s">
        <v>307</v>
      </c>
      <c r="E127" s="227" t="s">
        <v>1570</v>
      </c>
      <c r="F127" s="228" t="s">
        <v>1571</v>
      </c>
      <c r="G127" s="229" t="s">
        <v>911</v>
      </c>
      <c r="H127" s="230">
        <v>6</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311</v>
      </c>
    </row>
    <row r="128" s="2" customFormat="1" ht="24.15" customHeight="1">
      <c r="A128" s="38"/>
      <c r="B128" s="39"/>
      <c r="C128" s="226" t="s">
        <v>305</v>
      </c>
      <c r="D128" s="226" t="s">
        <v>307</v>
      </c>
      <c r="E128" s="227" t="s">
        <v>1572</v>
      </c>
      <c r="F128" s="228" t="s">
        <v>1573</v>
      </c>
      <c r="G128" s="229" t="s">
        <v>911</v>
      </c>
      <c r="H128" s="230">
        <v>1</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313</v>
      </c>
    </row>
    <row r="129" s="2" customFormat="1" ht="24.15" customHeight="1">
      <c r="A129" s="38"/>
      <c r="B129" s="39"/>
      <c r="C129" s="226" t="s">
        <v>311</v>
      </c>
      <c r="D129" s="226" t="s">
        <v>307</v>
      </c>
      <c r="E129" s="227" t="s">
        <v>1574</v>
      </c>
      <c r="F129" s="228" t="s">
        <v>1575</v>
      </c>
      <c r="G129" s="229" t="s">
        <v>911</v>
      </c>
      <c r="H129" s="230">
        <v>3</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348</v>
      </c>
    </row>
    <row r="130" s="2" customFormat="1" ht="49.05" customHeight="1">
      <c r="A130" s="38"/>
      <c r="B130" s="39"/>
      <c r="C130" s="226" t="s">
        <v>330</v>
      </c>
      <c r="D130" s="226" t="s">
        <v>307</v>
      </c>
      <c r="E130" s="227" t="s">
        <v>1576</v>
      </c>
      <c r="F130" s="228" t="s">
        <v>1577</v>
      </c>
      <c r="G130" s="229" t="s">
        <v>1293</v>
      </c>
      <c r="H130" s="230">
        <v>1</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362</v>
      </c>
    </row>
    <row r="131" s="2" customFormat="1" ht="24.15" customHeight="1">
      <c r="A131" s="38"/>
      <c r="B131" s="39"/>
      <c r="C131" s="226" t="s">
        <v>313</v>
      </c>
      <c r="D131" s="226" t="s">
        <v>307</v>
      </c>
      <c r="E131" s="227" t="s">
        <v>1582</v>
      </c>
      <c r="F131" s="228" t="s">
        <v>1583</v>
      </c>
      <c r="G131" s="229" t="s">
        <v>911</v>
      </c>
      <c r="H131" s="230">
        <v>2</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8</v>
      </c>
    </row>
    <row r="132" s="2" customFormat="1" ht="24.15" customHeight="1">
      <c r="A132" s="38"/>
      <c r="B132" s="39"/>
      <c r="C132" s="226" t="s">
        <v>343</v>
      </c>
      <c r="D132" s="226" t="s">
        <v>307</v>
      </c>
      <c r="E132" s="227" t="s">
        <v>1810</v>
      </c>
      <c r="F132" s="228" t="s">
        <v>1811</v>
      </c>
      <c r="G132" s="229" t="s">
        <v>911</v>
      </c>
      <c r="H132" s="230">
        <v>6</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381</v>
      </c>
    </row>
    <row r="133" s="2" customFormat="1" ht="24.15" customHeight="1">
      <c r="A133" s="38"/>
      <c r="B133" s="39"/>
      <c r="C133" s="226" t="s">
        <v>348</v>
      </c>
      <c r="D133" s="226" t="s">
        <v>307</v>
      </c>
      <c r="E133" s="227" t="s">
        <v>1812</v>
      </c>
      <c r="F133" s="228" t="s">
        <v>1813</v>
      </c>
      <c r="G133" s="229" t="s">
        <v>911</v>
      </c>
      <c r="H133" s="230">
        <v>2</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392</v>
      </c>
    </row>
    <row r="134" s="2" customFormat="1" ht="24.15" customHeight="1">
      <c r="A134" s="38"/>
      <c r="B134" s="39"/>
      <c r="C134" s="226" t="s">
        <v>325</v>
      </c>
      <c r="D134" s="226" t="s">
        <v>307</v>
      </c>
      <c r="E134" s="227" t="s">
        <v>1814</v>
      </c>
      <c r="F134" s="228" t="s">
        <v>1815</v>
      </c>
      <c r="G134" s="229" t="s">
        <v>911</v>
      </c>
      <c r="H134" s="230">
        <v>2</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403</v>
      </c>
    </row>
    <row r="135" s="2" customFormat="1" ht="24.15" customHeight="1">
      <c r="A135" s="38"/>
      <c r="B135" s="39"/>
      <c r="C135" s="226" t="s">
        <v>362</v>
      </c>
      <c r="D135" s="226" t="s">
        <v>307</v>
      </c>
      <c r="E135" s="227" t="s">
        <v>1816</v>
      </c>
      <c r="F135" s="228" t="s">
        <v>1817</v>
      </c>
      <c r="G135" s="229" t="s">
        <v>911</v>
      </c>
      <c r="H135" s="230">
        <v>1</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414</v>
      </c>
    </row>
    <row r="136" s="2" customFormat="1" ht="66.75" customHeight="1">
      <c r="A136" s="38"/>
      <c r="B136" s="39"/>
      <c r="C136" s="226" t="s">
        <v>367</v>
      </c>
      <c r="D136" s="226" t="s">
        <v>307</v>
      </c>
      <c r="E136" s="227" t="s">
        <v>1596</v>
      </c>
      <c r="F136" s="228" t="s">
        <v>1597</v>
      </c>
      <c r="G136" s="229" t="s">
        <v>911</v>
      </c>
      <c r="H136" s="230">
        <v>2</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422</v>
      </c>
    </row>
    <row r="137" s="2" customFormat="1" ht="66.75" customHeight="1">
      <c r="A137" s="38"/>
      <c r="B137" s="39"/>
      <c r="C137" s="226" t="s">
        <v>8</v>
      </c>
      <c r="D137" s="226" t="s">
        <v>307</v>
      </c>
      <c r="E137" s="227" t="s">
        <v>1818</v>
      </c>
      <c r="F137" s="228" t="s">
        <v>1819</v>
      </c>
      <c r="G137" s="229" t="s">
        <v>911</v>
      </c>
      <c r="H137" s="230">
        <v>6</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433</v>
      </c>
    </row>
    <row r="138" s="2" customFormat="1" ht="66.75" customHeight="1">
      <c r="A138" s="38"/>
      <c r="B138" s="39"/>
      <c r="C138" s="226" t="s">
        <v>375</v>
      </c>
      <c r="D138" s="226" t="s">
        <v>307</v>
      </c>
      <c r="E138" s="227" t="s">
        <v>1820</v>
      </c>
      <c r="F138" s="228" t="s">
        <v>1821</v>
      </c>
      <c r="G138" s="229" t="s">
        <v>911</v>
      </c>
      <c r="H138" s="230">
        <v>2</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443</v>
      </c>
    </row>
    <row r="139" s="2" customFormat="1" ht="66.75" customHeight="1">
      <c r="A139" s="38"/>
      <c r="B139" s="39"/>
      <c r="C139" s="226" t="s">
        <v>381</v>
      </c>
      <c r="D139" s="226" t="s">
        <v>307</v>
      </c>
      <c r="E139" s="227" t="s">
        <v>1598</v>
      </c>
      <c r="F139" s="228" t="s">
        <v>1599</v>
      </c>
      <c r="G139" s="229" t="s">
        <v>911</v>
      </c>
      <c r="H139" s="230">
        <v>2</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451</v>
      </c>
    </row>
    <row r="140" s="2" customFormat="1" ht="24.15" customHeight="1">
      <c r="A140" s="38"/>
      <c r="B140" s="39"/>
      <c r="C140" s="226" t="s">
        <v>389</v>
      </c>
      <c r="D140" s="226" t="s">
        <v>307</v>
      </c>
      <c r="E140" s="227" t="s">
        <v>2103</v>
      </c>
      <c r="F140" s="228" t="s">
        <v>2104</v>
      </c>
      <c r="G140" s="229" t="s">
        <v>911</v>
      </c>
      <c r="H140" s="230">
        <v>2</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461</v>
      </c>
    </row>
    <row r="141" s="2" customFormat="1" ht="24.15" customHeight="1">
      <c r="A141" s="38"/>
      <c r="B141" s="39"/>
      <c r="C141" s="226" t="s">
        <v>392</v>
      </c>
      <c r="D141" s="226" t="s">
        <v>307</v>
      </c>
      <c r="E141" s="227" t="s">
        <v>1824</v>
      </c>
      <c r="F141" s="228" t="s">
        <v>1825</v>
      </c>
      <c r="G141" s="229" t="s">
        <v>911</v>
      </c>
      <c r="H141" s="230">
        <v>6</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426</v>
      </c>
    </row>
    <row r="142" s="2" customFormat="1" ht="37.8" customHeight="1">
      <c r="A142" s="38"/>
      <c r="B142" s="39"/>
      <c r="C142" s="226" t="s">
        <v>398</v>
      </c>
      <c r="D142" s="226" t="s">
        <v>307</v>
      </c>
      <c r="E142" s="227" t="s">
        <v>2105</v>
      </c>
      <c r="F142" s="228" t="s">
        <v>2106</v>
      </c>
      <c r="G142" s="229" t="s">
        <v>911</v>
      </c>
      <c r="H142" s="230">
        <v>4</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479</v>
      </c>
    </row>
    <row r="143" s="2" customFormat="1" ht="37.8" customHeight="1">
      <c r="A143" s="38"/>
      <c r="B143" s="39"/>
      <c r="C143" s="226" t="s">
        <v>403</v>
      </c>
      <c r="D143" s="226" t="s">
        <v>307</v>
      </c>
      <c r="E143" s="227" t="s">
        <v>1826</v>
      </c>
      <c r="F143" s="228" t="s">
        <v>1827</v>
      </c>
      <c r="G143" s="229" t="s">
        <v>911</v>
      </c>
      <c r="H143" s="230">
        <v>2</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488</v>
      </c>
    </row>
    <row r="144" s="2" customFormat="1" ht="37.8" customHeight="1">
      <c r="A144" s="38"/>
      <c r="B144" s="39"/>
      <c r="C144" s="226" t="s">
        <v>410</v>
      </c>
      <c r="D144" s="226" t="s">
        <v>307</v>
      </c>
      <c r="E144" s="227" t="s">
        <v>2107</v>
      </c>
      <c r="F144" s="228" t="s">
        <v>2108</v>
      </c>
      <c r="G144" s="229" t="s">
        <v>911</v>
      </c>
      <c r="H144" s="230">
        <v>1</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500</v>
      </c>
    </row>
    <row r="145" s="2" customFormat="1" ht="37.8" customHeight="1">
      <c r="A145" s="38"/>
      <c r="B145" s="39"/>
      <c r="C145" s="226" t="s">
        <v>414</v>
      </c>
      <c r="D145" s="226" t="s">
        <v>307</v>
      </c>
      <c r="E145" s="227" t="s">
        <v>1836</v>
      </c>
      <c r="F145" s="228" t="s">
        <v>1837</v>
      </c>
      <c r="G145" s="229" t="s">
        <v>911</v>
      </c>
      <c r="H145" s="230">
        <v>1</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508</v>
      </c>
    </row>
    <row r="146" s="2" customFormat="1" ht="37.8" customHeight="1">
      <c r="A146" s="38"/>
      <c r="B146" s="39"/>
      <c r="C146" s="226" t="s">
        <v>7</v>
      </c>
      <c r="D146" s="226" t="s">
        <v>307</v>
      </c>
      <c r="E146" s="227" t="s">
        <v>1842</v>
      </c>
      <c r="F146" s="228" t="s">
        <v>1843</v>
      </c>
      <c r="G146" s="229" t="s">
        <v>911</v>
      </c>
      <c r="H146" s="230">
        <v>19</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518</v>
      </c>
    </row>
    <row r="147" s="2" customFormat="1" ht="37.8" customHeight="1">
      <c r="A147" s="38"/>
      <c r="B147" s="39"/>
      <c r="C147" s="226" t="s">
        <v>422</v>
      </c>
      <c r="D147" s="226" t="s">
        <v>307</v>
      </c>
      <c r="E147" s="227" t="s">
        <v>1844</v>
      </c>
      <c r="F147" s="228" t="s">
        <v>1845</v>
      </c>
      <c r="G147" s="229" t="s">
        <v>911</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531</v>
      </c>
    </row>
    <row r="148" s="2" customFormat="1" ht="37.8" customHeight="1">
      <c r="A148" s="38"/>
      <c r="B148" s="39"/>
      <c r="C148" s="226" t="s">
        <v>429</v>
      </c>
      <c r="D148" s="226" t="s">
        <v>307</v>
      </c>
      <c r="E148" s="227" t="s">
        <v>1846</v>
      </c>
      <c r="F148" s="228" t="s">
        <v>1847</v>
      </c>
      <c r="G148" s="229" t="s">
        <v>911</v>
      </c>
      <c r="H148" s="230">
        <v>6</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687</v>
      </c>
    </row>
    <row r="149" s="2" customFormat="1" ht="37.8" customHeight="1">
      <c r="A149" s="38"/>
      <c r="B149" s="39"/>
      <c r="C149" s="226" t="s">
        <v>433</v>
      </c>
      <c r="D149" s="226" t="s">
        <v>307</v>
      </c>
      <c r="E149" s="227" t="s">
        <v>1610</v>
      </c>
      <c r="F149" s="228" t="s">
        <v>1327</v>
      </c>
      <c r="G149" s="229" t="s">
        <v>911</v>
      </c>
      <c r="H149" s="230">
        <v>6</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697</v>
      </c>
    </row>
    <row r="150" s="2" customFormat="1" ht="37.8" customHeight="1">
      <c r="A150" s="38"/>
      <c r="B150" s="39"/>
      <c r="C150" s="226" t="s">
        <v>437</v>
      </c>
      <c r="D150" s="226" t="s">
        <v>307</v>
      </c>
      <c r="E150" s="227" t="s">
        <v>2109</v>
      </c>
      <c r="F150" s="228" t="s">
        <v>2110</v>
      </c>
      <c r="G150" s="229" t="s">
        <v>1310</v>
      </c>
      <c r="H150" s="230">
        <v>6</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938</v>
      </c>
    </row>
    <row r="151" s="2" customFormat="1" ht="37.8" customHeight="1">
      <c r="A151" s="38"/>
      <c r="B151" s="39"/>
      <c r="C151" s="226" t="s">
        <v>443</v>
      </c>
      <c r="D151" s="226" t="s">
        <v>307</v>
      </c>
      <c r="E151" s="227" t="s">
        <v>1613</v>
      </c>
      <c r="F151" s="228" t="s">
        <v>1614</v>
      </c>
      <c r="G151" s="229" t="s">
        <v>1310</v>
      </c>
      <c r="H151" s="230">
        <v>6</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940</v>
      </c>
    </row>
    <row r="152" s="2" customFormat="1" ht="24.15" customHeight="1">
      <c r="A152" s="38"/>
      <c r="B152" s="39"/>
      <c r="C152" s="226" t="s">
        <v>447</v>
      </c>
      <c r="D152" s="226" t="s">
        <v>307</v>
      </c>
      <c r="E152" s="227" t="s">
        <v>1848</v>
      </c>
      <c r="F152" s="228" t="s">
        <v>1849</v>
      </c>
      <c r="G152" s="229" t="s">
        <v>1310</v>
      </c>
      <c r="H152" s="230">
        <v>32</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943</v>
      </c>
    </row>
    <row r="153" s="2" customFormat="1" ht="78" customHeight="1">
      <c r="A153" s="38"/>
      <c r="B153" s="39"/>
      <c r="C153" s="226" t="s">
        <v>451</v>
      </c>
      <c r="D153" s="226" t="s">
        <v>307</v>
      </c>
      <c r="E153" s="227" t="s">
        <v>1615</v>
      </c>
      <c r="F153" s="228" t="s">
        <v>1616</v>
      </c>
      <c r="G153" s="229" t="s">
        <v>1310</v>
      </c>
      <c r="H153" s="230">
        <v>10</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945</v>
      </c>
    </row>
    <row r="154" s="2" customFormat="1" ht="78" customHeight="1">
      <c r="A154" s="38"/>
      <c r="B154" s="39"/>
      <c r="C154" s="226" t="s">
        <v>456</v>
      </c>
      <c r="D154" s="226" t="s">
        <v>307</v>
      </c>
      <c r="E154" s="227" t="s">
        <v>1850</v>
      </c>
      <c r="F154" s="228" t="s">
        <v>1639</v>
      </c>
      <c r="G154" s="229" t="s">
        <v>1310</v>
      </c>
      <c r="H154" s="230">
        <v>47</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948</v>
      </c>
    </row>
    <row r="155" s="2" customFormat="1" ht="78" customHeight="1">
      <c r="A155" s="38"/>
      <c r="B155" s="39"/>
      <c r="C155" s="226" t="s">
        <v>461</v>
      </c>
      <c r="D155" s="226" t="s">
        <v>307</v>
      </c>
      <c r="E155" s="227" t="s">
        <v>1851</v>
      </c>
      <c r="F155" s="228" t="s">
        <v>1641</v>
      </c>
      <c r="G155" s="229" t="s">
        <v>1310</v>
      </c>
      <c r="H155" s="230">
        <v>32</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950</v>
      </c>
    </row>
    <row r="156" s="2" customFormat="1" ht="78" customHeight="1">
      <c r="A156" s="38"/>
      <c r="B156" s="39"/>
      <c r="C156" s="226" t="s">
        <v>466</v>
      </c>
      <c r="D156" s="226" t="s">
        <v>307</v>
      </c>
      <c r="E156" s="227" t="s">
        <v>1617</v>
      </c>
      <c r="F156" s="228" t="s">
        <v>1335</v>
      </c>
      <c r="G156" s="229" t="s">
        <v>1310</v>
      </c>
      <c r="H156" s="230">
        <v>21</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953</v>
      </c>
    </row>
    <row r="157" s="2" customFormat="1" ht="55.5" customHeight="1">
      <c r="A157" s="38"/>
      <c r="B157" s="39"/>
      <c r="C157" s="226" t="s">
        <v>426</v>
      </c>
      <c r="D157" s="226" t="s">
        <v>307</v>
      </c>
      <c r="E157" s="227" t="s">
        <v>1618</v>
      </c>
      <c r="F157" s="228" t="s">
        <v>1305</v>
      </c>
      <c r="G157" s="229" t="s">
        <v>317</v>
      </c>
      <c r="H157" s="230">
        <v>78</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956</v>
      </c>
    </row>
    <row r="158" s="2" customFormat="1" ht="66.75" customHeight="1">
      <c r="A158" s="38"/>
      <c r="B158" s="39"/>
      <c r="C158" s="226" t="s">
        <v>475</v>
      </c>
      <c r="D158" s="226" t="s">
        <v>307</v>
      </c>
      <c r="E158" s="227" t="s">
        <v>1619</v>
      </c>
      <c r="F158" s="228" t="s">
        <v>1620</v>
      </c>
      <c r="G158" s="229" t="s">
        <v>317</v>
      </c>
      <c r="H158" s="230">
        <v>90</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959</v>
      </c>
    </row>
    <row r="159" s="12" customFormat="1" ht="25.92" customHeight="1">
      <c r="A159" s="12"/>
      <c r="B159" s="210"/>
      <c r="C159" s="211"/>
      <c r="D159" s="212" t="s">
        <v>76</v>
      </c>
      <c r="E159" s="213" t="s">
        <v>305</v>
      </c>
      <c r="F159" s="213" t="s">
        <v>1313</v>
      </c>
      <c r="G159" s="211"/>
      <c r="H159" s="211"/>
      <c r="I159" s="214"/>
      <c r="J159" s="215">
        <f>BK159</f>
        <v>0</v>
      </c>
      <c r="K159" s="211"/>
      <c r="L159" s="216"/>
      <c r="M159" s="217"/>
      <c r="N159" s="218"/>
      <c r="O159" s="218"/>
      <c r="P159" s="219">
        <f>SUM(P160:P174)</f>
        <v>0</v>
      </c>
      <c r="Q159" s="218"/>
      <c r="R159" s="219">
        <f>SUM(R160:R174)</f>
        <v>0</v>
      </c>
      <c r="S159" s="218"/>
      <c r="T159" s="220">
        <f>SUM(T160:T174)</f>
        <v>0</v>
      </c>
      <c r="U159" s="12"/>
      <c r="V159" s="12"/>
      <c r="W159" s="12"/>
      <c r="X159" s="12"/>
      <c r="Y159" s="12"/>
      <c r="Z159" s="12"/>
      <c r="AA159" s="12"/>
      <c r="AB159" s="12"/>
      <c r="AC159" s="12"/>
      <c r="AD159" s="12"/>
      <c r="AE159" s="12"/>
      <c r="AR159" s="221" t="s">
        <v>84</v>
      </c>
      <c r="AT159" s="222" t="s">
        <v>76</v>
      </c>
      <c r="AU159" s="222" t="s">
        <v>77</v>
      </c>
      <c r="AY159" s="221" t="s">
        <v>304</v>
      </c>
      <c r="BK159" s="223">
        <f>SUM(BK160:BK174)</f>
        <v>0</v>
      </c>
    </row>
    <row r="160" s="2" customFormat="1" ht="37.8" customHeight="1">
      <c r="A160" s="38"/>
      <c r="B160" s="39"/>
      <c r="C160" s="226" t="s">
        <v>479</v>
      </c>
      <c r="D160" s="226" t="s">
        <v>307</v>
      </c>
      <c r="E160" s="227" t="s">
        <v>2111</v>
      </c>
      <c r="F160" s="228" t="s">
        <v>1853</v>
      </c>
      <c r="G160" s="229" t="s">
        <v>1293</v>
      </c>
      <c r="H160" s="230">
        <v>1</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962</v>
      </c>
    </row>
    <row r="161" s="2" customFormat="1" ht="37.8" customHeight="1">
      <c r="A161" s="38"/>
      <c r="B161" s="39"/>
      <c r="C161" s="226" t="s">
        <v>483</v>
      </c>
      <c r="D161" s="226" t="s">
        <v>307</v>
      </c>
      <c r="E161" s="227" t="s">
        <v>2112</v>
      </c>
      <c r="F161" s="228" t="s">
        <v>1855</v>
      </c>
      <c r="G161" s="229" t="s">
        <v>1293</v>
      </c>
      <c r="H161" s="230">
        <v>1</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964</v>
      </c>
    </row>
    <row r="162" s="2" customFormat="1" ht="16.5" customHeight="1">
      <c r="A162" s="38"/>
      <c r="B162" s="39"/>
      <c r="C162" s="226" t="s">
        <v>488</v>
      </c>
      <c r="D162" s="226" t="s">
        <v>307</v>
      </c>
      <c r="E162" s="227" t="s">
        <v>1626</v>
      </c>
      <c r="F162" s="228" t="s">
        <v>1627</v>
      </c>
      <c r="G162" s="229" t="s">
        <v>911</v>
      </c>
      <c r="H162" s="230">
        <v>2</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967</v>
      </c>
    </row>
    <row r="163" s="2" customFormat="1" ht="37.8" customHeight="1">
      <c r="A163" s="38"/>
      <c r="B163" s="39"/>
      <c r="C163" s="226" t="s">
        <v>495</v>
      </c>
      <c r="D163" s="226" t="s">
        <v>307</v>
      </c>
      <c r="E163" s="227" t="s">
        <v>1632</v>
      </c>
      <c r="F163" s="228" t="s">
        <v>1633</v>
      </c>
      <c r="G163" s="229" t="s">
        <v>1293</v>
      </c>
      <c r="H163" s="230">
        <v>1</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970</v>
      </c>
    </row>
    <row r="164" s="2" customFormat="1" ht="37.8" customHeight="1">
      <c r="A164" s="38"/>
      <c r="B164" s="39"/>
      <c r="C164" s="226" t="s">
        <v>500</v>
      </c>
      <c r="D164" s="226" t="s">
        <v>307</v>
      </c>
      <c r="E164" s="227" t="s">
        <v>1324</v>
      </c>
      <c r="F164" s="228" t="s">
        <v>1325</v>
      </c>
      <c r="G164" s="229" t="s">
        <v>1293</v>
      </c>
      <c r="H164" s="230">
        <v>1</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973</v>
      </c>
    </row>
    <row r="165" s="2" customFormat="1" ht="37.8" customHeight="1">
      <c r="A165" s="38"/>
      <c r="B165" s="39"/>
      <c r="C165" s="226" t="s">
        <v>504</v>
      </c>
      <c r="D165" s="226" t="s">
        <v>307</v>
      </c>
      <c r="E165" s="227" t="s">
        <v>1326</v>
      </c>
      <c r="F165" s="228" t="s">
        <v>1327</v>
      </c>
      <c r="G165" s="229" t="s">
        <v>911</v>
      </c>
      <c r="H165" s="230">
        <v>8</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976</v>
      </c>
    </row>
    <row r="166" s="2" customFormat="1" ht="37.8" customHeight="1">
      <c r="A166" s="38"/>
      <c r="B166" s="39"/>
      <c r="C166" s="226" t="s">
        <v>508</v>
      </c>
      <c r="D166" s="226" t="s">
        <v>307</v>
      </c>
      <c r="E166" s="227" t="s">
        <v>1328</v>
      </c>
      <c r="F166" s="228" t="s">
        <v>1329</v>
      </c>
      <c r="G166" s="229" t="s">
        <v>911</v>
      </c>
      <c r="H166" s="230">
        <v>4</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979</v>
      </c>
    </row>
    <row r="167" s="2" customFormat="1" ht="24.15" customHeight="1">
      <c r="A167" s="38"/>
      <c r="B167" s="39"/>
      <c r="C167" s="226" t="s">
        <v>514</v>
      </c>
      <c r="D167" s="226" t="s">
        <v>307</v>
      </c>
      <c r="E167" s="227" t="s">
        <v>1330</v>
      </c>
      <c r="F167" s="228" t="s">
        <v>1331</v>
      </c>
      <c r="G167" s="229" t="s">
        <v>911</v>
      </c>
      <c r="H167" s="230">
        <v>6</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982</v>
      </c>
    </row>
    <row r="168" s="2" customFormat="1" ht="37.8" customHeight="1">
      <c r="A168" s="38"/>
      <c r="B168" s="39"/>
      <c r="C168" s="226" t="s">
        <v>518</v>
      </c>
      <c r="D168" s="226" t="s">
        <v>307</v>
      </c>
      <c r="E168" s="227" t="s">
        <v>1856</v>
      </c>
      <c r="F168" s="228" t="s">
        <v>1614</v>
      </c>
      <c r="G168" s="229" t="s">
        <v>1310</v>
      </c>
      <c r="H168" s="230">
        <v>1.5</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985</v>
      </c>
    </row>
    <row r="169" s="2" customFormat="1" ht="37.8" customHeight="1">
      <c r="A169" s="38"/>
      <c r="B169" s="39"/>
      <c r="C169" s="226" t="s">
        <v>522</v>
      </c>
      <c r="D169" s="226" t="s">
        <v>307</v>
      </c>
      <c r="E169" s="227" t="s">
        <v>1857</v>
      </c>
      <c r="F169" s="228" t="s">
        <v>1858</v>
      </c>
      <c r="G169" s="229" t="s">
        <v>1310</v>
      </c>
      <c r="H169" s="230">
        <v>3</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988</v>
      </c>
    </row>
    <row r="170" s="2" customFormat="1" ht="78" customHeight="1">
      <c r="A170" s="38"/>
      <c r="B170" s="39"/>
      <c r="C170" s="226" t="s">
        <v>531</v>
      </c>
      <c r="D170" s="226" t="s">
        <v>307</v>
      </c>
      <c r="E170" s="227" t="s">
        <v>1638</v>
      </c>
      <c r="F170" s="228" t="s">
        <v>1639</v>
      </c>
      <c r="G170" s="229" t="s">
        <v>1310</v>
      </c>
      <c r="H170" s="230">
        <v>3</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991</v>
      </c>
    </row>
    <row r="171" s="2" customFormat="1" ht="78" customHeight="1">
      <c r="A171" s="38"/>
      <c r="B171" s="39"/>
      <c r="C171" s="226" t="s">
        <v>683</v>
      </c>
      <c r="D171" s="226" t="s">
        <v>307</v>
      </c>
      <c r="E171" s="227" t="s">
        <v>1640</v>
      </c>
      <c r="F171" s="228" t="s">
        <v>1641</v>
      </c>
      <c r="G171" s="229" t="s">
        <v>1310</v>
      </c>
      <c r="H171" s="230">
        <v>2</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994</v>
      </c>
    </row>
    <row r="172" s="2" customFormat="1" ht="78" customHeight="1">
      <c r="A172" s="38"/>
      <c r="B172" s="39"/>
      <c r="C172" s="226" t="s">
        <v>687</v>
      </c>
      <c r="D172" s="226" t="s">
        <v>307</v>
      </c>
      <c r="E172" s="227" t="s">
        <v>1334</v>
      </c>
      <c r="F172" s="228" t="s">
        <v>1335</v>
      </c>
      <c r="G172" s="229" t="s">
        <v>1310</v>
      </c>
      <c r="H172" s="230">
        <v>18</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996</v>
      </c>
    </row>
    <row r="173" s="2" customFormat="1" ht="55.5" customHeight="1">
      <c r="A173" s="38"/>
      <c r="B173" s="39"/>
      <c r="C173" s="226" t="s">
        <v>693</v>
      </c>
      <c r="D173" s="226" t="s">
        <v>307</v>
      </c>
      <c r="E173" s="227" t="s">
        <v>1336</v>
      </c>
      <c r="F173" s="228" t="s">
        <v>1305</v>
      </c>
      <c r="G173" s="229" t="s">
        <v>317</v>
      </c>
      <c r="H173" s="230">
        <v>2</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999</v>
      </c>
    </row>
    <row r="174" s="2" customFormat="1" ht="49.05" customHeight="1">
      <c r="A174" s="38"/>
      <c r="B174" s="39"/>
      <c r="C174" s="226" t="s">
        <v>697</v>
      </c>
      <c r="D174" s="226" t="s">
        <v>307</v>
      </c>
      <c r="E174" s="227" t="s">
        <v>1337</v>
      </c>
      <c r="F174" s="228" t="s">
        <v>1312</v>
      </c>
      <c r="G174" s="229" t="s">
        <v>1310</v>
      </c>
      <c r="H174" s="230">
        <v>1</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1002</v>
      </c>
    </row>
    <row r="175" s="12" customFormat="1" ht="25.92" customHeight="1">
      <c r="A175" s="12"/>
      <c r="B175" s="210"/>
      <c r="C175" s="211"/>
      <c r="D175" s="212" t="s">
        <v>76</v>
      </c>
      <c r="E175" s="213" t="s">
        <v>313</v>
      </c>
      <c r="F175" s="213" t="s">
        <v>1646</v>
      </c>
      <c r="G175" s="211"/>
      <c r="H175" s="211"/>
      <c r="I175" s="214"/>
      <c r="J175" s="215">
        <f>BK175</f>
        <v>0</v>
      </c>
      <c r="K175" s="211"/>
      <c r="L175" s="216"/>
      <c r="M175" s="217"/>
      <c r="N175" s="218"/>
      <c r="O175" s="218"/>
      <c r="P175" s="219">
        <f>SUM(P176:P195)</f>
        <v>0</v>
      </c>
      <c r="Q175" s="218"/>
      <c r="R175" s="219">
        <f>SUM(R176:R195)</f>
        <v>0</v>
      </c>
      <c r="S175" s="218"/>
      <c r="T175" s="220">
        <f>SUM(T176:T195)</f>
        <v>0</v>
      </c>
      <c r="U175" s="12"/>
      <c r="V175" s="12"/>
      <c r="W175" s="12"/>
      <c r="X175" s="12"/>
      <c r="Y175" s="12"/>
      <c r="Z175" s="12"/>
      <c r="AA175" s="12"/>
      <c r="AB175" s="12"/>
      <c r="AC175" s="12"/>
      <c r="AD175" s="12"/>
      <c r="AE175" s="12"/>
      <c r="AR175" s="221" t="s">
        <v>84</v>
      </c>
      <c r="AT175" s="222" t="s">
        <v>76</v>
      </c>
      <c r="AU175" s="222" t="s">
        <v>77</v>
      </c>
      <c r="AY175" s="221" t="s">
        <v>304</v>
      </c>
      <c r="BK175" s="223">
        <f>SUM(BK176:BK195)</f>
        <v>0</v>
      </c>
    </row>
    <row r="176" s="2" customFormat="1" ht="55.5" customHeight="1">
      <c r="A176" s="38"/>
      <c r="B176" s="39"/>
      <c r="C176" s="226" t="s">
        <v>701</v>
      </c>
      <c r="D176" s="226" t="s">
        <v>307</v>
      </c>
      <c r="E176" s="227" t="s">
        <v>2113</v>
      </c>
      <c r="F176" s="228" t="s">
        <v>1648</v>
      </c>
      <c r="G176" s="229" t="s">
        <v>1293</v>
      </c>
      <c r="H176" s="230">
        <v>1</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1005</v>
      </c>
    </row>
    <row r="177" s="2" customFormat="1" ht="37.8" customHeight="1">
      <c r="A177" s="38"/>
      <c r="B177" s="39"/>
      <c r="C177" s="226" t="s">
        <v>938</v>
      </c>
      <c r="D177" s="226" t="s">
        <v>307</v>
      </c>
      <c r="E177" s="227" t="s">
        <v>2114</v>
      </c>
      <c r="F177" s="228" t="s">
        <v>1877</v>
      </c>
      <c r="G177" s="229" t="s">
        <v>1293</v>
      </c>
      <c r="H177" s="230">
        <v>1</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1008</v>
      </c>
    </row>
    <row r="178" s="2" customFormat="1" ht="49.05" customHeight="1">
      <c r="A178" s="38"/>
      <c r="B178" s="39"/>
      <c r="C178" s="226" t="s">
        <v>1012</v>
      </c>
      <c r="D178" s="226" t="s">
        <v>307</v>
      </c>
      <c r="E178" s="227" t="s">
        <v>2115</v>
      </c>
      <c r="F178" s="228" t="s">
        <v>2116</v>
      </c>
      <c r="G178" s="229" t="s">
        <v>1293</v>
      </c>
      <c r="H178" s="230">
        <v>1</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1011</v>
      </c>
    </row>
    <row r="179" s="2" customFormat="1" ht="49.05" customHeight="1">
      <c r="A179" s="38"/>
      <c r="B179" s="39"/>
      <c r="C179" s="226" t="s">
        <v>940</v>
      </c>
      <c r="D179" s="226" t="s">
        <v>307</v>
      </c>
      <c r="E179" s="227" t="s">
        <v>2117</v>
      </c>
      <c r="F179" s="228" t="s">
        <v>2116</v>
      </c>
      <c r="G179" s="229" t="s">
        <v>1293</v>
      </c>
      <c r="H179" s="230">
        <v>1</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1015</v>
      </c>
    </row>
    <row r="180" s="2" customFormat="1" ht="37.8" customHeight="1">
      <c r="A180" s="38"/>
      <c r="B180" s="39"/>
      <c r="C180" s="226" t="s">
        <v>1018</v>
      </c>
      <c r="D180" s="226" t="s">
        <v>307</v>
      </c>
      <c r="E180" s="227" t="s">
        <v>2118</v>
      </c>
      <c r="F180" s="228" t="s">
        <v>1654</v>
      </c>
      <c r="G180" s="229" t="s">
        <v>1293</v>
      </c>
      <c r="H180" s="230">
        <v>1</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1017</v>
      </c>
    </row>
    <row r="181" s="2" customFormat="1" ht="37.8" customHeight="1">
      <c r="A181" s="38"/>
      <c r="B181" s="39"/>
      <c r="C181" s="226" t="s">
        <v>943</v>
      </c>
      <c r="D181" s="226" t="s">
        <v>307</v>
      </c>
      <c r="E181" s="227" t="s">
        <v>2119</v>
      </c>
      <c r="F181" s="228" t="s">
        <v>1654</v>
      </c>
      <c r="G181" s="229" t="s">
        <v>1293</v>
      </c>
      <c r="H181" s="230">
        <v>1</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1021</v>
      </c>
    </row>
    <row r="182" s="2" customFormat="1" ht="37.8" customHeight="1">
      <c r="A182" s="38"/>
      <c r="B182" s="39"/>
      <c r="C182" s="226" t="s">
        <v>1027</v>
      </c>
      <c r="D182" s="226" t="s">
        <v>307</v>
      </c>
      <c r="E182" s="227" t="s">
        <v>2120</v>
      </c>
      <c r="F182" s="228" t="s">
        <v>1654</v>
      </c>
      <c r="G182" s="229" t="s">
        <v>1293</v>
      </c>
      <c r="H182" s="230">
        <v>1</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1025</v>
      </c>
    </row>
    <row r="183" s="2" customFormat="1" ht="37.8" customHeight="1">
      <c r="A183" s="38"/>
      <c r="B183" s="39"/>
      <c r="C183" s="226" t="s">
        <v>945</v>
      </c>
      <c r="D183" s="226" t="s">
        <v>307</v>
      </c>
      <c r="E183" s="227" t="s">
        <v>2121</v>
      </c>
      <c r="F183" s="228" t="s">
        <v>1877</v>
      </c>
      <c r="G183" s="229" t="s">
        <v>1293</v>
      </c>
      <c r="H183" s="230">
        <v>1</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1029</v>
      </c>
    </row>
    <row r="184" s="2" customFormat="1" ht="37.8" customHeight="1">
      <c r="A184" s="38"/>
      <c r="B184" s="39"/>
      <c r="C184" s="226" t="s">
        <v>1033</v>
      </c>
      <c r="D184" s="226" t="s">
        <v>307</v>
      </c>
      <c r="E184" s="227" t="s">
        <v>2122</v>
      </c>
      <c r="F184" s="228" t="s">
        <v>1873</v>
      </c>
      <c r="G184" s="229" t="s">
        <v>1293</v>
      </c>
      <c r="H184" s="230">
        <v>1</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1032</v>
      </c>
    </row>
    <row r="185" s="2" customFormat="1" ht="37.8" customHeight="1">
      <c r="A185" s="38"/>
      <c r="B185" s="39"/>
      <c r="C185" s="226" t="s">
        <v>948</v>
      </c>
      <c r="D185" s="226" t="s">
        <v>307</v>
      </c>
      <c r="E185" s="227" t="s">
        <v>2123</v>
      </c>
      <c r="F185" s="228" t="s">
        <v>1654</v>
      </c>
      <c r="G185" s="229" t="s">
        <v>1293</v>
      </c>
      <c r="H185" s="230">
        <v>1</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1035</v>
      </c>
    </row>
    <row r="186" s="2" customFormat="1" ht="37.8" customHeight="1">
      <c r="A186" s="38"/>
      <c r="B186" s="39"/>
      <c r="C186" s="226" t="s">
        <v>1039</v>
      </c>
      <c r="D186" s="226" t="s">
        <v>307</v>
      </c>
      <c r="E186" s="227" t="s">
        <v>2124</v>
      </c>
      <c r="F186" s="228" t="s">
        <v>1871</v>
      </c>
      <c r="G186" s="229" t="s">
        <v>1293</v>
      </c>
      <c r="H186" s="230">
        <v>1</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1038</v>
      </c>
    </row>
    <row r="187" s="2" customFormat="1" ht="37.8" customHeight="1">
      <c r="A187" s="38"/>
      <c r="B187" s="39"/>
      <c r="C187" s="226" t="s">
        <v>950</v>
      </c>
      <c r="D187" s="226" t="s">
        <v>307</v>
      </c>
      <c r="E187" s="227" t="s">
        <v>2125</v>
      </c>
      <c r="F187" s="228" t="s">
        <v>1654</v>
      </c>
      <c r="G187" s="229" t="s">
        <v>1293</v>
      </c>
      <c r="H187" s="230">
        <v>1</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1041</v>
      </c>
    </row>
    <row r="188" s="2" customFormat="1" ht="37.8" customHeight="1">
      <c r="A188" s="38"/>
      <c r="B188" s="39"/>
      <c r="C188" s="226" t="s">
        <v>894</v>
      </c>
      <c r="D188" s="226" t="s">
        <v>307</v>
      </c>
      <c r="E188" s="227" t="s">
        <v>1659</v>
      </c>
      <c r="F188" s="228" t="s">
        <v>1660</v>
      </c>
      <c r="G188" s="229" t="s">
        <v>1293</v>
      </c>
      <c r="H188" s="230">
        <v>1</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1044</v>
      </c>
    </row>
    <row r="189" s="2" customFormat="1" ht="49.05" customHeight="1">
      <c r="A189" s="38"/>
      <c r="B189" s="39"/>
      <c r="C189" s="226" t="s">
        <v>953</v>
      </c>
      <c r="D189" s="226" t="s">
        <v>307</v>
      </c>
      <c r="E189" s="227" t="s">
        <v>1661</v>
      </c>
      <c r="F189" s="228" t="s">
        <v>1662</v>
      </c>
      <c r="G189" s="229" t="s">
        <v>1310</v>
      </c>
      <c r="H189" s="230">
        <v>22</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1047</v>
      </c>
    </row>
    <row r="190" s="2" customFormat="1" ht="55.5" customHeight="1">
      <c r="A190" s="38"/>
      <c r="B190" s="39"/>
      <c r="C190" s="226" t="s">
        <v>1050</v>
      </c>
      <c r="D190" s="226" t="s">
        <v>307</v>
      </c>
      <c r="E190" s="227" t="s">
        <v>1663</v>
      </c>
      <c r="F190" s="228" t="s">
        <v>1664</v>
      </c>
      <c r="G190" s="229" t="s">
        <v>1310</v>
      </c>
      <c r="H190" s="230">
        <v>10</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1049</v>
      </c>
    </row>
    <row r="191" s="2" customFormat="1" ht="55.5" customHeight="1">
      <c r="A191" s="38"/>
      <c r="B191" s="39"/>
      <c r="C191" s="226" t="s">
        <v>956</v>
      </c>
      <c r="D191" s="226" t="s">
        <v>307</v>
      </c>
      <c r="E191" s="227" t="s">
        <v>1665</v>
      </c>
      <c r="F191" s="228" t="s">
        <v>1666</v>
      </c>
      <c r="G191" s="229" t="s">
        <v>1310</v>
      </c>
      <c r="H191" s="230">
        <v>12</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1053</v>
      </c>
    </row>
    <row r="192" s="2" customFormat="1" ht="55.5" customHeight="1">
      <c r="A192" s="38"/>
      <c r="B192" s="39"/>
      <c r="C192" s="226" t="s">
        <v>1057</v>
      </c>
      <c r="D192" s="226" t="s">
        <v>307</v>
      </c>
      <c r="E192" s="227" t="s">
        <v>1669</v>
      </c>
      <c r="F192" s="228" t="s">
        <v>1670</v>
      </c>
      <c r="G192" s="229" t="s">
        <v>1310</v>
      </c>
      <c r="H192" s="230">
        <v>38</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1056</v>
      </c>
    </row>
    <row r="193" s="2" customFormat="1" ht="16.5" customHeight="1">
      <c r="A193" s="38"/>
      <c r="B193" s="39"/>
      <c r="C193" s="226" t="s">
        <v>959</v>
      </c>
      <c r="D193" s="226" t="s">
        <v>307</v>
      </c>
      <c r="E193" s="227" t="s">
        <v>1671</v>
      </c>
      <c r="F193" s="228" t="s">
        <v>1672</v>
      </c>
      <c r="G193" s="229" t="s">
        <v>911</v>
      </c>
      <c r="H193" s="230">
        <v>10</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1060</v>
      </c>
    </row>
    <row r="194" s="2" customFormat="1" ht="66.75" customHeight="1">
      <c r="A194" s="38"/>
      <c r="B194" s="39"/>
      <c r="C194" s="226" t="s">
        <v>1064</v>
      </c>
      <c r="D194" s="226" t="s">
        <v>307</v>
      </c>
      <c r="E194" s="227" t="s">
        <v>1677</v>
      </c>
      <c r="F194" s="228" t="s">
        <v>1348</v>
      </c>
      <c r="G194" s="229" t="s">
        <v>911</v>
      </c>
      <c r="H194" s="230">
        <v>1</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1063</v>
      </c>
    </row>
    <row r="195" s="2" customFormat="1" ht="55.5" customHeight="1">
      <c r="A195" s="38"/>
      <c r="B195" s="39"/>
      <c r="C195" s="226" t="s">
        <v>962</v>
      </c>
      <c r="D195" s="226" t="s">
        <v>307</v>
      </c>
      <c r="E195" s="227" t="s">
        <v>1678</v>
      </c>
      <c r="F195" s="228" t="s">
        <v>1679</v>
      </c>
      <c r="G195" s="229" t="s">
        <v>1293</v>
      </c>
      <c r="H195" s="230">
        <v>1</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1067</v>
      </c>
    </row>
    <row r="196" s="12" customFormat="1" ht="25.92" customHeight="1">
      <c r="A196" s="12"/>
      <c r="B196" s="210"/>
      <c r="C196" s="211"/>
      <c r="D196" s="212" t="s">
        <v>76</v>
      </c>
      <c r="E196" s="213" t="s">
        <v>2126</v>
      </c>
      <c r="F196" s="213" t="s">
        <v>692</v>
      </c>
      <c r="G196" s="211"/>
      <c r="H196" s="211"/>
      <c r="I196" s="214"/>
      <c r="J196" s="215">
        <f>BK196</f>
        <v>0</v>
      </c>
      <c r="K196" s="211"/>
      <c r="L196" s="216"/>
      <c r="M196" s="217"/>
      <c r="N196" s="218"/>
      <c r="O196" s="218"/>
      <c r="P196" s="219">
        <f>P197</f>
        <v>0</v>
      </c>
      <c r="Q196" s="218"/>
      <c r="R196" s="219">
        <f>R197</f>
        <v>0</v>
      </c>
      <c r="S196" s="218"/>
      <c r="T196" s="220">
        <f>T197</f>
        <v>0</v>
      </c>
      <c r="U196" s="12"/>
      <c r="V196" s="12"/>
      <c r="W196" s="12"/>
      <c r="X196" s="12"/>
      <c r="Y196" s="12"/>
      <c r="Z196" s="12"/>
      <c r="AA196" s="12"/>
      <c r="AB196" s="12"/>
      <c r="AC196" s="12"/>
      <c r="AD196" s="12"/>
      <c r="AE196" s="12"/>
      <c r="AR196" s="221" t="s">
        <v>84</v>
      </c>
      <c r="AT196" s="222" t="s">
        <v>76</v>
      </c>
      <c r="AU196" s="222" t="s">
        <v>77</v>
      </c>
      <c r="AY196" s="221" t="s">
        <v>304</v>
      </c>
      <c r="BK196" s="223">
        <f>BK197</f>
        <v>0</v>
      </c>
    </row>
    <row r="197" s="2" customFormat="1" ht="16.5" customHeight="1">
      <c r="A197" s="38"/>
      <c r="B197" s="39"/>
      <c r="C197" s="226" t="s">
        <v>1071</v>
      </c>
      <c r="D197" s="226" t="s">
        <v>307</v>
      </c>
      <c r="E197" s="227" t="s">
        <v>2127</v>
      </c>
      <c r="F197" s="228" t="s">
        <v>1353</v>
      </c>
      <c r="G197" s="229" t="s">
        <v>1293</v>
      </c>
      <c r="H197" s="230">
        <v>1</v>
      </c>
      <c r="I197" s="231"/>
      <c r="J197" s="232">
        <f>ROUND(I197*H197,2)</f>
        <v>0</v>
      </c>
      <c r="K197" s="228" t="s">
        <v>1</v>
      </c>
      <c r="L197" s="44"/>
      <c r="M197" s="286" t="s">
        <v>1</v>
      </c>
      <c r="N197" s="287" t="s">
        <v>42</v>
      </c>
      <c r="O197" s="288"/>
      <c r="P197" s="289">
        <f>O197*H197</f>
        <v>0</v>
      </c>
      <c r="Q197" s="289">
        <v>0</v>
      </c>
      <c r="R197" s="289">
        <f>Q197*H197</f>
        <v>0</v>
      </c>
      <c r="S197" s="289">
        <v>0</v>
      </c>
      <c r="T197" s="290">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1074</v>
      </c>
    </row>
    <row r="198" s="2" customFormat="1" ht="6.96" customHeight="1">
      <c r="A198" s="38"/>
      <c r="B198" s="66"/>
      <c r="C198" s="67"/>
      <c r="D198" s="67"/>
      <c r="E198" s="67"/>
      <c r="F198" s="67"/>
      <c r="G198" s="67"/>
      <c r="H198" s="67"/>
      <c r="I198" s="67"/>
      <c r="J198" s="67"/>
      <c r="K198" s="67"/>
      <c r="L198" s="44"/>
      <c r="M198" s="38"/>
      <c r="O198" s="38"/>
      <c r="P198" s="38"/>
      <c r="Q198" s="38"/>
      <c r="R198" s="38"/>
      <c r="S198" s="38"/>
      <c r="T198" s="38"/>
      <c r="U198" s="38"/>
      <c r="V198" s="38"/>
      <c r="W198" s="38"/>
      <c r="X198" s="38"/>
      <c r="Y198" s="38"/>
      <c r="Z198" s="38"/>
      <c r="AA198" s="38"/>
      <c r="AB198" s="38"/>
      <c r="AC198" s="38"/>
      <c r="AD198" s="38"/>
      <c r="AE198" s="38"/>
    </row>
  </sheetData>
  <sheetProtection sheet="1" autoFilter="0" formatColumns="0" formatRows="0" objects="1" scenarios="1" spinCount="100000" saltValue="dDLfPTn31nCvl/zfGU2K0doOKQLABJC2eBNfkc8cICN7Uh6oXL+6C3sVHlsU8ovmCIX0/ZDOCxHi6N1jIorFKw==" hashValue="NIJrS4pN1HXq7dUTNIVmF4u9iTgVzfKsFHAkQMmMnGzQp4ir1eSZGsVWsan0gpmQLgjVl2a/9M2vM2YgHBFE+Q==" algorithmName="SHA-512" password="CC35"/>
  <autoFilter ref="C123:K197"/>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181</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2128</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2129</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ROUND(J133,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ROUND((SUM(BE133:BE238)),  2)</f>
        <v>0</v>
      </c>
      <c r="G35" s="38"/>
      <c r="H35" s="38"/>
      <c r="I35" s="164">
        <v>0.20999999999999999</v>
      </c>
      <c r="J35" s="163">
        <f>ROUND(((SUM(BE133:BE238))*I35),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ROUND((SUM(BF133:BF238)),  2)</f>
        <v>0</v>
      </c>
      <c r="G36" s="38"/>
      <c r="H36" s="38"/>
      <c r="I36" s="164">
        <v>0.12</v>
      </c>
      <c r="J36" s="163">
        <f>ROUND(((SUM(BF133:BF238))*I36),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ROUND((SUM(BG133:BG238)),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ROUND((SUM(BH133:BH238)),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ROUND((SUM(BI133:BI238)),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2128</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05.1 - Stavební část 5.NP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J133</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276</v>
      </c>
      <c r="E99" s="191"/>
      <c r="F99" s="191"/>
      <c r="G99" s="191"/>
      <c r="H99" s="191"/>
      <c r="I99" s="191"/>
      <c r="J99" s="192">
        <f>J134</f>
        <v>0</v>
      </c>
      <c r="K99" s="189"/>
      <c r="L99" s="193"/>
      <c r="S99" s="9"/>
      <c r="T99" s="9"/>
      <c r="U99" s="9"/>
      <c r="V99" s="9"/>
      <c r="W99" s="9"/>
      <c r="X99" s="9"/>
      <c r="Y99" s="9"/>
      <c r="Z99" s="9"/>
      <c r="AA99" s="9"/>
      <c r="AB99" s="9"/>
      <c r="AC99" s="9"/>
      <c r="AD99" s="9"/>
      <c r="AE99" s="9"/>
    </row>
    <row r="100" s="10" customFormat="1" ht="19.92" customHeight="1">
      <c r="A100" s="10"/>
      <c r="B100" s="194"/>
      <c r="C100" s="133"/>
      <c r="D100" s="195" t="s">
        <v>278</v>
      </c>
      <c r="E100" s="196"/>
      <c r="F100" s="196"/>
      <c r="G100" s="196"/>
      <c r="H100" s="196"/>
      <c r="I100" s="196"/>
      <c r="J100" s="197">
        <f>J135</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279</v>
      </c>
      <c r="E101" s="196"/>
      <c r="F101" s="196"/>
      <c r="G101" s="196"/>
      <c r="H101" s="196"/>
      <c r="I101" s="196"/>
      <c r="J101" s="197">
        <f>J137</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280</v>
      </c>
      <c r="E102" s="196"/>
      <c r="F102" s="196"/>
      <c r="G102" s="196"/>
      <c r="H102" s="196"/>
      <c r="I102" s="196"/>
      <c r="J102" s="197">
        <f>J157</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281</v>
      </c>
      <c r="E103" s="196"/>
      <c r="F103" s="196"/>
      <c r="G103" s="196"/>
      <c r="H103" s="196"/>
      <c r="I103" s="196"/>
      <c r="J103" s="197">
        <f>J163</f>
        <v>0</v>
      </c>
      <c r="K103" s="133"/>
      <c r="L103" s="198"/>
      <c r="S103" s="10"/>
      <c r="T103" s="10"/>
      <c r="U103" s="10"/>
      <c r="V103" s="10"/>
      <c r="W103" s="10"/>
      <c r="X103" s="10"/>
      <c r="Y103" s="10"/>
      <c r="Z103" s="10"/>
      <c r="AA103" s="10"/>
      <c r="AB103" s="10"/>
      <c r="AC103" s="10"/>
      <c r="AD103" s="10"/>
      <c r="AE103" s="10"/>
    </row>
    <row r="104" s="9" customFormat="1" ht="24.96" customHeight="1">
      <c r="A104" s="9"/>
      <c r="B104" s="188"/>
      <c r="C104" s="189"/>
      <c r="D104" s="190" t="s">
        <v>282</v>
      </c>
      <c r="E104" s="191"/>
      <c r="F104" s="191"/>
      <c r="G104" s="191"/>
      <c r="H104" s="191"/>
      <c r="I104" s="191"/>
      <c r="J104" s="192">
        <f>J165</f>
        <v>0</v>
      </c>
      <c r="K104" s="189"/>
      <c r="L104" s="193"/>
      <c r="S104" s="9"/>
      <c r="T104" s="9"/>
      <c r="U104" s="9"/>
      <c r="V104" s="9"/>
      <c r="W104" s="9"/>
      <c r="X104" s="9"/>
      <c r="Y104" s="9"/>
      <c r="Z104" s="9"/>
      <c r="AA104" s="9"/>
      <c r="AB104" s="9"/>
      <c r="AC104" s="9"/>
      <c r="AD104" s="9"/>
      <c r="AE104" s="9"/>
    </row>
    <row r="105" s="10" customFormat="1" ht="19.92" customHeight="1">
      <c r="A105" s="10"/>
      <c r="B105" s="194"/>
      <c r="C105" s="133"/>
      <c r="D105" s="195" t="s">
        <v>283</v>
      </c>
      <c r="E105" s="196"/>
      <c r="F105" s="196"/>
      <c r="G105" s="196"/>
      <c r="H105" s="196"/>
      <c r="I105" s="196"/>
      <c r="J105" s="197">
        <f>J166</f>
        <v>0</v>
      </c>
      <c r="K105" s="133"/>
      <c r="L105" s="198"/>
      <c r="S105" s="10"/>
      <c r="T105" s="10"/>
      <c r="U105" s="10"/>
      <c r="V105" s="10"/>
      <c r="W105" s="10"/>
      <c r="X105" s="10"/>
      <c r="Y105" s="10"/>
      <c r="Z105" s="10"/>
      <c r="AA105" s="10"/>
      <c r="AB105" s="10"/>
      <c r="AC105" s="10"/>
      <c r="AD105" s="10"/>
      <c r="AE105" s="10"/>
    </row>
    <row r="106" s="10" customFormat="1" ht="19.92" customHeight="1">
      <c r="A106" s="10"/>
      <c r="B106" s="194"/>
      <c r="C106" s="133"/>
      <c r="D106" s="195" t="s">
        <v>1356</v>
      </c>
      <c r="E106" s="196"/>
      <c r="F106" s="196"/>
      <c r="G106" s="196"/>
      <c r="H106" s="196"/>
      <c r="I106" s="196"/>
      <c r="J106" s="197">
        <f>J184</f>
        <v>0</v>
      </c>
      <c r="K106" s="133"/>
      <c r="L106" s="198"/>
      <c r="S106" s="10"/>
      <c r="T106" s="10"/>
      <c r="U106" s="10"/>
      <c r="V106" s="10"/>
      <c r="W106" s="10"/>
      <c r="X106" s="10"/>
      <c r="Y106" s="10"/>
      <c r="Z106" s="10"/>
      <c r="AA106" s="10"/>
      <c r="AB106" s="10"/>
      <c r="AC106" s="10"/>
      <c r="AD106" s="10"/>
      <c r="AE106" s="10"/>
    </row>
    <row r="107" s="10" customFormat="1" ht="19.92" customHeight="1">
      <c r="A107" s="10"/>
      <c r="B107" s="194"/>
      <c r="C107" s="133"/>
      <c r="D107" s="195" t="s">
        <v>284</v>
      </c>
      <c r="E107" s="196"/>
      <c r="F107" s="196"/>
      <c r="G107" s="196"/>
      <c r="H107" s="196"/>
      <c r="I107" s="196"/>
      <c r="J107" s="197">
        <f>J190</f>
        <v>0</v>
      </c>
      <c r="K107" s="133"/>
      <c r="L107" s="198"/>
      <c r="S107" s="10"/>
      <c r="T107" s="10"/>
      <c r="U107" s="10"/>
      <c r="V107" s="10"/>
      <c r="W107" s="10"/>
      <c r="X107" s="10"/>
      <c r="Y107" s="10"/>
      <c r="Z107" s="10"/>
      <c r="AA107" s="10"/>
      <c r="AB107" s="10"/>
      <c r="AC107" s="10"/>
      <c r="AD107" s="10"/>
      <c r="AE107" s="10"/>
    </row>
    <row r="108" s="10" customFormat="1" ht="19.92" customHeight="1">
      <c r="A108" s="10"/>
      <c r="B108" s="194"/>
      <c r="C108" s="133"/>
      <c r="D108" s="195" t="s">
        <v>285</v>
      </c>
      <c r="E108" s="196"/>
      <c r="F108" s="196"/>
      <c r="G108" s="196"/>
      <c r="H108" s="196"/>
      <c r="I108" s="196"/>
      <c r="J108" s="197">
        <f>J200</f>
        <v>0</v>
      </c>
      <c r="K108" s="133"/>
      <c r="L108" s="198"/>
      <c r="S108" s="10"/>
      <c r="T108" s="10"/>
      <c r="U108" s="10"/>
      <c r="V108" s="10"/>
      <c r="W108" s="10"/>
      <c r="X108" s="10"/>
      <c r="Y108" s="10"/>
      <c r="Z108" s="10"/>
      <c r="AA108" s="10"/>
      <c r="AB108" s="10"/>
      <c r="AC108" s="10"/>
      <c r="AD108" s="10"/>
      <c r="AE108" s="10"/>
    </row>
    <row r="109" s="10" customFormat="1" ht="19.92" customHeight="1">
      <c r="A109" s="10"/>
      <c r="B109" s="194"/>
      <c r="C109" s="133"/>
      <c r="D109" s="195" t="s">
        <v>286</v>
      </c>
      <c r="E109" s="196"/>
      <c r="F109" s="196"/>
      <c r="G109" s="196"/>
      <c r="H109" s="196"/>
      <c r="I109" s="196"/>
      <c r="J109" s="197">
        <f>J212</f>
        <v>0</v>
      </c>
      <c r="K109" s="133"/>
      <c r="L109" s="198"/>
      <c r="S109" s="10"/>
      <c r="T109" s="10"/>
      <c r="U109" s="10"/>
      <c r="V109" s="10"/>
      <c r="W109" s="10"/>
      <c r="X109" s="10"/>
      <c r="Y109" s="10"/>
      <c r="Z109" s="10"/>
      <c r="AA109" s="10"/>
      <c r="AB109" s="10"/>
      <c r="AC109" s="10"/>
      <c r="AD109" s="10"/>
      <c r="AE109" s="10"/>
    </row>
    <row r="110" s="10" customFormat="1" ht="19.92" customHeight="1">
      <c r="A110" s="10"/>
      <c r="B110" s="194"/>
      <c r="C110" s="133"/>
      <c r="D110" s="195" t="s">
        <v>287</v>
      </c>
      <c r="E110" s="196"/>
      <c r="F110" s="196"/>
      <c r="G110" s="196"/>
      <c r="H110" s="196"/>
      <c r="I110" s="196"/>
      <c r="J110" s="197">
        <f>J231</f>
        <v>0</v>
      </c>
      <c r="K110" s="133"/>
      <c r="L110" s="198"/>
      <c r="S110" s="10"/>
      <c r="T110" s="10"/>
      <c r="U110" s="10"/>
      <c r="V110" s="10"/>
      <c r="W110" s="10"/>
      <c r="X110" s="10"/>
      <c r="Y110" s="10"/>
      <c r="Z110" s="10"/>
      <c r="AA110" s="10"/>
      <c r="AB110" s="10"/>
      <c r="AC110" s="10"/>
      <c r="AD110" s="10"/>
      <c r="AE110" s="10"/>
    </row>
    <row r="111" s="9" customFormat="1" ht="24.96" customHeight="1">
      <c r="A111" s="9"/>
      <c r="B111" s="188"/>
      <c r="C111" s="189"/>
      <c r="D111" s="190" t="s">
        <v>288</v>
      </c>
      <c r="E111" s="191"/>
      <c r="F111" s="191"/>
      <c r="G111" s="191"/>
      <c r="H111" s="191"/>
      <c r="I111" s="191"/>
      <c r="J111" s="192">
        <f>J236</f>
        <v>0</v>
      </c>
      <c r="K111" s="189"/>
      <c r="L111" s="193"/>
      <c r="S111" s="9"/>
      <c r="T111" s="9"/>
      <c r="U111" s="9"/>
      <c r="V111" s="9"/>
      <c r="W111" s="9"/>
      <c r="X111" s="9"/>
      <c r="Y111" s="9"/>
      <c r="Z111" s="9"/>
      <c r="AA111" s="9"/>
      <c r="AB111" s="9"/>
      <c r="AC111" s="9"/>
      <c r="AD111" s="9"/>
      <c r="AE111" s="9"/>
    </row>
    <row r="112" s="2" customFormat="1" ht="21.84"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66"/>
      <c r="C113" s="67"/>
      <c r="D113" s="67"/>
      <c r="E113" s="67"/>
      <c r="F113" s="67"/>
      <c r="G113" s="67"/>
      <c r="H113" s="67"/>
      <c r="I113" s="67"/>
      <c r="J113" s="67"/>
      <c r="K113" s="67"/>
      <c r="L113" s="63"/>
      <c r="S113" s="38"/>
      <c r="T113" s="38"/>
      <c r="U113" s="38"/>
      <c r="V113" s="38"/>
      <c r="W113" s="38"/>
      <c r="X113" s="38"/>
      <c r="Y113" s="38"/>
      <c r="Z113" s="38"/>
      <c r="AA113" s="38"/>
      <c r="AB113" s="38"/>
      <c r="AC113" s="38"/>
      <c r="AD113" s="38"/>
      <c r="AE113" s="38"/>
    </row>
    <row r="117" s="2" customFormat="1" ht="6.96" customHeight="1">
      <c r="A117" s="38"/>
      <c r="B117" s="68"/>
      <c r="C117" s="69"/>
      <c r="D117" s="69"/>
      <c r="E117" s="69"/>
      <c r="F117" s="69"/>
      <c r="G117" s="69"/>
      <c r="H117" s="69"/>
      <c r="I117" s="69"/>
      <c r="J117" s="69"/>
      <c r="K117" s="69"/>
      <c r="L117" s="63"/>
      <c r="S117" s="38"/>
      <c r="T117" s="38"/>
      <c r="U117" s="38"/>
      <c r="V117" s="38"/>
      <c r="W117" s="38"/>
      <c r="X117" s="38"/>
      <c r="Y117" s="38"/>
      <c r="Z117" s="38"/>
      <c r="AA117" s="38"/>
      <c r="AB117" s="38"/>
      <c r="AC117" s="38"/>
      <c r="AD117" s="38"/>
      <c r="AE117" s="38"/>
    </row>
    <row r="118" s="2" customFormat="1" ht="24.96" customHeight="1">
      <c r="A118" s="38"/>
      <c r="B118" s="39"/>
      <c r="C118" s="23" t="s">
        <v>289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16</v>
      </c>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6.5" customHeight="1">
      <c r="A121" s="38"/>
      <c r="B121" s="39"/>
      <c r="C121" s="40"/>
      <c r="D121" s="40"/>
      <c r="E121" s="183" t="str">
        <f>E7</f>
        <v>Stavební úpravy v budově č.p. 1371, ul. Na Okrouhlíku, HK</v>
      </c>
      <c r="F121" s="32"/>
      <c r="G121" s="32"/>
      <c r="H121" s="32"/>
      <c r="I121" s="40"/>
      <c r="J121" s="40"/>
      <c r="K121" s="40"/>
      <c r="L121" s="63"/>
      <c r="S121" s="38"/>
      <c r="T121" s="38"/>
      <c r="U121" s="38"/>
      <c r="V121" s="38"/>
      <c r="W121" s="38"/>
      <c r="X121" s="38"/>
      <c r="Y121" s="38"/>
      <c r="Z121" s="38"/>
      <c r="AA121" s="38"/>
      <c r="AB121" s="38"/>
      <c r="AC121" s="38"/>
      <c r="AD121" s="38"/>
      <c r="AE121" s="38"/>
    </row>
    <row r="122" s="1" customFormat="1" ht="12" customHeight="1">
      <c r="B122" s="21"/>
      <c r="C122" s="32" t="s">
        <v>267</v>
      </c>
      <c r="D122" s="22"/>
      <c r="E122" s="22"/>
      <c r="F122" s="22"/>
      <c r="G122" s="22"/>
      <c r="H122" s="22"/>
      <c r="I122" s="22"/>
      <c r="J122" s="22"/>
      <c r="K122" s="22"/>
      <c r="L122" s="20"/>
    </row>
    <row r="123" s="2" customFormat="1" ht="16.5" customHeight="1">
      <c r="A123" s="38"/>
      <c r="B123" s="39"/>
      <c r="C123" s="40"/>
      <c r="D123" s="40"/>
      <c r="E123" s="183" t="s">
        <v>2128</v>
      </c>
      <c r="F123" s="40"/>
      <c r="G123" s="40"/>
      <c r="H123" s="40"/>
      <c r="I123" s="40"/>
      <c r="J123" s="40"/>
      <c r="K123" s="40"/>
      <c r="L123" s="63"/>
      <c r="S123" s="38"/>
      <c r="T123" s="38"/>
      <c r="U123" s="38"/>
      <c r="V123" s="38"/>
      <c r="W123" s="38"/>
      <c r="X123" s="38"/>
      <c r="Y123" s="38"/>
      <c r="Z123" s="38"/>
      <c r="AA123" s="38"/>
      <c r="AB123" s="38"/>
      <c r="AC123" s="38"/>
      <c r="AD123" s="38"/>
      <c r="AE123" s="38"/>
    </row>
    <row r="124" s="2" customFormat="1" ht="12" customHeight="1">
      <c r="A124" s="38"/>
      <c r="B124" s="39"/>
      <c r="C124" s="32" t="s">
        <v>269</v>
      </c>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2" customFormat="1" ht="16.5" customHeight="1">
      <c r="A125" s="38"/>
      <c r="B125" s="39"/>
      <c r="C125" s="40"/>
      <c r="D125" s="40"/>
      <c r="E125" s="76" t="str">
        <f>E11</f>
        <v>05.1 - Stavební část 5.NP</v>
      </c>
      <c r="F125" s="40"/>
      <c r="G125" s="40"/>
      <c r="H125" s="40"/>
      <c r="I125" s="40"/>
      <c r="J125" s="40"/>
      <c r="K125" s="40"/>
      <c r="L125" s="63"/>
      <c r="S125" s="38"/>
      <c r="T125" s="38"/>
      <c r="U125" s="38"/>
      <c r="V125" s="38"/>
      <c r="W125" s="38"/>
      <c r="X125" s="38"/>
      <c r="Y125" s="38"/>
      <c r="Z125" s="38"/>
      <c r="AA125" s="38"/>
      <c r="AB125" s="38"/>
      <c r="AC125" s="38"/>
      <c r="AD125" s="38"/>
      <c r="AE125" s="38"/>
    </row>
    <row r="126" s="2" customFormat="1" ht="6.96" customHeight="1">
      <c r="A126" s="38"/>
      <c r="B126" s="39"/>
      <c r="C126" s="40"/>
      <c r="D126" s="40"/>
      <c r="E126" s="40"/>
      <c r="F126" s="40"/>
      <c r="G126" s="40"/>
      <c r="H126" s="40"/>
      <c r="I126" s="40"/>
      <c r="J126" s="40"/>
      <c r="K126" s="40"/>
      <c r="L126" s="63"/>
      <c r="S126" s="38"/>
      <c r="T126" s="38"/>
      <c r="U126" s="38"/>
      <c r="V126" s="38"/>
      <c r="W126" s="38"/>
      <c r="X126" s="38"/>
      <c r="Y126" s="38"/>
      <c r="Z126" s="38"/>
      <c r="AA126" s="38"/>
      <c r="AB126" s="38"/>
      <c r="AC126" s="38"/>
      <c r="AD126" s="38"/>
      <c r="AE126" s="38"/>
    </row>
    <row r="127" s="2" customFormat="1" ht="12" customHeight="1">
      <c r="A127" s="38"/>
      <c r="B127" s="39"/>
      <c r="C127" s="32" t="s">
        <v>20</v>
      </c>
      <c r="D127" s="40"/>
      <c r="E127" s="40"/>
      <c r="F127" s="27" t="str">
        <f>F14</f>
        <v>Na Okrouhlíku 1371, HK</v>
      </c>
      <c r="G127" s="40"/>
      <c r="H127" s="40"/>
      <c r="I127" s="32" t="s">
        <v>22</v>
      </c>
      <c r="J127" s="79" t="str">
        <f>IF(J14="","",J14)</f>
        <v>24. 6. 2024</v>
      </c>
      <c r="K127" s="40"/>
      <c r="L127" s="63"/>
      <c r="S127" s="38"/>
      <c r="T127" s="38"/>
      <c r="U127" s="38"/>
      <c r="V127" s="38"/>
      <c r="W127" s="38"/>
      <c r="X127" s="38"/>
      <c r="Y127" s="38"/>
      <c r="Z127" s="38"/>
      <c r="AA127" s="38"/>
      <c r="AB127" s="38"/>
      <c r="AC127" s="38"/>
      <c r="AD127" s="38"/>
      <c r="AE127" s="38"/>
    </row>
    <row r="128" s="2" customFormat="1" ht="6.96" customHeight="1">
      <c r="A128" s="38"/>
      <c r="B128" s="39"/>
      <c r="C128" s="40"/>
      <c r="D128" s="40"/>
      <c r="E128" s="40"/>
      <c r="F128" s="40"/>
      <c r="G128" s="40"/>
      <c r="H128" s="40"/>
      <c r="I128" s="40"/>
      <c r="J128" s="40"/>
      <c r="K128" s="40"/>
      <c r="L128" s="63"/>
      <c r="S128" s="38"/>
      <c r="T128" s="38"/>
      <c r="U128" s="38"/>
      <c r="V128" s="38"/>
      <c r="W128" s="38"/>
      <c r="X128" s="38"/>
      <c r="Y128" s="38"/>
      <c r="Z128" s="38"/>
      <c r="AA128" s="38"/>
      <c r="AB128" s="38"/>
      <c r="AC128" s="38"/>
      <c r="AD128" s="38"/>
      <c r="AE128" s="38"/>
    </row>
    <row r="129" s="2" customFormat="1" ht="25.65" customHeight="1">
      <c r="A129" s="38"/>
      <c r="B129" s="39"/>
      <c r="C129" s="32" t="s">
        <v>24</v>
      </c>
      <c r="D129" s="40"/>
      <c r="E129" s="40"/>
      <c r="F129" s="27" t="str">
        <f>E17</f>
        <v>Krajský úřad Královéhradeckého kraje</v>
      </c>
      <c r="G129" s="40"/>
      <c r="H129" s="40"/>
      <c r="I129" s="32" t="s">
        <v>30</v>
      </c>
      <c r="J129" s="36" t="str">
        <f>E23</f>
        <v>Energy Benefit Centre a.s.</v>
      </c>
      <c r="K129" s="40"/>
      <c r="L129" s="63"/>
      <c r="S129" s="38"/>
      <c r="T129" s="38"/>
      <c r="U129" s="38"/>
      <c r="V129" s="38"/>
      <c r="W129" s="38"/>
      <c r="X129" s="38"/>
      <c r="Y129" s="38"/>
      <c r="Z129" s="38"/>
      <c r="AA129" s="38"/>
      <c r="AB129" s="38"/>
      <c r="AC129" s="38"/>
      <c r="AD129" s="38"/>
      <c r="AE129" s="38"/>
    </row>
    <row r="130" s="2" customFormat="1" ht="15.15" customHeight="1">
      <c r="A130" s="38"/>
      <c r="B130" s="39"/>
      <c r="C130" s="32" t="s">
        <v>28</v>
      </c>
      <c r="D130" s="40"/>
      <c r="E130" s="40"/>
      <c r="F130" s="27" t="str">
        <f>IF(E20="","",E20)</f>
        <v>Vyplň údaj</v>
      </c>
      <c r="G130" s="40"/>
      <c r="H130" s="40"/>
      <c r="I130" s="32" t="s">
        <v>33</v>
      </c>
      <c r="J130" s="36" t="str">
        <f>E26</f>
        <v xml:space="preserve"> </v>
      </c>
      <c r="K130" s="40"/>
      <c r="L130" s="63"/>
      <c r="S130" s="38"/>
      <c r="T130" s="38"/>
      <c r="U130" s="38"/>
      <c r="V130" s="38"/>
      <c r="W130" s="38"/>
      <c r="X130" s="38"/>
      <c r="Y130" s="38"/>
      <c r="Z130" s="38"/>
      <c r="AA130" s="38"/>
      <c r="AB130" s="38"/>
      <c r="AC130" s="38"/>
      <c r="AD130" s="38"/>
      <c r="AE130" s="38"/>
    </row>
    <row r="131" s="2" customFormat="1" ht="10.32" customHeight="1">
      <c r="A131" s="38"/>
      <c r="B131" s="39"/>
      <c r="C131" s="40"/>
      <c r="D131" s="40"/>
      <c r="E131" s="40"/>
      <c r="F131" s="40"/>
      <c r="G131" s="40"/>
      <c r="H131" s="40"/>
      <c r="I131" s="40"/>
      <c r="J131" s="40"/>
      <c r="K131" s="40"/>
      <c r="L131" s="63"/>
      <c r="S131" s="38"/>
      <c r="T131" s="38"/>
      <c r="U131" s="38"/>
      <c r="V131" s="38"/>
      <c r="W131" s="38"/>
      <c r="X131" s="38"/>
      <c r="Y131" s="38"/>
      <c r="Z131" s="38"/>
      <c r="AA131" s="38"/>
      <c r="AB131" s="38"/>
      <c r="AC131" s="38"/>
      <c r="AD131" s="38"/>
      <c r="AE131" s="38"/>
    </row>
    <row r="132" s="11" customFormat="1" ht="29.28" customHeight="1">
      <c r="A132" s="199"/>
      <c r="B132" s="200"/>
      <c r="C132" s="201" t="s">
        <v>290</v>
      </c>
      <c r="D132" s="202" t="s">
        <v>62</v>
      </c>
      <c r="E132" s="202" t="s">
        <v>58</v>
      </c>
      <c r="F132" s="202" t="s">
        <v>59</v>
      </c>
      <c r="G132" s="202" t="s">
        <v>291</v>
      </c>
      <c r="H132" s="202" t="s">
        <v>292</v>
      </c>
      <c r="I132" s="202" t="s">
        <v>293</v>
      </c>
      <c r="J132" s="202" t="s">
        <v>273</v>
      </c>
      <c r="K132" s="203" t="s">
        <v>294</v>
      </c>
      <c r="L132" s="204"/>
      <c r="M132" s="100" t="s">
        <v>1</v>
      </c>
      <c r="N132" s="101" t="s">
        <v>41</v>
      </c>
      <c r="O132" s="101" t="s">
        <v>295</v>
      </c>
      <c r="P132" s="101" t="s">
        <v>296</v>
      </c>
      <c r="Q132" s="101" t="s">
        <v>297</v>
      </c>
      <c r="R132" s="101" t="s">
        <v>298</v>
      </c>
      <c r="S132" s="101" t="s">
        <v>299</v>
      </c>
      <c r="T132" s="102" t="s">
        <v>300</v>
      </c>
      <c r="U132" s="199"/>
      <c r="V132" s="199"/>
      <c r="W132" s="199"/>
      <c r="X132" s="199"/>
      <c r="Y132" s="199"/>
      <c r="Z132" s="199"/>
      <c r="AA132" s="199"/>
      <c r="AB132" s="199"/>
      <c r="AC132" s="199"/>
      <c r="AD132" s="199"/>
      <c r="AE132" s="199"/>
    </row>
    <row r="133" s="2" customFormat="1" ht="22.8" customHeight="1">
      <c r="A133" s="38"/>
      <c r="B133" s="39"/>
      <c r="C133" s="107" t="s">
        <v>301</v>
      </c>
      <c r="D133" s="40"/>
      <c r="E133" s="40"/>
      <c r="F133" s="40"/>
      <c r="G133" s="40"/>
      <c r="H133" s="40"/>
      <c r="I133" s="40"/>
      <c r="J133" s="205">
        <f>BK133</f>
        <v>0</v>
      </c>
      <c r="K133" s="40"/>
      <c r="L133" s="44"/>
      <c r="M133" s="103"/>
      <c r="N133" s="206"/>
      <c r="O133" s="104"/>
      <c r="P133" s="207">
        <f>P134+P165+P236</f>
        <v>0</v>
      </c>
      <c r="Q133" s="104"/>
      <c r="R133" s="207">
        <f>R134+R165+R236</f>
        <v>4.4583312799999995</v>
      </c>
      <c r="S133" s="104"/>
      <c r="T133" s="208">
        <f>T134+T165+T236</f>
        <v>9.9478549999999988</v>
      </c>
      <c r="U133" s="38"/>
      <c r="V133" s="38"/>
      <c r="W133" s="38"/>
      <c r="X133" s="38"/>
      <c r="Y133" s="38"/>
      <c r="Z133" s="38"/>
      <c r="AA133" s="38"/>
      <c r="AB133" s="38"/>
      <c r="AC133" s="38"/>
      <c r="AD133" s="38"/>
      <c r="AE133" s="38"/>
      <c r="AT133" s="17" t="s">
        <v>76</v>
      </c>
      <c r="AU133" s="17" t="s">
        <v>275</v>
      </c>
      <c r="BK133" s="209">
        <f>BK134+BK165+BK236</f>
        <v>0</v>
      </c>
    </row>
    <row r="134" s="12" customFormat="1" ht="25.92" customHeight="1">
      <c r="A134" s="12"/>
      <c r="B134" s="210"/>
      <c r="C134" s="211"/>
      <c r="D134" s="212" t="s">
        <v>76</v>
      </c>
      <c r="E134" s="213" t="s">
        <v>302</v>
      </c>
      <c r="F134" s="213" t="s">
        <v>303</v>
      </c>
      <c r="G134" s="211"/>
      <c r="H134" s="211"/>
      <c r="I134" s="214"/>
      <c r="J134" s="215">
        <f>BK134</f>
        <v>0</v>
      </c>
      <c r="K134" s="211"/>
      <c r="L134" s="216"/>
      <c r="M134" s="217"/>
      <c r="N134" s="218"/>
      <c r="O134" s="218"/>
      <c r="P134" s="219">
        <f>P135+P137+P157+P163</f>
        <v>0</v>
      </c>
      <c r="Q134" s="218"/>
      <c r="R134" s="219">
        <f>R135+R137+R157+R163</f>
        <v>0.32556728000000001</v>
      </c>
      <c r="S134" s="218"/>
      <c r="T134" s="220">
        <f>T135+T137+T157+T163</f>
        <v>8.3949999999999996</v>
      </c>
      <c r="U134" s="12"/>
      <c r="V134" s="12"/>
      <c r="W134" s="12"/>
      <c r="X134" s="12"/>
      <c r="Y134" s="12"/>
      <c r="Z134" s="12"/>
      <c r="AA134" s="12"/>
      <c r="AB134" s="12"/>
      <c r="AC134" s="12"/>
      <c r="AD134" s="12"/>
      <c r="AE134" s="12"/>
      <c r="AR134" s="221" t="s">
        <v>84</v>
      </c>
      <c r="AT134" s="222" t="s">
        <v>76</v>
      </c>
      <c r="AU134" s="222" t="s">
        <v>77</v>
      </c>
      <c r="AY134" s="221" t="s">
        <v>304</v>
      </c>
      <c r="BK134" s="223">
        <f>BK135+BK137+BK157+BK163</f>
        <v>0</v>
      </c>
    </row>
    <row r="135" s="12" customFormat="1" ht="22.8" customHeight="1">
      <c r="A135" s="12"/>
      <c r="B135" s="210"/>
      <c r="C135" s="211"/>
      <c r="D135" s="212" t="s">
        <v>76</v>
      </c>
      <c r="E135" s="224" t="s">
        <v>313</v>
      </c>
      <c r="F135" s="224" t="s">
        <v>314</v>
      </c>
      <c r="G135" s="211"/>
      <c r="H135" s="211"/>
      <c r="I135" s="214"/>
      <c r="J135" s="225">
        <f>BK135</f>
        <v>0</v>
      </c>
      <c r="K135" s="211"/>
      <c r="L135" s="216"/>
      <c r="M135" s="217"/>
      <c r="N135" s="218"/>
      <c r="O135" s="218"/>
      <c r="P135" s="219">
        <f>P136</f>
        <v>0</v>
      </c>
      <c r="Q135" s="218"/>
      <c r="R135" s="219">
        <f>R136</f>
        <v>0.29400000000000004</v>
      </c>
      <c r="S135" s="218"/>
      <c r="T135" s="220">
        <f>T136</f>
        <v>0</v>
      </c>
      <c r="U135" s="12"/>
      <c r="V135" s="12"/>
      <c r="W135" s="12"/>
      <c r="X135" s="12"/>
      <c r="Y135" s="12"/>
      <c r="Z135" s="12"/>
      <c r="AA135" s="12"/>
      <c r="AB135" s="12"/>
      <c r="AC135" s="12"/>
      <c r="AD135" s="12"/>
      <c r="AE135" s="12"/>
      <c r="AR135" s="221" t="s">
        <v>84</v>
      </c>
      <c r="AT135" s="222" t="s">
        <v>76</v>
      </c>
      <c r="AU135" s="222" t="s">
        <v>84</v>
      </c>
      <c r="AY135" s="221" t="s">
        <v>304</v>
      </c>
      <c r="BK135" s="223">
        <f>BK136</f>
        <v>0</v>
      </c>
    </row>
    <row r="136" s="2" customFormat="1" ht="24.15" customHeight="1">
      <c r="A136" s="38"/>
      <c r="B136" s="39"/>
      <c r="C136" s="226" t="s">
        <v>84</v>
      </c>
      <c r="D136" s="226" t="s">
        <v>307</v>
      </c>
      <c r="E136" s="227" t="s">
        <v>315</v>
      </c>
      <c r="F136" s="228" t="s">
        <v>316</v>
      </c>
      <c r="G136" s="229" t="s">
        <v>317</v>
      </c>
      <c r="H136" s="230">
        <v>7</v>
      </c>
      <c r="I136" s="231"/>
      <c r="J136" s="232">
        <f>ROUND(I136*H136,2)</f>
        <v>0</v>
      </c>
      <c r="K136" s="228" t="s">
        <v>318</v>
      </c>
      <c r="L136" s="44"/>
      <c r="M136" s="233" t="s">
        <v>1</v>
      </c>
      <c r="N136" s="234" t="s">
        <v>42</v>
      </c>
      <c r="O136" s="91"/>
      <c r="P136" s="235">
        <f>O136*H136</f>
        <v>0</v>
      </c>
      <c r="Q136" s="235">
        <v>0.042000000000000003</v>
      </c>
      <c r="R136" s="235">
        <f>Q136*H136</f>
        <v>0.29400000000000004</v>
      </c>
      <c r="S136" s="235">
        <v>0</v>
      </c>
      <c r="T136" s="236">
        <f>S136*H136</f>
        <v>0</v>
      </c>
      <c r="U136" s="38"/>
      <c r="V136" s="38"/>
      <c r="W136" s="38"/>
      <c r="X136" s="38"/>
      <c r="Y136" s="38"/>
      <c r="Z136" s="38"/>
      <c r="AA136" s="38"/>
      <c r="AB136" s="38"/>
      <c r="AC136" s="38"/>
      <c r="AD136" s="38"/>
      <c r="AE136" s="38"/>
      <c r="AR136" s="237" t="s">
        <v>311</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2005</v>
      </c>
    </row>
    <row r="137" s="12" customFormat="1" ht="22.8" customHeight="1">
      <c r="A137" s="12"/>
      <c r="B137" s="210"/>
      <c r="C137" s="211"/>
      <c r="D137" s="212" t="s">
        <v>76</v>
      </c>
      <c r="E137" s="224" t="s">
        <v>325</v>
      </c>
      <c r="F137" s="224" t="s">
        <v>326</v>
      </c>
      <c r="G137" s="211"/>
      <c r="H137" s="211"/>
      <c r="I137" s="214"/>
      <c r="J137" s="225">
        <f>BK137</f>
        <v>0</v>
      </c>
      <c r="K137" s="211"/>
      <c r="L137" s="216"/>
      <c r="M137" s="217"/>
      <c r="N137" s="218"/>
      <c r="O137" s="218"/>
      <c r="P137" s="219">
        <f>SUM(P138:P156)</f>
        <v>0</v>
      </c>
      <c r="Q137" s="218"/>
      <c r="R137" s="219">
        <f>SUM(R138:R156)</f>
        <v>0.031567280000000003</v>
      </c>
      <c r="S137" s="218"/>
      <c r="T137" s="220">
        <f>SUM(T138:T156)</f>
        <v>8.3949999999999996</v>
      </c>
      <c r="U137" s="12"/>
      <c r="V137" s="12"/>
      <c r="W137" s="12"/>
      <c r="X137" s="12"/>
      <c r="Y137" s="12"/>
      <c r="Z137" s="12"/>
      <c r="AA137" s="12"/>
      <c r="AB137" s="12"/>
      <c r="AC137" s="12"/>
      <c r="AD137" s="12"/>
      <c r="AE137" s="12"/>
      <c r="AR137" s="221" t="s">
        <v>84</v>
      </c>
      <c r="AT137" s="222" t="s">
        <v>76</v>
      </c>
      <c r="AU137" s="222" t="s">
        <v>84</v>
      </c>
      <c r="AY137" s="221" t="s">
        <v>304</v>
      </c>
      <c r="BK137" s="223">
        <f>SUM(BK138:BK156)</f>
        <v>0</v>
      </c>
    </row>
    <row r="138" s="2" customFormat="1" ht="33" customHeight="1">
      <c r="A138" s="38"/>
      <c r="B138" s="39"/>
      <c r="C138" s="226" t="s">
        <v>86</v>
      </c>
      <c r="D138" s="226" t="s">
        <v>307</v>
      </c>
      <c r="E138" s="227" t="s">
        <v>327</v>
      </c>
      <c r="F138" s="228" t="s">
        <v>328</v>
      </c>
      <c r="G138" s="229" t="s">
        <v>317</v>
      </c>
      <c r="H138" s="230">
        <v>117.5</v>
      </c>
      <c r="I138" s="231"/>
      <c r="J138" s="232">
        <f>ROUND(I138*H138,2)</f>
        <v>0</v>
      </c>
      <c r="K138" s="228" t="s">
        <v>318</v>
      </c>
      <c r="L138" s="44"/>
      <c r="M138" s="233" t="s">
        <v>1</v>
      </c>
      <c r="N138" s="234" t="s">
        <v>42</v>
      </c>
      <c r="O138" s="91"/>
      <c r="P138" s="235">
        <f>O138*H138</f>
        <v>0</v>
      </c>
      <c r="Q138" s="235">
        <v>0.00012999999999999999</v>
      </c>
      <c r="R138" s="235">
        <f>Q138*H138</f>
        <v>0.015274999999999999</v>
      </c>
      <c r="S138" s="235">
        <v>0</v>
      </c>
      <c r="T138" s="236">
        <f>S138*H138</f>
        <v>0</v>
      </c>
      <c r="U138" s="38"/>
      <c r="V138" s="38"/>
      <c r="W138" s="38"/>
      <c r="X138" s="38"/>
      <c r="Y138" s="38"/>
      <c r="Z138" s="38"/>
      <c r="AA138" s="38"/>
      <c r="AB138" s="38"/>
      <c r="AC138" s="38"/>
      <c r="AD138" s="38"/>
      <c r="AE138" s="38"/>
      <c r="AR138" s="237" t="s">
        <v>311</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2130</v>
      </c>
    </row>
    <row r="139" s="2" customFormat="1" ht="24.15" customHeight="1">
      <c r="A139" s="38"/>
      <c r="B139" s="39"/>
      <c r="C139" s="226" t="s">
        <v>305</v>
      </c>
      <c r="D139" s="226" t="s">
        <v>307</v>
      </c>
      <c r="E139" s="227" t="s">
        <v>331</v>
      </c>
      <c r="F139" s="228" t="s">
        <v>332</v>
      </c>
      <c r="G139" s="229" t="s">
        <v>317</v>
      </c>
      <c r="H139" s="230">
        <v>407.30700000000002</v>
      </c>
      <c r="I139" s="231"/>
      <c r="J139" s="232">
        <f>ROUND(I139*H139,2)</f>
        <v>0</v>
      </c>
      <c r="K139" s="228" t="s">
        <v>318</v>
      </c>
      <c r="L139" s="44"/>
      <c r="M139" s="233" t="s">
        <v>1</v>
      </c>
      <c r="N139" s="234" t="s">
        <v>42</v>
      </c>
      <c r="O139" s="91"/>
      <c r="P139" s="235">
        <f>O139*H139</f>
        <v>0</v>
      </c>
      <c r="Q139" s="235">
        <v>4.0000000000000003E-05</v>
      </c>
      <c r="R139" s="235">
        <f>Q139*H139</f>
        <v>0.016292280000000003</v>
      </c>
      <c r="S139" s="235">
        <v>0</v>
      </c>
      <c r="T139" s="236">
        <f>S139*H139</f>
        <v>0</v>
      </c>
      <c r="U139" s="38"/>
      <c r="V139" s="38"/>
      <c r="W139" s="38"/>
      <c r="X139" s="38"/>
      <c r="Y139" s="38"/>
      <c r="Z139" s="38"/>
      <c r="AA139" s="38"/>
      <c r="AB139" s="38"/>
      <c r="AC139" s="38"/>
      <c r="AD139" s="38"/>
      <c r="AE139" s="38"/>
      <c r="AR139" s="237" t="s">
        <v>311</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2131</v>
      </c>
    </row>
    <row r="140" s="13" customFormat="1">
      <c r="A140" s="13"/>
      <c r="B140" s="239"/>
      <c r="C140" s="240"/>
      <c r="D140" s="241" t="s">
        <v>323</v>
      </c>
      <c r="E140" s="242" t="s">
        <v>1</v>
      </c>
      <c r="F140" s="243" t="s">
        <v>2132</v>
      </c>
      <c r="G140" s="240"/>
      <c r="H140" s="244">
        <v>407.30700000000002</v>
      </c>
      <c r="I140" s="245"/>
      <c r="J140" s="240"/>
      <c r="K140" s="240"/>
      <c r="L140" s="246"/>
      <c r="M140" s="247"/>
      <c r="N140" s="248"/>
      <c r="O140" s="248"/>
      <c r="P140" s="248"/>
      <c r="Q140" s="248"/>
      <c r="R140" s="248"/>
      <c r="S140" s="248"/>
      <c r="T140" s="249"/>
      <c r="U140" s="13"/>
      <c r="V140" s="13"/>
      <c r="W140" s="13"/>
      <c r="X140" s="13"/>
      <c r="Y140" s="13"/>
      <c r="Z140" s="13"/>
      <c r="AA140" s="13"/>
      <c r="AB140" s="13"/>
      <c r="AC140" s="13"/>
      <c r="AD140" s="13"/>
      <c r="AE140" s="13"/>
      <c r="AT140" s="250" t="s">
        <v>323</v>
      </c>
      <c r="AU140" s="250" t="s">
        <v>86</v>
      </c>
      <c r="AV140" s="13" t="s">
        <v>86</v>
      </c>
      <c r="AW140" s="13" t="s">
        <v>32</v>
      </c>
      <c r="AX140" s="13" t="s">
        <v>77</v>
      </c>
      <c r="AY140" s="250" t="s">
        <v>304</v>
      </c>
    </row>
    <row r="141" s="15" customFormat="1">
      <c r="A141" s="15"/>
      <c r="B141" s="261"/>
      <c r="C141" s="262"/>
      <c r="D141" s="241" t="s">
        <v>323</v>
      </c>
      <c r="E141" s="263" t="s">
        <v>1</v>
      </c>
      <c r="F141" s="264" t="s">
        <v>338</v>
      </c>
      <c r="G141" s="262"/>
      <c r="H141" s="265">
        <v>407.30700000000002</v>
      </c>
      <c r="I141" s="266"/>
      <c r="J141" s="262"/>
      <c r="K141" s="262"/>
      <c r="L141" s="267"/>
      <c r="M141" s="268"/>
      <c r="N141" s="269"/>
      <c r="O141" s="269"/>
      <c r="P141" s="269"/>
      <c r="Q141" s="269"/>
      <c r="R141" s="269"/>
      <c r="S141" s="269"/>
      <c r="T141" s="270"/>
      <c r="U141" s="15"/>
      <c r="V141" s="15"/>
      <c r="W141" s="15"/>
      <c r="X141" s="15"/>
      <c r="Y141" s="15"/>
      <c r="Z141" s="15"/>
      <c r="AA141" s="15"/>
      <c r="AB141" s="15"/>
      <c r="AC141" s="15"/>
      <c r="AD141" s="15"/>
      <c r="AE141" s="15"/>
      <c r="AT141" s="271" t="s">
        <v>323</v>
      </c>
      <c r="AU141" s="271" t="s">
        <v>86</v>
      </c>
      <c r="AV141" s="15" t="s">
        <v>311</v>
      </c>
      <c r="AW141" s="15" t="s">
        <v>32</v>
      </c>
      <c r="AX141" s="15" t="s">
        <v>84</v>
      </c>
      <c r="AY141" s="271" t="s">
        <v>304</v>
      </c>
    </row>
    <row r="142" s="2" customFormat="1" ht="24.15" customHeight="1">
      <c r="A142" s="38"/>
      <c r="B142" s="39"/>
      <c r="C142" s="226" t="s">
        <v>311</v>
      </c>
      <c r="D142" s="226" t="s">
        <v>307</v>
      </c>
      <c r="E142" s="227" t="s">
        <v>1686</v>
      </c>
      <c r="F142" s="228" t="s">
        <v>1687</v>
      </c>
      <c r="G142" s="229" t="s">
        <v>317</v>
      </c>
      <c r="H142" s="230">
        <v>10</v>
      </c>
      <c r="I142" s="231"/>
      <c r="J142" s="232">
        <f>ROUND(I142*H142,2)</f>
        <v>0</v>
      </c>
      <c r="K142" s="228" t="s">
        <v>318</v>
      </c>
      <c r="L142" s="44"/>
      <c r="M142" s="233" t="s">
        <v>1</v>
      </c>
      <c r="N142" s="234" t="s">
        <v>42</v>
      </c>
      <c r="O142" s="91"/>
      <c r="P142" s="235">
        <f>O142*H142</f>
        <v>0</v>
      </c>
      <c r="Q142" s="235">
        <v>0</v>
      </c>
      <c r="R142" s="235">
        <f>Q142*H142</f>
        <v>0</v>
      </c>
      <c r="S142" s="235">
        <v>0.14000000000000001</v>
      </c>
      <c r="T142" s="236">
        <f>S142*H142</f>
        <v>1.4000000000000001</v>
      </c>
      <c r="U142" s="38"/>
      <c r="V142" s="38"/>
      <c r="W142" s="38"/>
      <c r="X142" s="38"/>
      <c r="Y142" s="38"/>
      <c r="Z142" s="38"/>
      <c r="AA142" s="38"/>
      <c r="AB142" s="38"/>
      <c r="AC142" s="38"/>
      <c r="AD142" s="38"/>
      <c r="AE142" s="38"/>
      <c r="AR142" s="237" t="s">
        <v>311</v>
      </c>
      <c r="AT142" s="237" t="s">
        <v>307</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1688</v>
      </c>
    </row>
    <row r="143" s="13" customFormat="1">
      <c r="A143" s="13"/>
      <c r="B143" s="239"/>
      <c r="C143" s="240"/>
      <c r="D143" s="241" t="s">
        <v>323</v>
      </c>
      <c r="E143" s="242" t="s">
        <v>1</v>
      </c>
      <c r="F143" s="243" t="s">
        <v>2133</v>
      </c>
      <c r="G143" s="240"/>
      <c r="H143" s="244">
        <v>10</v>
      </c>
      <c r="I143" s="245"/>
      <c r="J143" s="240"/>
      <c r="K143" s="240"/>
      <c r="L143" s="246"/>
      <c r="M143" s="247"/>
      <c r="N143" s="248"/>
      <c r="O143" s="248"/>
      <c r="P143" s="248"/>
      <c r="Q143" s="248"/>
      <c r="R143" s="248"/>
      <c r="S143" s="248"/>
      <c r="T143" s="249"/>
      <c r="U143" s="13"/>
      <c r="V143" s="13"/>
      <c r="W143" s="13"/>
      <c r="X143" s="13"/>
      <c r="Y143" s="13"/>
      <c r="Z143" s="13"/>
      <c r="AA143" s="13"/>
      <c r="AB143" s="13"/>
      <c r="AC143" s="13"/>
      <c r="AD143" s="13"/>
      <c r="AE143" s="13"/>
      <c r="AT143" s="250" t="s">
        <v>323</v>
      </c>
      <c r="AU143" s="250" t="s">
        <v>86</v>
      </c>
      <c r="AV143" s="13" t="s">
        <v>86</v>
      </c>
      <c r="AW143" s="13" t="s">
        <v>32</v>
      </c>
      <c r="AX143" s="13" t="s">
        <v>84</v>
      </c>
      <c r="AY143" s="250" t="s">
        <v>304</v>
      </c>
    </row>
    <row r="144" s="2" customFormat="1" ht="21.75" customHeight="1">
      <c r="A144" s="38"/>
      <c r="B144" s="39"/>
      <c r="C144" s="226" t="s">
        <v>330</v>
      </c>
      <c r="D144" s="226" t="s">
        <v>307</v>
      </c>
      <c r="E144" s="227" t="s">
        <v>344</v>
      </c>
      <c r="F144" s="228" t="s">
        <v>345</v>
      </c>
      <c r="G144" s="229" t="s">
        <v>317</v>
      </c>
      <c r="H144" s="230">
        <v>7</v>
      </c>
      <c r="I144" s="231"/>
      <c r="J144" s="232">
        <f>ROUND(I144*H144,2)</f>
        <v>0</v>
      </c>
      <c r="K144" s="228" t="s">
        <v>318</v>
      </c>
      <c r="L144" s="44"/>
      <c r="M144" s="233" t="s">
        <v>1</v>
      </c>
      <c r="N144" s="234" t="s">
        <v>42</v>
      </c>
      <c r="O144" s="91"/>
      <c r="P144" s="235">
        <f>O144*H144</f>
        <v>0</v>
      </c>
      <c r="Q144" s="235">
        <v>0</v>
      </c>
      <c r="R144" s="235">
        <f>Q144*H144</f>
        <v>0</v>
      </c>
      <c r="S144" s="235">
        <v>0.057000000000000002</v>
      </c>
      <c r="T144" s="236">
        <f>S144*H144</f>
        <v>0.39900000000000002</v>
      </c>
      <c r="U144" s="38"/>
      <c r="V144" s="38"/>
      <c r="W144" s="38"/>
      <c r="X144" s="38"/>
      <c r="Y144" s="38"/>
      <c r="Z144" s="38"/>
      <c r="AA144" s="38"/>
      <c r="AB144" s="38"/>
      <c r="AC144" s="38"/>
      <c r="AD144" s="38"/>
      <c r="AE144" s="38"/>
      <c r="AR144" s="237" t="s">
        <v>311</v>
      </c>
      <c r="AT144" s="237" t="s">
        <v>307</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346</v>
      </c>
    </row>
    <row r="145" s="13" customFormat="1">
      <c r="A145" s="13"/>
      <c r="B145" s="239"/>
      <c r="C145" s="240"/>
      <c r="D145" s="241" t="s">
        <v>323</v>
      </c>
      <c r="E145" s="242" t="s">
        <v>1</v>
      </c>
      <c r="F145" s="243" t="s">
        <v>2134</v>
      </c>
      <c r="G145" s="240"/>
      <c r="H145" s="244">
        <v>7</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4.15" customHeight="1">
      <c r="A146" s="38"/>
      <c r="B146" s="39"/>
      <c r="C146" s="226" t="s">
        <v>313</v>
      </c>
      <c r="D146" s="226" t="s">
        <v>307</v>
      </c>
      <c r="E146" s="227" t="s">
        <v>2135</v>
      </c>
      <c r="F146" s="228" t="s">
        <v>1692</v>
      </c>
      <c r="G146" s="229" t="s">
        <v>575</v>
      </c>
      <c r="H146" s="230">
        <v>1</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352</v>
      </c>
    </row>
    <row r="147" s="13" customFormat="1">
      <c r="A147" s="13"/>
      <c r="B147" s="239"/>
      <c r="C147" s="240"/>
      <c r="D147" s="241" t="s">
        <v>323</v>
      </c>
      <c r="E147" s="242" t="s">
        <v>1</v>
      </c>
      <c r="F147" s="243" t="s">
        <v>2136</v>
      </c>
      <c r="G147" s="240"/>
      <c r="H147" s="244">
        <v>1</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77</v>
      </c>
      <c r="AY147" s="250" t="s">
        <v>304</v>
      </c>
    </row>
    <row r="148" s="15" customFormat="1">
      <c r="A148" s="15"/>
      <c r="B148" s="261"/>
      <c r="C148" s="262"/>
      <c r="D148" s="241" t="s">
        <v>323</v>
      </c>
      <c r="E148" s="263" t="s">
        <v>1</v>
      </c>
      <c r="F148" s="264" t="s">
        <v>338</v>
      </c>
      <c r="G148" s="262"/>
      <c r="H148" s="265">
        <v>1</v>
      </c>
      <c r="I148" s="266"/>
      <c r="J148" s="262"/>
      <c r="K148" s="262"/>
      <c r="L148" s="267"/>
      <c r="M148" s="268"/>
      <c r="N148" s="269"/>
      <c r="O148" s="269"/>
      <c r="P148" s="269"/>
      <c r="Q148" s="269"/>
      <c r="R148" s="269"/>
      <c r="S148" s="269"/>
      <c r="T148" s="270"/>
      <c r="U148" s="15"/>
      <c r="V148" s="15"/>
      <c r="W148" s="15"/>
      <c r="X148" s="15"/>
      <c r="Y148" s="15"/>
      <c r="Z148" s="15"/>
      <c r="AA148" s="15"/>
      <c r="AB148" s="15"/>
      <c r="AC148" s="15"/>
      <c r="AD148" s="15"/>
      <c r="AE148" s="15"/>
      <c r="AT148" s="271" t="s">
        <v>323</v>
      </c>
      <c r="AU148" s="271" t="s">
        <v>86</v>
      </c>
      <c r="AV148" s="15" t="s">
        <v>311</v>
      </c>
      <c r="AW148" s="15" t="s">
        <v>32</v>
      </c>
      <c r="AX148" s="15" t="s">
        <v>84</v>
      </c>
      <c r="AY148" s="271" t="s">
        <v>304</v>
      </c>
    </row>
    <row r="149" s="2" customFormat="1" ht="24.15" customHeight="1">
      <c r="A149" s="38"/>
      <c r="B149" s="39"/>
      <c r="C149" s="226" t="s">
        <v>343</v>
      </c>
      <c r="D149" s="226" t="s">
        <v>307</v>
      </c>
      <c r="E149" s="227" t="s">
        <v>354</v>
      </c>
      <c r="F149" s="228" t="s">
        <v>355</v>
      </c>
      <c r="G149" s="229" t="s">
        <v>317</v>
      </c>
      <c r="H149" s="230">
        <v>97</v>
      </c>
      <c r="I149" s="231"/>
      <c r="J149" s="232">
        <f>ROUND(I149*H149,2)</f>
        <v>0</v>
      </c>
      <c r="K149" s="228" t="s">
        <v>318</v>
      </c>
      <c r="L149" s="44"/>
      <c r="M149" s="233" t="s">
        <v>1</v>
      </c>
      <c r="N149" s="234" t="s">
        <v>42</v>
      </c>
      <c r="O149" s="91"/>
      <c r="P149" s="235">
        <f>O149*H149</f>
        <v>0</v>
      </c>
      <c r="Q149" s="235">
        <v>0</v>
      </c>
      <c r="R149" s="235">
        <f>Q149*H149</f>
        <v>0</v>
      </c>
      <c r="S149" s="235">
        <v>0.068000000000000005</v>
      </c>
      <c r="T149" s="236">
        <f>S149*H149</f>
        <v>6.5960000000000001</v>
      </c>
      <c r="U149" s="38"/>
      <c r="V149" s="38"/>
      <c r="W149" s="38"/>
      <c r="X149" s="38"/>
      <c r="Y149" s="38"/>
      <c r="Z149" s="38"/>
      <c r="AA149" s="38"/>
      <c r="AB149" s="38"/>
      <c r="AC149" s="38"/>
      <c r="AD149" s="38"/>
      <c r="AE149" s="38"/>
      <c r="AR149" s="237" t="s">
        <v>311</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356</v>
      </c>
    </row>
    <row r="150" s="13" customFormat="1">
      <c r="A150" s="13"/>
      <c r="B150" s="239"/>
      <c r="C150" s="240"/>
      <c r="D150" s="241" t="s">
        <v>323</v>
      </c>
      <c r="E150" s="242" t="s">
        <v>1</v>
      </c>
      <c r="F150" s="243" t="s">
        <v>2137</v>
      </c>
      <c r="G150" s="240"/>
      <c r="H150" s="244">
        <v>29</v>
      </c>
      <c r="I150" s="245"/>
      <c r="J150" s="240"/>
      <c r="K150" s="240"/>
      <c r="L150" s="246"/>
      <c r="M150" s="247"/>
      <c r="N150" s="248"/>
      <c r="O150" s="248"/>
      <c r="P150" s="248"/>
      <c r="Q150" s="248"/>
      <c r="R150" s="248"/>
      <c r="S150" s="248"/>
      <c r="T150" s="249"/>
      <c r="U150" s="13"/>
      <c r="V150" s="13"/>
      <c r="W150" s="13"/>
      <c r="X150" s="13"/>
      <c r="Y150" s="13"/>
      <c r="Z150" s="13"/>
      <c r="AA150" s="13"/>
      <c r="AB150" s="13"/>
      <c r="AC150" s="13"/>
      <c r="AD150" s="13"/>
      <c r="AE150" s="13"/>
      <c r="AT150" s="250" t="s">
        <v>323</v>
      </c>
      <c r="AU150" s="250" t="s">
        <v>86</v>
      </c>
      <c r="AV150" s="13" t="s">
        <v>86</v>
      </c>
      <c r="AW150" s="13" t="s">
        <v>32</v>
      </c>
      <c r="AX150" s="13" t="s">
        <v>77</v>
      </c>
      <c r="AY150" s="250" t="s">
        <v>304</v>
      </c>
    </row>
    <row r="151" s="13" customFormat="1">
      <c r="A151" s="13"/>
      <c r="B151" s="239"/>
      <c r="C151" s="240"/>
      <c r="D151" s="241" t="s">
        <v>323</v>
      </c>
      <c r="E151" s="242" t="s">
        <v>1</v>
      </c>
      <c r="F151" s="243" t="s">
        <v>2138</v>
      </c>
      <c r="G151" s="240"/>
      <c r="H151" s="244">
        <v>6</v>
      </c>
      <c r="I151" s="245"/>
      <c r="J151" s="240"/>
      <c r="K151" s="240"/>
      <c r="L151" s="246"/>
      <c r="M151" s="247"/>
      <c r="N151" s="248"/>
      <c r="O151" s="248"/>
      <c r="P151" s="248"/>
      <c r="Q151" s="248"/>
      <c r="R151" s="248"/>
      <c r="S151" s="248"/>
      <c r="T151" s="249"/>
      <c r="U151" s="13"/>
      <c r="V151" s="13"/>
      <c r="W151" s="13"/>
      <c r="X151" s="13"/>
      <c r="Y151" s="13"/>
      <c r="Z151" s="13"/>
      <c r="AA151" s="13"/>
      <c r="AB151" s="13"/>
      <c r="AC151" s="13"/>
      <c r="AD151" s="13"/>
      <c r="AE151" s="13"/>
      <c r="AT151" s="250" t="s">
        <v>323</v>
      </c>
      <c r="AU151" s="250" t="s">
        <v>86</v>
      </c>
      <c r="AV151" s="13" t="s">
        <v>86</v>
      </c>
      <c r="AW151" s="13" t="s">
        <v>32</v>
      </c>
      <c r="AX151" s="13" t="s">
        <v>77</v>
      </c>
      <c r="AY151" s="250" t="s">
        <v>304</v>
      </c>
    </row>
    <row r="152" s="13" customFormat="1">
      <c r="A152" s="13"/>
      <c r="B152" s="239"/>
      <c r="C152" s="240"/>
      <c r="D152" s="241" t="s">
        <v>323</v>
      </c>
      <c r="E152" s="242" t="s">
        <v>1</v>
      </c>
      <c r="F152" s="243" t="s">
        <v>2139</v>
      </c>
      <c r="G152" s="240"/>
      <c r="H152" s="244">
        <v>9</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77</v>
      </c>
      <c r="AY152" s="250" t="s">
        <v>304</v>
      </c>
    </row>
    <row r="153" s="13" customFormat="1">
      <c r="A153" s="13"/>
      <c r="B153" s="239"/>
      <c r="C153" s="240"/>
      <c r="D153" s="241" t="s">
        <v>323</v>
      </c>
      <c r="E153" s="242" t="s">
        <v>1</v>
      </c>
      <c r="F153" s="243" t="s">
        <v>2140</v>
      </c>
      <c r="G153" s="240"/>
      <c r="H153" s="244">
        <v>8</v>
      </c>
      <c r="I153" s="245"/>
      <c r="J153" s="240"/>
      <c r="K153" s="240"/>
      <c r="L153" s="246"/>
      <c r="M153" s="247"/>
      <c r="N153" s="248"/>
      <c r="O153" s="248"/>
      <c r="P153" s="248"/>
      <c r="Q153" s="248"/>
      <c r="R153" s="248"/>
      <c r="S153" s="248"/>
      <c r="T153" s="249"/>
      <c r="U153" s="13"/>
      <c r="V153" s="13"/>
      <c r="W153" s="13"/>
      <c r="X153" s="13"/>
      <c r="Y153" s="13"/>
      <c r="Z153" s="13"/>
      <c r="AA153" s="13"/>
      <c r="AB153" s="13"/>
      <c r="AC153" s="13"/>
      <c r="AD153" s="13"/>
      <c r="AE153" s="13"/>
      <c r="AT153" s="250" t="s">
        <v>323</v>
      </c>
      <c r="AU153" s="250" t="s">
        <v>86</v>
      </c>
      <c r="AV153" s="13" t="s">
        <v>86</v>
      </c>
      <c r="AW153" s="13" t="s">
        <v>32</v>
      </c>
      <c r="AX153" s="13" t="s">
        <v>77</v>
      </c>
      <c r="AY153" s="250" t="s">
        <v>304</v>
      </c>
    </row>
    <row r="154" s="13" customFormat="1">
      <c r="A154" s="13"/>
      <c r="B154" s="239"/>
      <c r="C154" s="240"/>
      <c r="D154" s="241" t="s">
        <v>323</v>
      </c>
      <c r="E154" s="242" t="s">
        <v>1</v>
      </c>
      <c r="F154" s="243" t="s">
        <v>2141</v>
      </c>
      <c r="G154" s="240"/>
      <c r="H154" s="244">
        <v>40</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77</v>
      </c>
      <c r="AY154" s="250" t="s">
        <v>304</v>
      </c>
    </row>
    <row r="155" s="13" customFormat="1">
      <c r="A155" s="13"/>
      <c r="B155" s="239"/>
      <c r="C155" s="240"/>
      <c r="D155" s="241" t="s">
        <v>323</v>
      </c>
      <c r="E155" s="242" t="s">
        <v>1</v>
      </c>
      <c r="F155" s="243" t="s">
        <v>2142</v>
      </c>
      <c r="G155" s="240"/>
      <c r="H155" s="244">
        <v>5</v>
      </c>
      <c r="I155" s="245"/>
      <c r="J155" s="240"/>
      <c r="K155" s="240"/>
      <c r="L155" s="246"/>
      <c r="M155" s="247"/>
      <c r="N155" s="248"/>
      <c r="O155" s="248"/>
      <c r="P155" s="248"/>
      <c r="Q155" s="248"/>
      <c r="R155" s="248"/>
      <c r="S155" s="248"/>
      <c r="T155" s="249"/>
      <c r="U155" s="13"/>
      <c r="V155" s="13"/>
      <c r="W155" s="13"/>
      <c r="X155" s="13"/>
      <c r="Y155" s="13"/>
      <c r="Z155" s="13"/>
      <c r="AA155" s="13"/>
      <c r="AB155" s="13"/>
      <c r="AC155" s="13"/>
      <c r="AD155" s="13"/>
      <c r="AE155" s="13"/>
      <c r="AT155" s="250" t="s">
        <v>323</v>
      </c>
      <c r="AU155" s="250" t="s">
        <v>86</v>
      </c>
      <c r="AV155" s="13" t="s">
        <v>86</v>
      </c>
      <c r="AW155" s="13" t="s">
        <v>32</v>
      </c>
      <c r="AX155" s="13" t="s">
        <v>77</v>
      </c>
      <c r="AY155" s="250" t="s">
        <v>304</v>
      </c>
    </row>
    <row r="156" s="15" customFormat="1">
      <c r="A156" s="15"/>
      <c r="B156" s="261"/>
      <c r="C156" s="262"/>
      <c r="D156" s="241" t="s">
        <v>323</v>
      </c>
      <c r="E156" s="263" t="s">
        <v>1</v>
      </c>
      <c r="F156" s="264" t="s">
        <v>338</v>
      </c>
      <c r="G156" s="262"/>
      <c r="H156" s="265">
        <v>97</v>
      </c>
      <c r="I156" s="266"/>
      <c r="J156" s="262"/>
      <c r="K156" s="262"/>
      <c r="L156" s="267"/>
      <c r="M156" s="268"/>
      <c r="N156" s="269"/>
      <c r="O156" s="269"/>
      <c r="P156" s="269"/>
      <c r="Q156" s="269"/>
      <c r="R156" s="269"/>
      <c r="S156" s="269"/>
      <c r="T156" s="270"/>
      <c r="U156" s="15"/>
      <c r="V156" s="15"/>
      <c r="W156" s="15"/>
      <c r="X156" s="15"/>
      <c r="Y156" s="15"/>
      <c r="Z156" s="15"/>
      <c r="AA156" s="15"/>
      <c r="AB156" s="15"/>
      <c r="AC156" s="15"/>
      <c r="AD156" s="15"/>
      <c r="AE156" s="15"/>
      <c r="AT156" s="271" t="s">
        <v>323</v>
      </c>
      <c r="AU156" s="271" t="s">
        <v>86</v>
      </c>
      <c r="AV156" s="15" t="s">
        <v>311</v>
      </c>
      <c r="AW156" s="15" t="s">
        <v>32</v>
      </c>
      <c r="AX156" s="15" t="s">
        <v>84</v>
      </c>
      <c r="AY156" s="271" t="s">
        <v>304</v>
      </c>
    </row>
    <row r="157" s="12" customFormat="1" ht="22.8" customHeight="1">
      <c r="A157" s="12"/>
      <c r="B157" s="210"/>
      <c r="C157" s="211"/>
      <c r="D157" s="212" t="s">
        <v>76</v>
      </c>
      <c r="E157" s="224" t="s">
        <v>360</v>
      </c>
      <c r="F157" s="224" t="s">
        <v>361</v>
      </c>
      <c r="G157" s="211"/>
      <c r="H157" s="211"/>
      <c r="I157" s="214"/>
      <c r="J157" s="225">
        <f>BK157</f>
        <v>0</v>
      </c>
      <c r="K157" s="211"/>
      <c r="L157" s="216"/>
      <c r="M157" s="217"/>
      <c r="N157" s="218"/>
      <c r="O157" s="218"/>
      <c r="P157" s="219">
        <f>SUM(P158:P162)</f>
        <v>0</v>
      </c>
      <c r="Q157" s="218"/>
      <c r="R157" s="219">
        <f>SUM(R158:R162)</f>
        <v>0</v>
      </c>
      <c r="S157" s="218"/>
      <c r="T157" s="220">
        <f>SUM(T158:T162)</f>
        <v>0</v>
      </c>
      <c r="U157" s="12"/>
      <c r="V157" s="12"/>
      <c r="W157" s="12"/>
      <c r="X157" s="12"/>
      <c r="Y157" s="12"/>
      <c r="Z157" s="12"/>
      <c r="AA157" s="12"/>
      <c r="AB157" s="12"/>
      <c r="AC157" s="12"/>
      <c r="AD157" s="12"/>
      <c r="AE157" s="12"/>
      <c r="AR157" s="221" t="s">
        <v>84</v>
      </c>
      <c r="AT157" s="222" t="s">
        <v>76</v>
      </c>
      <c r="AU157" s="222" t="s">
        <v>84</v>
      </c>
      <c r="AY157" s="221" t="s">
        <v>304</v>
      </c>
      <c r="BK157" s="223">
        <f>SUM(BK158:BK162)</f>
        <v>0</v>
      </c>
    </row>
    <row r="158" s="2" customFormat="1" ht="33" customHeight="1">
      <c r="A158" s="38"/>
      <c r="B158" s="39"/>
      <c r="C158" s="226" t="s">
        <v>348</v>
      </c>
      <c r="D158" s="226" t="s">
        <v>307</v>
      </c>
      <c r="E158" s="227" t="s">
        <v>363</v>
      </c>
      <c r="F158" s="228" t="s">
        <v>364</v>
      </c>
      <c r="G158" s="229" t="s">
        <v>365</v>
      </c>
      <c r="H158" s="230">
        <v>9.9480000000000004</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366</v>
      </c>
    </row>
    <row r="159" s="2" customFormat="1" ht="24.15" customHeight="1">
      <c r="A159" s="38"/>
      <c r="B159" s="39"/>
      <c r="C159" s="226" t="s">
        <v>325</v>
      </c>
      <c r="D159" s="226" t="s">
        <v>307</v>
      </c>
      <c r="E159" s="227" t="s">
        <v>368</v>
      </c>
      <c r="F159" s="228" t="s">
        <v>369</v>
      </c>
      <c r="G159" s="229" t="s">
        <v>365</v>
      </c>
      <c r="H159" s="230">
        <v>9.9480000000000004</v>
      </c>
      <c r="I159" s="231"/>
      <c r="J159" s="232">
        <f>ROUND(I159*H159,2)</f>
        <v>0</v>
      </c>
      <c r="K159" s="228" t="s">
        <v>318</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86</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370</v>
      </c>
    </row>
    <row r="160" s="2" customFormat="1" ht="24.15" customHeight="1">
      <c r="A160" s="38"/>
      <c r="B160" s="39"/>
      <c r="C160" s="226" t="s">
        <v>362</v>
      </c>
      <c r="D160" s="226" t="s">
        <v>307</v>
      </c>
      <c r="E160" s="227" t="s">
        <v>371</v>
      </c>
      <c r="F160" s="228" t="s">
        <v>372</v>
      </c>
      <c r="G160" s="229" t="s">
        <v>365</v>
      </c>
      <c r="H160" s="230">
        <v>89.531999999999996</v>
      </c>
      <c r="I160" s="231"/>
      <c r="J160" s="232">
        <f>ROUND(I160*H160,2)</f>
        <v>0</v>
      </c>
      <c r="K160" s="228" t="s">
        <v>318</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373</v>
      </c>
    </row>
    <row r="161" s="13" customFormat="1">
      <c r="A161" s="13"/>
      <c r="B161" s="239"/>
      <c r="C161" s="240"/>
      <c r="D161" s="241" t="s">
        <v>323</v>
      </c>
      <c r="E161" s="240"/>
      <c r="F161" s="243" t="s">
        <v>2143</v>
      </c>
      <c r="G161" s="240"/>
      <c r="H161" s="244">
        <v>89.531999999999996</v>
      </c>
      <c r="I161" s="245"/>
      <c r="J161" s="240"/>
      <c r="K161" s="240"/>
      <c r="L161" s="246"/>
      <c r="M161" s="247"/>
      <c r="N161" s="248"/>
      <c r="O161" s="248"/>
      <c r="P161" s="248"/>
      <c r="Q161" s="248"/>
      <c r="R161" s="248"/>
      <c r="S161" s="248"/>
      <c r="T161" s="249"/>
      <c r="U161" s="13"/>
      <c r="V161" s="13"/>
      <c r="W161" s="13"/>
      <c r="X161" s="13"/>
      <c r="Y161" s="13"/>
      <c r="Z161" s="13"/>
      <c r="AA161" s="13"/>
      <c r="AB161" s="13"/>
      <c r="AC161" s="13"/>
      <c r="AD161" s="13"/>
      <c r="AE161" s="13"/>
      <c r="AT161" s="250" t="s">
        <v>323</v>
      </c>
      <c r="AU161" s="250" t="s">
        <v>86</v>
      </c>
      <c r="AV161" s="13" t="s">
        <v>86</v>
      </c>
      <c r="AW161" s="13" t="s">
        <v>4</v>
      </c>
      <c r="AX161" s="13" t="s">
        <v>84</v>
      </c>
      <c r="AY161" s="250" t="s">
        <v>304</v>
      </c>
    </row>
    <row r="162" s="2" customFormat="1" ht="33" customHeight="1">
      <c r="A162" s="38"/>
      <c r="B162" s="39"/>
      <c r="C162" s="226" t="s">
        <v>367</v>
      </c>
      <c r="D162" s="226" t="s">
        <v>307</v>
      </c>
      <c r="E162" s="227" t="s">
        <v>376</v>
      </c>
      <c r="F162" s="228" t="s">
        <v>377</v>
      </c>
      <c r="G162" s="229" t="s">
        <v>365</v>
      </c>
      <c r="H162" s="230">
        <v>9.9480000000000004</v>
      </c>
      <c r="I162" s="231"/>
      <c r="J162" s="232">
        <f>ROUND(I162*H162,2)</f>
        <v>0</v>
      </c>
      <c r="K162" s="228" t="s">
        <v>318</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86</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378</v>
      </c>
    </row>
    <row r="163" s="12" customFormat="1" ht="22.8" customHeight="1">
      <c r="A163" s="12"/>
      <c r="B163" s="210"/>
      <c r="C163" s="211"/>
      <c r="D163" s="212" t="s">
        <v>76</v>
      </c>
      <c r="E163" s="224" t="s">
        <v>379</v>
      </c>
      <c r="F163" s="224" t="s">
        <v>380</v>
      </c>
      <c r="G163" s="211"/>
      <c r="H163" s="211"/>
      <c r="I163" s="214"/>
      <c r="J163" s="225">
        <f>BK163</f>
        <v>0</v>
      </c>
      <c r="K163" s="211"/>
      <c r="L163" s="216"/>
      <c r="M163" s="217"/>
      <c r="N163" s="218"/>
      <c r="O163" s="218"/>
      <c r="P163" s="219">
        <f>P164</f>
        <v>0</v>
      </c>
      <c r="Q163" s="218"/>
      <c r="R163" s="219">
        <f>R164</f>
        <v>0</v>
      </c>
      <c r="S163" s="218"/>
      <c r="T163" s="220">
        <f>T164</f>
        <v>0</v>
      </c>
      <c r="U163" s="12"/>
      <c r="V163" s="12"/>
      <c r="W163" s="12"/>
      <c r="X163" s="12"/>
      <c r="Y163" s="12"/>
      <c r="Z163" s="12"/>
      <c r="AA163" s="12"/>
      <c r="AB163" s="12"/>
      <c r="AC163" s="12"/>
      <c r="AD163" s="12"/>
      <c r="AE163" s="12"/>
      <c r="AR163" s="221" t="s">
        <v>84</v>
      </c>
      <c r="AT163" s="222" t="s">
        <v>76</v>
      </c>
      <c r="AU163" s="222" t="s">
        <v>84</v>
      </c>
      <c r="AY163" s="221" t="s">
        <v>304</v>
      </c>
      <c r="BK163" s="223">
        <f>BK164</f>
        <v>0</v>
      </c>
    </row>
    <row r="164" s="2" customFormat="1" ht="24.15" customHeight="1">
      <c r="A164" s="38"/>
      <c r="B164" s="39"/>
      <c r="C164" s="226" t="s">
        <v>8</v>
      </c>
      <c r="D164" s="226" t="s">
        <v>307</v>
      </c>
      <c r="E164" s="227" t="s">
        <v>382</v>
      </c>
      <c r="F164" s="228" t="s">
        <v>383</v>
      </c>
      <c r="G164" s="229" t="s">
        <v>365</v>
      </c>
      <c r="H164" s="230">
        <v>0.32600000000000001</v>
      </c>
      <c r="I164" s="231"/>
      <c r="J164" s="232">
        <f>ROUND(I164*H164,2)</f>
        <v>0</v>
      </c>
      <c r="K164" s="228" t="s">
        <v>318</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86</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384</v>
      </c>
    </row>
    <row r="165" s="12" customFormat="1" ht="25.92" customHeight="1">
      <c r="A165" s="12"/>
      <c r="B165" s="210"/>
      <c r="C165" s="211"/>
      <c r="D165" s="212" t="s">
        <v>76</v>
      </c>
      <c r="E165" s="213" t="s">
        <v>385</v>
      </c>
      <c r="F165" s="213" t="s">
        <v>386</v>
      </c>
      <c r="G165" s="211"/>
      <c r="H165" s="211"/>
      <c r="I165" s="214"/>
      <c r="J165" s="215">
        <f>BK165</f>
        <v>0</v>
      </c>
      <c r="K165" s="211"/>
      <c r="L165" s="216"/>
      <c r="M165" s="217"/>
      <c r="N165" s="218"/>
      <c r="O165" s="218"/>
      <c r="P165" s="219">
        <f>P166+P184+P190+P200+P212+P231</f>
        <v>0</v>
      </c>
      <c r="Q165" s="218"/>
      <c r="R165" s="219">
        <f>R166+R184+R190+R200+R212+R231</f>
        <v>4.1327639999999999</v>
      </c>
      <c r="S165" s="218"/>
      <c r="T165" s="220">
        <f>T166+T184+T190+T200+T212+T231</f>
        <v>1.5528549999999999</v>
      </c>
      <c r="U165" s="12"/>
      <c r="V165" s="12"/>
      <c r="W165" s="12"/>
      <c r="X165" s="12"/>
      <c r="Y165" s="12"/>
      <c r="Z165" s="12"/>
      <c r="AA165" s="12"/>
      <c r="AB165" s="12"/>
      <c r="AC165" s="12"/>
      <c r="AD165" s="12"/>
      <c r="AE165" s="12"/>
      <c r="AR165" s="221" t="s">
        <v>86</v>
      </c>
      <c r="AT165" s="222" t="s">
        <v>76</v>
      </c>
      <c r="AU165" s="222" t="s">
        <v>77</v>
      </c>
      <c r="AY165" s="221" t="s">
        <v>304</v>
      </c>
      <c r="BK165" s="223">
        <f>BK166+BK184+BK190+BK200+BK212+BK231</f>
        <v>0</v>
      </c>
    </row>
    <row r="166" s="12" customFormat="1" ht="22.8" customHeight="1">
      <c r="A166" s="12"/>
      <c r="B166" s="210"/>
      <c r="C166" s="211"/>
      <c r="D166" s="212" t="s">
        <v>76</v>
      </c>
      <c r="E166" s="224" t="s">
        <v>387</v>
      </c>
      <c r="F166" s="224" t="s">
        <v>388</v>
      </c>
      <c r="G166" s="211"/>
      <c r="H166" s="211"/>
      <c r="I166" s="214"/>
      <c r="J166" s="225">
        <f>BK166</f>
        <v>0</v>
      </c>
      <c r="K166" s="211"/>
      <c r="L166" s="216"/>
      <c r="M166" s="217"/>
      <c r="N166" s="218"/>
      <c r="O166" s="218"/>
      <c r="P166" s="219">
        <f>SUM(P167:P183)</f>
        <v>0</v>
      </c>
      <c r="Q166" s="218"/>
      <c r="R166" s="219">
        <f>SUM(R167:R183)</f>
        <v>0.75495499999999993</v>
      </c>
      <c r="S166" s="218"/>
      <c r="T166" s="220">
        <f>SUM(T167:T183)</f>
        <v>1.0488550000000001</v>
      </c>
      <c r="U166" s="12"/>
      <c r="V166" s="12"/>
      <c r="W166" s="12"/>
      <c r="X166" s="12"/>
      <c r="Y166" s="12"/>
      <c r="Z166" s="12"/>
      <c r="AA166" s="12"/>
      <c r="AB166" s="12"/>
      <c r="AC166" s="12"/>
      <c r="AD166" s="12"/>
      <c r="AE166" s="12"/>
      <c r="AR166" s="221" t="s">
        <v>86</v>
      </c>
      <c r="AT166" s="222" t="s">
        <v>76</v>
      </c>
      <c r="AU166" s="222" t="s">
        <v>84</v>
      </c>
      <c r="AY166" s="221" t="s">
        <v>304</v>
      </c>
      <c r="BK166" s="223">
        <f>SUM(BK167:BK183)</f>
        <v>0</v>
      </c>
    </row>
    <row r="167" s="2" customFormat="1" ht="44.25" customHeight="1">
      <c r="A167" s="38"/>
      <c r="B167" s="39"/>
      <c r="C167" s="226" t="s">
        <v>375</v>
      </c>
      <c r="D167" s="226" t="s">
        <v>307</v>
      </c>
      <c r="E167" s="227" t="s">
        <v>1699</v>
      </c>
      <c r="F167" s="228" t="s">
        <v>1700</v>
      </c>
      <c r="G167" s="229" t="s">
        <v>317</v>
      </c>
      <c r="H167" s="230">
        <v>10</v>
      </c>
      <c r="I167" s="231"/>
      <c r="J167" s="232">
        <f>ROUND(I167*H167,2)</f>
        <v>0</v>
      </c>
      <c r="K167" s="228" t="s">
        <v>1</v>
      </c>
      <c r="L167" s="44"/>
      <c r="M167" s="233" t="s">
        <v>1</v>
      </c>
      <c r="N167" s="234" t="s">
        <v>42</v>
      </c>
      <c r="O167" s="91"/>
      <c r="P167" s="235">
        <f>O167*H167</f>
        <v>0</v>
      </c>
      <c r="Q167" s="235">
        <v>0.059069999999999998</v>
      </c>
      <c r="R167" s="235">
        <f>Q167*H167</f>
        <v>0.5907</v>
      </c>
      <c r="S167" s="235">
        <v>0</v>
      </c>
      <c r="T167" s="236">
        <f>S167*H167</f>
        <v>0</v>
      </c>
      <c r="U167" s="38"/>
      <c r="V167" s="38"/>
      <c r="W167" s="38"/>
      <c r="X167" s="38"/>
      <c r="Y167" s="38"/>
      <c r="Z167" s="38"/>
      <c r="AA167" s="38"/>
      <c r="AB167" s="38"/>
      <c r="AC167" s="38"/>
      <c r="AD167" s="38"/>
      <c r="AE167" s="38"/>
      <c r="AR167" s="237" t="s">
        <v>392</v>
      </c>
      <c r="AT167" s="237" t="s">
        <v>307</v>
      </c>
      <c r="AU167" s="237" t="s">
        <v>86</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1701</v>
      </c>
    </row>
    <row r="168" s="13" customFormat="1">
      <c r="A168" s="13"/>
      <c r="B168" s="239"/>
      <c r="C168" s="240"/>
      <c r="D168" s="241" t="s">
        <v>323</v>
      </c>
      <c r="E168" s="242" t="s">
        <v>1</v>
      </c>
      <c r="F168" s="243" t="s">
        <v>2144</v>
      </c>
      <c r="G168" s="240"/>
      <c r="H168" s="244">
        <v>10</v>
      </c>
      <c r="I168" s="245"/>
      <c r="J168" s="240"/>
      <c r="K168" s="240"/>
      <c r="L168" s="246"/>
      <c r="M168" s="247"/>
      <c r="N168" s="248"/>
      <c r="O168" s="248"/>
      <c r="P168" s="248"/>
      <c r="Q168" s="248"/>
      <c r="R168" s="248"/>
      <c r="S168" s="248"/>
      <c r="T168" s="249"/>
      <c r="U168" s="13"/>
      <c r="V168" s="13"/>
      <c r="W168" s="13"/>
      <c r="X168" s="13"/>
      <c r="Y168" s="13"/>
      <c r="Z168" s="13"/>
      <c r="AA168" s="13"/>
      <c r="AB168" s="13"/>
      <c r="AC168" s="13"/>
      <c r="AD168" s="13"/>
      <c r="AE168" s="13"/>
      <c r="AT168" s="250" t="s">
        <v>323</v>
      </c>
      <c r="AU168" s="250" t="s">
        <v>86</v>
      </c>
      <c r="AV168" s="13" t="s">
        <v>86</v>
      </c>
      <c r="AW168" s="13" t="s">
        <v>32</v>
      </c>
      <c r="AX168" s="13" t="s">
        <v>84</v>
      </c>
      <c r="AY168" s="250" t="s">
        <v>304</v>
      </c>
    </row>
    <row r="169" s="2" customFormat="1" ht="24.15" customHeight="1">
      <c r="A169" s="38"/>
      <c r="B169" s="39"/>
      <c r="C169" s="226" t="s">
        <v>381</v>
      </c>
      <c r="D169" s="226" t="s">
        <v>307</v>
      </c>
      <c r="E169" s="227" t="s">
        <v>1378</v>
      </c>
      <c r="F169" s="228" t="s">
        <v>1379</v>
      </c>
      <c r="G169" s="229" t="s">
        <v>317</v>
      </c>
      <c r="H169" s="230">
        <v>117.5</v>
      </c>
      <c r="I169" s="231"/>
      <c r="J169" s="232">
        <f>ROUND(I169*H169,2)</f>
        <v>0</v>
      </c>
      <c r="K169" s="228" t="s">
        <v>1</v>
      </c>
      <c r="L169" s="44"/>
      <c r="M169" s="233" t="s">
        <v>1</v>
      </c>
      <c r="N169" s="234" t="s">
        <v>42</v>
      </c>
      <c r="O169" s="91"/>
      <c r="P169" s="235">
        <f>O169*H169</f>
        <v>0</v>
      </c>
      <c r="Q169" s="235">
        <v>0.00125</v>
      </c>
      <c r="R169" s="235">
        <f>Q169*H169</f>
        <v>0.14687500000000001</v>
      </c>
      <c r="S169" s="235">
        <v>0</v>
      </c>
      <c r="T169" s="236">
        <f>S169*H169</f>
        <v>0</v>
      </c>
      <c r="U169" s="38"/>
      <c r="V169" s="38"/>
      <c r="W169" s="38"/>
      <c r="X169" s="38"/>
      <c r="Y169" s="38"/>
      <c r="Z169" s="38"/>
      <c r="AA169" s="38"/>
      <c r="AB169" s="38"/>
      <c r="AC169" s="38"/>
      <c r="AD169" s="38"/>
      <c r="AE169" s="38"/>
      <c r="AR169" s="237" t="s">
        <v>392</v>
      </c>
      <c r="AT169" s="237" t="s">
        <v>307</v>
      </c>
      <c r="AU169" s="237" t="s">
        <v>86</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392</v>
      </c>
      <c r="BM169" s="237" t="s">
        <v>1380</v>
      </c>
    </row>
    <row r="170" s="13" customFormat="1">
      <c r="A170" s="13"/>
      <c r="B170" s="239"/>
      <c r="C170" s="240"/>
      <c r="D170" s="241" t="s">
        <v>323</v>
      </c>
      <c r="E170" s="242" t="s">
        <v>1</v>
      </c>
      <c r="F170" s="243" t="s">
        <v>2145</v>
      </c>
      <c r="G170" s="240"/>
      <c r="H170" s="244">
        <v>50.5</v>
      </c>
      <c r="I170" s="245"/>
      <c r="J170" s="240"/>
      <c r="K170" s="240"/>
      <c r="L170" s="246"/>
      <c r="M170" s="247"/>
      <c r="N170" s="248"/>
      <c r="O170" s="248"/>
      <c r="P170" s="248"/>
      <c r="Q170" s="248"/>
      <c r="R170" s="248"/>
      <c r="S170" s="248"/>
      <c r="T170" s="249"/>
      <c r="U170" s="13"/>
      <c r="V170" s="13"/>
      <c r="W170" s="13"/>
      <c r="X170" s="13"/>
      <c r="Y170" s="13"/>
      <c r="Z170" s="13"/>
      <c r="AA170" s="13"/>
      <c r="AB170" s="13"/>
      <c r="AC170" s="13"/>
      <c r="AD170" s="13"/>
      <c r="AE170" s="13"/>
      <c r="AT170" s="250" t="s">
        <v>323</v>
      </c>
      <c r="AU170" s="250" t="s">
        <v>86</v>
      </c>
      <c r="AV170" s="13" t="s">
        <v>86</v>
      </c>
      <c r="AW170" s="13" t="s">
        <v>32</v>
      </c>
      <c r="AX170" s="13" t="s">
        <v>77</v>
      </c>
      <c r="AY170" s="250" t="s">
        <v>304</v>
      </c>
    </row>
    <row r="171" s="13" customFormat="1">
      <c r="A171" s="13"/>
      <c r="B171" s="239"/>
      <c r="C171" s="240"/>
      <c r="D171" s="241" t="s">
        <v>323</v>
      </c>
      <c r="E171" s="242" t="s">
        <v>1</v>
      </c>
      <c r="F171" s="243" t="s">
        <v>2146</v>
      </c>
      <c r="G171" s="240"/>
      <c r="H171" s="244">
        <v>67</v>
      </c>
      <c r="I171" s="245"/>
      <c r="J171" s="240"/>
      <c r="K171" s="240"/>
      <c r="L171" s="246"/>
      <c r="M171" s="247"/>
      <c r="N171" s="248"/>
      <c r="O171" s="248"/>
      <c r="P171" s="248"/>
      <c r="Q171" s="248"/>
      <c r="R171" s="248"/>
      <c r="S171" s="248"/>
      <c r="T171" s="249"/>
      <c r="U171" s="13"/>
      <c r="V171" s="13"/>
      <c r="W171" s="13"/>
      <c r="X171" s="13"/>
      <c r="Y171" s="13"/>
      <c r="Z171" s="13"/>
      <c r="AA171" s="13"/>
      <c r="AB171" s="13"/>
      <c r="AC171" s="13"/>
      <c r="AD171" s="13"/>
      <c r="AE171" s="13"/>
      <c r="AT171" s="250" t="s">
        <v>323</v>
      </c>
      <c r="AU171" s="250" t="s">
        <v>86</v>
      </c>
      <c r="AV171" s="13" t="s">
        <v>86</v>
      </c>
      <c r="AW171" s="13" t="s">
        <v>32</v>
      </c>
      <c r="AX171" s="13" t="s">
        <v>77</v>
      </c>
      <c r="AY171" s="250" t="s">
        <v>304</v>
      </c>
    </row>
    <row r="172" s="15" customFormat="1">
      <c r="A172" s="15"/>
      <c r="B172" s="261"/>
      <c r="C172" s="262"/>
      <c r="D172" s="241" t="s">
        <v>323</v>
      </c>
      <c r="E172" s="263" t="s">
        <v>1</v>
      </c>
      <c r="F172" s="264" t="s">
        <v>338</v>
      </c>
      <c r="G172" s="262"/>
      <c r="H172" s="265">
        <v>117.5</v>
      </c>
      <c r="I172" s="266"/>
      <c r="J172" s="262"/>
      <c r="K172" s="262"/>
      <c r="L172" s="267"/>
      <c r="M172" s="268"/>
      <c r="N172" s="269"/>
      <c r="O172" s="269"/>
      <c r="P172" s="269"/>
      <c r="Q172" s="269"/>
      <c r="R172" s="269"/>
      <c r="S172" s="269"/>
      <c r="T172" s="270"/>
      <c r="U172" s="15"/>
      <c r="V172" s="15"/>
      <c r="W172" s="15"/>
      <c r="X172" s="15"/>
      <c r="Y172" s="15"/>
      <c r="Z172" s="15"/>
      <c r="AA172" s="15"/>
      <c r="AB172" s="15"/>
      <c r="AC172" s="15"/>
      <c r="AD172" s="15"/>
      <c r="AE172" s="15"/>
      <c r="AT172" s="271" t="s">
        <v>323</v>
      </c>
      <c r="AU172" s="271" t="s">
        <v>86</v>
      </c>
      <c r="AV172" s="15" t="s">
        <v>311</v>
      </c>
      <c r="AW172" s="15" t="s">
        <v>32</v>
      </c>
      <c r="AX172" s="15" t="s">
        <v>84</v>
      </c>
      <c r="AY172" s="271" t="s">
        <v>304</v>
      </c>
    </row>
    <row r="173" s="2" customFormat="1" ht="24.15" customHeight="1">
      <c r="A173" s="38"/>
      <c r="B173" s="39"/>
      <c r="C173" s="226" t="s">
        <v>389</v>
      </c>
      <c r="D173" s="226" t="s">
        <v>307</v>
      </c>
      <c r="E173" s="227" t="s">
        <v>1705</v>
      </c>
      <c r="F173" s="228" t="s">
        <v>1706</v>
      </c>
      <c r="G173" s="229" t="s">
        <v>317</v>
      </c>
      <c r="H173" s="230">
        <v>89.5</v>
      </c>
      <c r="I173" s="231"/>
      <c r="J173" s="232">
        <f>ROUND(I173*H173,2)</f>
        <v>0</v>
      </c>
      <c r="K173" s="228" t="s">
        <v>318</v>
      </c>
      <c r="L173" s="44"/>
      <c r="M173" s="233" t="s">
        <v>1</v>
      </c>
      <c r="N173" s="234" t="s">
        <v>42</v>
      </c>
      <c r="O173" s="91"/>
      <c r="P173" s="235">
        <f>O173*H173</f>
        <v>0</v>
      </c>
      <c r="Q173" s="235">
        <v>0</v>
      </c>
      <c r="R173" s="235">
        <f>Q173*H173</f>
        <v>0</v>
      </c>
      <c r="S173" s="235">
        <v>0.010489999999999999</v>
      </c>
      <c r="T173" s="236">
        <f>S173*H173</f>
        <v>0.938855</v>
      </c>
      <c r="U173" s="38"/>
      <c r="V173" s="38"/>
      <c r="W173" s="38"/>
      <c r="X173" s="38"/>
      <c r="Y173" s="38"/>
      <c r="Z173" s="38"/>
      <c r="AA173" s="38"/>
      <c r="AB173" s="38"/>
      <c r="AC173" s="38"/>
      <c r="AD173" s="38"/>
      <c r="AE173" s="38"/>
      <c r="AR173" s="237" t="s">
        <v>392</v>
      </c>
      <c r="AT173" s="237" t="s">
        <v>307</v>
      </c>
      <c r="AU173" s="237" t="s">
        <v>86</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392</v>
      </c>
      <c r="BM173" s="237" t="s">
        <v>401</v>
      </c>
    </row>
    <row r="174" s="13" customFormat="1">
      <c r="A174" s="13"/>
      <c r="B174" s="239"/>
      <c r="C174" s="240"/>
      <c r="D174" s="241" t="s">
        <v>323</v>
      </c>
      <c r="E174" s="242" t="s">
        <v>1</v>
      </c>
      <c r="F174" s="243" t="s">
        <v>2147</v>
      </c>
      <c r="G174" s="240"/>
      <c r="H174" s="244">
        <v>50.5</v>
      </c>
      <c r="I174" s="245"/>
      <c r="J174" s="240"/>
      <c r="K174" s="240"/>
      <c r="L174" s="246"/>
      <c r="M174" s="247"/>
      <c r="N174" s="248"/>
      <c r="O174" s="248"/>
      <c r="P174" s="248"/>
      <c r="Q174" s="248"/>
      <c r="R174" s="248"/>
      <c r="S174" s="248"/>
      <c r="T174" s="249"/>
      <c r="U174" s="13"/>
      <c r="V174" s="13"/>
      <c r="W174" s="13"/>
      <c r="X174" s="13"/>
      <c r="Y174" s="13"/>
      <c r="Z174" s="13"/>
      <c r="AA174" s="13"/>
      <c r="AB174" s="13"/>
      <c r="AC174" s="13"/>
      <c r="AD174" s="13"/>
      <c r="AE174" s="13"/>
      <c r="AT174" s="250" t="s">
        <v>323</v>
      </c>
      <c r="AU174" s="250" t="s">
        <v>86</v>
      </c>
      <c r="AV174" s="13" t="s">
        <v>86</v>
      </c>
      <c r="AW174" s="13" t="s">
        <v>32</v>
      </c>
      <c r="AX174" s="13" t="s">
        <v>77</v>
      </c>
      <c r="AY174" s="250" t="s">
        <v>304</v>
      </c>
    </row>
    <row r="175" s="13" customFormat="1">
      <c r="A175" s="13"/>
      <c r="B175" s="239"/>
      <c r="C175" s="240"/>
      <c r="D175" s="241" t="s">
        <v>323</v>
      </c>
      <c r="E175" s="242" t="s">
        <v>1</v>
      </c>
      <c r="F175" s="243" t="s">
        <v>2148</v>
      </c>
      <c r="G175" s="240"/>
      <c r="H175" s="244">
        <v>39</v>
      </c>
      <c r="I175" s="245"/>
      <c r="J175" s="240"/>
      <c r="K175" s="240"/>
      <c r="L175" s="246"/>
      <c r="M175" s="247"/>
      <c r="N175" s="248"/>
      <c r="O175" s="248"/>
      <c r="P175" s="248"/>
      <c r="Q175" s="248"/>
      <c r="R175" s="248"/>
      <c r="S175" s="248"/>
      <c r="T175" s="249"/>
      <c r="U175" s="13"/>
      <c r="V175" s="13"/>
      <c r="W175" s="13"/>
      <c r="X175" s="13"/>
      <c r="Y175" s="13"/>
      <c r="Z175" s="13"/>
      <c r="AA175" s="13"/>
      <c r="AB175" s="13"/>
      <c r="AC175" s="13"/>
      <c r="AD175" s="13"/>
      <c r="AE175" s="13"/>
      <c r="AT175" s="250" t="s">
        <v>323</v>
      </c>
      <c r="AU175" s="250" t="s">
        <v>86</v>
      </c>
      <c r="AV175" s="13" t="s">
        <v>86</v>
      </c>
      <c r="AW175" s="13" t="s">
        <v>32</v>
      </c>
      <c r="AX175" s="13" t="s">
        <v>77</v>
      </c>
      <c r="AY175" s="250" t="s">
        <v>304</v>
      </c>
    </row>
    <row r="176" s="15" customFormat="1">
      <c r="A176" s="15"/>
      <c r="B176" s="261"/>
      <c r="C176" s="262"/>
      <c r="D176" s="241" t="s">
        <v>323</v>
      </c>
      <c r="E176" s="263" t="s">
        <v>1</v>
      </c>
      <c r="F176" s="264" t="s">
        <v>338</v>
      </c>
      <c r="G176" s="262"/>
      <c r="H176" s="265">
        <v>89.5</v>
      </c>
      <c r="I176" s="266"/>
      <c r="J176" s="262"/>
      <c r="K176" s="262"/>
      <c r="L176" s="267"/>
      <c r="M176" s="268"/>
      <c r="N176" s="269"/>
      <c r="O176" s="269"/>
      <c r="P176" s="269"/>
      <c r="Q176" s="269"/>
      <c r="R176" s="269"/>
      <c r="S176" s="269"/>
      <c r="T176" s="270"/>
      <c r="U176" s="15"/>
      <c r="V176" s="15"/>
      <c r="W176" s="15"/>
      <c r="X176" s="15"/>
      <c r="Y176" s="15"/>
      <c r="Z176" s="15"/>
      <c r="AA176" s="15"/>
      <c r="AB176" s="15"/>
      <c r="AC176" s="15"/>
      <c r="AD176" s="15"/>
      <c r="AE176" s="15"/>
      <c r="AT176" s="271" t="s">
        <v>323</v>
      </c>
      <c r="AU176" s="271" t="s">
        <v>86</v>
      </c>
      <c r="AV176" s="15" t="s">
        <v>311</v>
      </c>
      <c r="AW176" s="15" t="s">
        <v>32</v>
      </c>
      <c r="AX176" s="15" t="s">
        <v>84</v>
      </c>
      <c r="AY176" s="271" t="s">
        <v>304</v>
      </c>
    </row>
    <row r="177" s="2" customFormat="1" ht="21.75" customHeight="1">
      <c r="A177" s="38"/>
      <c r="B177" s="39"/>
      <c r="C177" s="226" t="s">
        <v>392</v>
      </c>
      <c r="D177" s="226" t="s">
        <v>307</v>
      </c>
      <c r="E177" s="227" t="s">
        <v>1709</v>
      </c>
      <c r="F177" s="228" t="s">
        <v>1710</v>
      </c>
      <c r="G177" s="229" t="s">
        <v>575</v>
      </c>
      <c r="H177" s="230">
        <v>1</v>
      </c>
      <c r="I177" s="231"/>
      <c r="J177" s="232">
        <f>ROUND(I177*H177,2)</f>
        <v>0</v>
      </c>
      <c r="K177" s="228" t="s">
        <v>1</v>
      </c>
      <c r="L177" s="44"/>
      <c r="M177" s="233" t="s">
        <v>1</v>
      </c>
      <c r="N177" s="234" t="s">
        <v>42</v>
      </c>
      <c r="O177" s="91"/>
      <c r="P177" s="235">
        <f>O177*H177</f>
        <v>0</v>
      </c>
      <c r="Q177" s="235">
        <v>0.01738</v>
      </c>
      <c r="R177" s="235">
        <f>Q177*H177</f>
        <v>0.01738</v>
      </c>
      <c r="S177" s="235">
        <v>0</v>
      </c>
      <c r="T177" s="236">
        <f>S177*H177</f>
        <v>0</v>
      </c>
      <c r="U177" s="38"/>
      <c r="V177" s="38"/>
      <c r="W177" s="38"/>
      <c r="X177" s="38"/>
      <c r="Y177" s="38"/>
      <c r="Z177" s="38"/>
      <c r="AA177" s="38"/>
      <c r="AB177" s="38"/>
      <c r="AC177" s="38"/>
      <c r="AD177" s="38"/>
      <c r="AE177" s="38"/>
      <c r="AR177" s="237" t="s">
        <v>392</v>
      </c>
      <c r="AT177" s="237" t="s">
        <v>307</v>
      </c>
      <c r="AU177" s="237" t="s">
        <v>86</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392</v>
      </c>
      <c r="BM177" s="237" t="s">
        <v>1711</v>
      </c>
    </row>
    <row r="178" s="13" customFormat="1">
      <c r="A178" s="13"/>
      <c r="B178" s="239"/>
      <c r="C178" s="240"/>
      <c r="D178" s="241" t="s">
        <v>323</v>
      </c>
      <c r="E178" s="242" t="s">
        <v>1</v>
      </c>
      <c r="F178" s="243" t="s">
        <v>2149</v>
      </c>
      <c r="G178" s="240"/>
      <c r="H178" s="244">
        <v>1</v>
      </c>
      <c r="I178" s="245"/>
      <c r="J178" s="240"/>
      <c r="K178" s="240"/>
      <c r="L178" s="246"/>
      <c r="M178" s="247"/>
      <c r="N178" s="248"/>
      <c r="O178" s="248"/>
      <c r="P178" s="248"/>
      <c r="Q178" s="248"/>
      <c r="R178" s="248"/>
      <c r="S178" s="248"/>
      <c r="T178" s="249"/>
      <c r="U178" s="13"/>
      <c r="V178" s="13"/>
      <c r="W178" s="13"/>
      <c r="X178" s="13"/>
      <c r="Y178" s="13"/>
      <c r="Z178" s="13"/>
      <c r="AA178" s="13"/>
      <c r="AB178" s="13"/>
      <c r="AC178" s="13"/>
      <c r="AD178" s="13"/>
      <c r="AE178" s="13"/>
      <c r="AT178" s="250" t="s">
        <v>323</v>
      </c>
      <c r="AU178" s="250" t="s">
        <v>86</v>
      </c>
      <c r="AV178" s="13" t="s">
        <v>86</v>
      </c>
      <c r="AW178" s="13" t="s">
        <v>32</v>
      </c>
      <c r="AX178" s="13" t="s">
        <v>84</v>
      </c>
      <c r="AY178" s="250" t="s">
        <v>304</v>
      </c>
    </row>
    <row r="179" s="2" customFormat="1" ht="16.5" customHeight="1">
      <c r="A179" s="38"/>
      <c r="B179" s="39"/>
      <c r="C179" s="226" t="s">
        <v>398</v>
      </c>
      <c r="D179" s="226" t="s">
        <v>307</v>
      </c>
      <c r="E179" s="227" t="s">
        <v>1713</v>
      </c>
      <c r="F179" s="228" t="s">
        <v>1714</v>
      </c>
      <c r="G179" s="229" t="s">
        <v>575</v>
      </c>
      <c r="H179" s="230">
        <v>2</v>
      </c>
      <c r="I179" s="231"/>
      <c r="J179" s="232">
        <f>ROUND(I179*H179,2)</f>
        <v>0</v>
      </c>
      <c r="K179" s="228" t="s">
        <v>1</v>
      </c>
      <c r="L179" s="44"/>
      <c r="M179" s="233" t="s">
        <v>1</v>
      </c>
      <c r="N179" s="234" t="s">
        <v>42</v>
      </c>
      <c r="O179" s="91"/>
      <c r="P179" s="235">
        <f>O179*H179</f>
        <v>0</v>
      </c>
      <c r="Q179" s="235">
        <v>0</v>
      </c>
      <c r="R179" s="235">
        <f>Q179*H179</f>
        <v>0</v>
      </c>
      <c r="S179" s="235">
        <v>0.0275</v>
      </c>
      <c r="T179" s="236">
        <f>S179*H179</f>
        <v>0.055</v>
      </c>
      <c r="U179" s="38"/>
      <c r="V179" s="38"/>
      <c r="W179" s="38"/>
      <c r="X179" s="38"/>
      <c r="Y179" s="38"/>
      <c r="Z179" s="38"/>
      <c r="AA179" s="38"/>
      <c r="AB179" s="38"/>
      <c r="AC179" s="38"/>
      <c r="AD179" s="38"/>
      <c r="AE179" s="38"/>
      <c r="AR179" s="237" t="s">
        <v>392</v>
      </c>
      <c r="AT179" s="237" t="s">
        <v>307</v>
      </c>
      <c r="AU179" s="237" t="s">
        <v>86</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392</v>
      </c>
      <c r="BM179" s="237" t="s">
        <v>1715</v>
      </c>
    </row>
    <row r="180" s="13" customFormat="1">
      <c r="A180" s="13"/>
      <c r="B180" s="239"/>
      <c r="C180" s="240"/>
      <c r="D180" s="241" t="s">
        <v>323</v>
      </c>
      <c r="E180" s="242" t="s">
        <v>1</v>
      </c>
      <c r="F180" s="243" t="s">
        <v>2150</v>
      </c>
      <c r="G180" s="240"/>
      <c r="H180" s="244">
        <v>2</v>
      </c>
      <c r="I180" s="245"/>
      <c r="J180" s="240"/>
      <c r="K180" s="240"/>
      <c r="L180" s="246"/>
      <c r="M180" s="247"/>
      <c r="N180" s="248"/>
      <c r="O180" s="248"/>
      <c r="P180" s="248"/>
      <c r="Q180" s="248"/>
      <c r="R180" s="248"/>
      <c r="S180" s="248"/>
      <c r="T180" s="249"/>
      <c r="U180" s="13"/>
      <c r="V180" s="13"/>
      <c r="W180" s="13"/>
      <c r="X180" s="13"/>
      <c r="Y180" s="13"/>
      <c r="Z180" s="13"/>
      <c r="AA180" s="13"/>
      <c r="AB180" s="13"/>
      <c r="AC180" s="13"/>
      <c r="AD180" s="13"/>
      <c r="AE180" s="13"/>
      <c r="AT180" s="250" t="s">
        <v>323</v>
      </c>
      <c r="AU180" s="250" t="s">
        <v>86</v>
      </c>
      <c r="AV180" s="13" t="s">
        <v>86</v>
      </c>
      <c r="AW180" s="13" t="s">
        <v>32</v>
      </c>
      <c r="AX180" s="13" t="s">
        <v>84</v>
      </c>
      <c r="AY180" s="250" t="s">
        <v>304</v>
      </c>
    </row>
    <row r="181" s="2" customFormat="1" ht="16.5" customHeight="1">
      <c r="A181" s="38"/>
      <c r="B181" s="39"/>
      <c r="C181" s="226" t="s">
        <v>403</v>
      </c>
      <c r="D181" s="226" t="s">
        <v>307</v>
      </c>
      <c r="E181" s="227" t="s">
        <v>1717</v>
      </c>
      <c r="F181" s="228" t="s">
        <v>1718</v>
      </c>
      <c r="G181" s="229" t="s">
        <v>575</v>
      </c>
      <c r="H181" s="230">
        <v>2</v>
      </c>
      <c r="I181" s="231"/>
      <c r="J181" s="232">
        <f>ROUND(I181*H181,2)</f>
        <v>0</v>
      </c>
      <c r="K181" s="228" t="s">
        <v>1</v>
      </c>
      <c r="L181" s="44"/>
      <c r="M181" s="233" t="s">
        <v>1</v>
      </c>
      <c r="N181" s="234" t="s">
        <v>42</v>
      </c>
      <c r="O181" s="91"/>
      <c r="P181" s="235">
        <f>O181*H181</f>
        <v>0</v>
      </c>
      <c r="Q181" s="235">
        <v>0</v>
      </c>
      <c r="R181" s="235">
        <f>Q181*H181</f>
        <v>0</v>
      </c>
      <c r="S181" s="235">
        <v>0.0275</v>
      </c>
      <c r="T181" s="236">
        <f>S181*H181</f>
        <v>0.055</v>
      </c>
      <c r="U181" s="38"/>
      <c r="V181" s="38"/>
      <c r="W181" s="38"/>
      <c r="X181" s="38"/>
      <c r="Y181" s="38"/>
      <c r="Z181" s="38"/>
      <c r="AA181" s="38"/>
      <c r="AB181" s="38"/>
      <c r="AC181" s="38"/>
      <c r="AD181" s="38"/>
      <c r="AE181" s="38"/>
      <c r="AR181" s="237" t="s">
        <v>392</v>
      </c>
      <c r="AT181" s="237" t="s">
        <v>307</v>
      </c>
      <c r="AU181" s="237" t="s">
        <v>86</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392</v>
      </c>
      <c r="BM181" s="237" t="s">
        <v>1719</v>
      </c>
    </row>
    <row r="182" s="13" customFormat="1">
      <c r="A182" s="13"/>
      <c r="B182" s="239"/>
      <c r="C182" s="240"/>
      <c r="D182" s="241" t="s">
        <v>323</v>
      </c>
      <c r="E182" s="242" t="s">
        <v>1</v>
      </c>
      <c r="F182" s="243" t="s">
        <v>2151</v>
      </c>
      <c r="G182" s="240"/>
      <c r="H182" s="244">
        <v>2</v>
      </c>
      <c r="I182" s="245"/>
      <c r="J182" s="240"/>
      <c r="K182" s="240"/>
      <c r="L182" s="246"/>
      <c r="M182" s="247"/>
      <c r="N182" s="248"/>
      <c r="O182" s="248"/>
      <c r="P182" s="248"/>
      <c r="Q182" s="248"/>
      <c r="R182" s="248"/>
      <c r="S182" s="248"/>
      <c r="T182" s="249"/>
      <c r="U182" s="13"/>
      <c r="V182" s="13"/>
      <c r="W182" s="13"/>
      <c r="X182" s="13"/>
      <c r="Y182" s="13"/>
      <c r="Z182" s="13"/>
      <c r="AA182" s="13"/>
      <c r="AB182" s="13"/>
      <c r="AC182" s="13"/>
      <c r="AD182" s="13"/>
      <c r="AE182" s="13"/>
      <c r="AT182" s="250" t="s">
        <v>323</v>
      </c>
      <c r="AU182" s="250" t="s">
        <v>86</v>
      </c>
      <c r="AV182" s="13" t="s">
        <v>86</v>
      </c>
      <c r="AW182" s="13" t="s">
        <v>32</v>
      </c>
      <c r="AX182" s="13" t="s">
        <v>84</v>
      </c>
      <c r="AY182" s="250" t="s">
        <v>304</v>
      </c>
    </row>
    <row r="183" s="2" customFormat="1" ht="33" customHeight="1">
      <c r="A183" s="38"/>
      <c r="B183" s="39"/>
      <c r="C183" s="226" t="s">
        <v>410</v>
      </c>
      <c r="D183" s="226" t="s">
        <v>307</v>
      </c>
      <c r="E183" s="227" t="s">
        <v>404</v>
      </c>
      <c r="F183" s="228" t="s">
        <v>405</v>
      </c>
      <c r="G183" s="229" t="s">
        <v>406</v>
      </c>
      <c r="H183" s="272"/>
      <c r="I183" s="231"/>
      <c r="J183" s="232">
        <f>ROUND(I183*H183,2)</f>
        <v>0</v>
      </c>
      <c r="K183" s="228" t="s">
        <v>318</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392</v>
      </c>
      <c r="AT183" s="237" t="s">
        <v>307</v>
      </c>
      <c r="AU183" s="237" t="s">
        <v>86</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392</v>
      </c>
      <c r="BM183" s="237" t="s">
        <v>407</v>
      </c>
    </row>
    <row r="184" s="12" customFormat="1" ht="22.8" customHeight="1">
      <c r="A184" s="12"/>
      <c r="B184" s="210"/>
      <c r="C184" s="211"/>
      <c r="D184" s="212" t="s">
        <v>76</v>
      </c>
      <c r="E184" s="224" t="s">
        <v>1385</v>
      </c>
      <c r="F184" s="224" t="s">
        <v>1386</v>
      </c>
      <c r="G184" s="211"/>
      <c r="H184" s="211"/>
      <c r="I184" s="214"/>
      <c r="J184" s="225">
        <f>BK184</f>
        <v>0</v>
      </c>
      <c r="K184" s="211"/>
      <c r="L184" s="216"/>
      <c r="M184" s="217"/>
      <c r="N184" s="218"/>
      <c r="O184" s="218"/>
      <c r="P184" s="219">
        <f>SUM(P185:P189)</f>
        <v>0</v>
      </c>
      <c r="Q184" s="218"/>
      <c r="R184" s="219">
        <f>SUM(R185:R189)</f>
        <v>0</v>
      </c>
      <c r="S184" s="218"/>
      <c r="T184" s="220">
        <f>SUM(T185:T189)</f>
        <v>0.34799999999999998</v>
      </c>
      <c r="U184" s="12"/>
      <c r="V184" s="12"/>
      <c r="W184" s="12"/>
      <c r="X184" s="12"/>
      <c r="Y184" s="12"/>
      <c r="Z184" s="12"/>
      <c r="AA184" s="12"/>
      <c r="AB184" s="12"/>
      <c r="AC184" s="12"/>
      <c r="AD184" s="12"/>
      <c r="AE184" s="12"/>
      <c r="AR184" s="221" t="s">
        <v>86</v>
      </c>
      <c r="AT184" s="222" t="s">
        <v>76</v>
      </c>
      <c r="AU184" s="222" t="s">
        <v>84</v>
      </c>
      <c r="AY184" s="221" t="s">
        <v>304</v>
      </c>
      <c r="BK184" s="223">
        <f>SUM(BK185:BK189)</f>
        <v>0</v>
      </c>
    </row>
    <row r="185" s="2" customFormat="1" ht="16.5" customHeight="1">
      <c r="A185" s="38"/>
      <c r="B185" s="39"/>
      <c r="C185" s="226" t="s">
        <v>414</v>
      </c>
      <c r="D185" s="226" t="s">
        <v>307</v>
      </c>
      <c r="E185" s="227" t="s">
        <v>2152</v>
      </c>
      <c r="F185" s="228" t="s">
        <v>2153</v>
      </c>
      <c r="G185" s="229" t="s">
        <v>575</v>
      </c>
      <c r="H185" s="230">
        <v>1</v>
      </c>
      <c r="I185" s="231"/>
      <c r="J185" s="232">
        <f>ROUND(I185*H185,2)</f>
        <v>0</v>
      </c>
      <c r="K185" s="228" t="s">
        <v>1</v>
      </c>
      <c r="L185" s="44"/>
      <c r="M185" s="233" t="s">
        <v>1</v>
      </c>
      <c r="N185" s="234" t="s">
        <v>42</v>
      </c>
      <c r="O185" s="91"/>
      <c r="P185" s="235">
        <f>O185*H185</f>
        <v>0</v>
      </c>
      <c r="Q185" s="235">
        <v>0</v>
      </c>
      <c r="R185" s="235">
        <f>Q185*H185</f>
        <v>0</v>
      </c>
      <c r="S185" s="235">
        <v>0.17399999999999999</v>
      </c>
      <c r="T185" s="236">
        <f>S185*H185</f>
        <v>0.17399999999999999</v>
      </c>
      <c r="U185" s="38"/>
      <c r="V185" s="38"/>
      <c r="W185" s="38"/>
      <c r="X185" s="38"/>
      <c r="Y185" s="38"/>
      <c r="Z185" s="38"/>
      <c r="AA185" s="38"/>
      <c r="AB185" s="38"/>
      <c r="AC185" s="38"/>
      <c r="AD185" s="38"/>
      <c r="AE185" s="38"/>
      <c r="AR185" s="237" t="s">
        <v>392</v>
      </c>
      <c r="AT185" s="237" t="s">
        <v>307</v>
      </c>
      <c r="AU185" s="237" t="s">
        <v>86</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392</v>
      </c>
      <c r="BM185" s="237" t="s">
        <v>2154</v>
      </c>
    </row>
    <row r="186" s="13" customFormat="1">
      <c r="A186" s="13"/>
      <c r="B186" s="239"/>
      <c r="C186" s="240"/>
      <c r="D186" s="241" t="s">
        <v>323</v>
      </c>
      <c r="E186" s="242" t="s">
        <v>1</v>
      </c>
      <c r="F186" s="243" t="s">
        <v>2155</v>
      </c>
      <c r="G186" s="240"/>
      <c r="H186" s="244">
        <v>1</v>
      </c>
      <c r="I186" s="245"/>
      <c r="J186" s="240"/>
      <c r="K186" s="240"/>
      <c r="L186" s="246"/>
      <c r="M186" s="247"/>
      <c r="N186" s="248"/>
      <c r="O186" s="248"/>
      <c r="P186" s="248"/>
      <c r="Q186" s="248"/>
      <c r="R186" s="248"/>
      <c r="S186" s="248"/>
      <c r="T186" s="249"/>
      <c r="U186" s="13"/>
      <c r="V186" s="13"/>
      <c r="W186" s="13"/>
      <c r="X186" s="13"/>
      <c r="Y186" s="13"/>
      <c r="Z186" s="13"/>
      <c r="AA186" s="13"/>
      <c r="AB186" s="13"/>
      <c r="AC186" s="13"/>
      <c r="AD186" s="13"/>
      <c r="AE186" s="13"/>
      <c r="AT186" s="250" t="s">
        <v>323</v>
      </c>
      <c r="AU186" s="250" t="s">
        <v>86</v>
      </c>
      <c r="AV186" s="13" t="s">
        <v>86</v>
      </c>
      <c r="AW186" s="13" t="s">
        <v>32</v>
      </c>
      <c r="AX186" s="13" t="s">
        <v>84</v>
      </c>
      <c r="AY186" s="250" t="s">
        <v>304</v>
      </c>
    </row>
    <row r="187" s="2" customFormat="1" ht="16.5" customHeight="1">
      <c r="A187" s="38"/>
      <c r="B187" s="39"/>
      <c r="C187" s="226" t="s">
        <v>7</v>
      </c>
      <c r="D187" s="226" t="s">
        <v>307</v>
      </c>
      <c r="E187" s="227" t="s">
        <v>2156</v>
      </c>
      <c r="F187" s="228" t="s">
        <v>2157</v>
      </c>
      <c r="G187" s="229" t="s">
        <v>575</v>
      </c>
      <c r="H187" s="230">
        <v>1</v>
      </c>
      <c r="I187" s="231"/>
      <c r="J187" s="232">
        <f>ROUND(I187*H187,2)</f>
        <v>0</v>
      </c>
      <c r="K187" s="228" t="s">
        <v>1</v>
      </c>
      <c r="L187" s="44"/>
      <c r="M187" s="233" t="s">
        <v>1</v>
      </c>
      <c r="N187" s="234" t="s">
        <v>42</v>
      </c>
      <c r="O187" s="91"/>
      <c r="P187" s="235">
        <f>O187*H187</f>
        <v>0</v>
      </c>
      <c r="Q187" s="235">
        <v>0</v>
      </c>
      <c r="R187" s="235">
        <f>Q187*H187</f>
        <v>0</v>
      </c>
      <c r="S187" s="235">
        <v>0.17399999999999999</v>
      </c>
      <c r="T187" s="236">
        <f>S187*H187</f>
        <v>0.17399999999999999</v>
      </c>
      <c r="U187" s="38"/>
      <c r="V187" s="38"/>
      <c r="W187" s="38"/>
      <c r="X187" s="38"/>
      <c r="Y187" s="38"/>
      <c r="Z187" s="38"/>
      <c r="AA187" s="38"/>
      <c r="AB187" s="38"/>
      <c r="AC187" s="38"/>
      <c r="AD187" s="38"/>
      <c r="AE187" s="38"/>
      <c r="AR187" s="237" t="s">
        <v>392</v>
      </c>
      <c r="AT187" s="237" t="s">
        <v>307</v>
      </c>
      <c r="AU187" s="237" t="s">
        <v>86</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392</v>
      </c>
      <c r="BM187" s="237" t="s">
        <v>2158</v>
      </c>
    </row>
    <row r="188" s="13" customFormat="1">
      <c r="A188" s="13"/>
      <c r="B188" s="239"/>
      <c r="C188" s="240"/>
      <c r="D188" s="241" t="s">
        <v>323</v>
      </c>
      <c r="E188" s="242" t="s">
        <v>1</v>
      </c>
      <c r="F188" s="243" t="s">
        <v>2159</v>
      </c>
      <c r="G188" s="240"/>
      <c r="H188" s="244">
        <v>1</v>
      </c>
      <c r="I188" s="245"/>
      <c r="J188" s="240"/>
      <c r="K188" s="240"/>
      <c r="L188" s="246"/>
      <c r="M188" s="247"/>
      <c r="N188" s="248"/>
      <c r="O188" s="248"/>
      <c r="P188" s="248"/>
      <c r="Q188" s="248"/>
      <c r="R188" s="248"/>
      <c r="S188" s="248"/>
      <c r="T188" s="249"/>
      <c r="U188" s="13"/>
      <c r="V188" s="13"/>
      <c r="W188" s="13"/>
      <c r="X188" s="13"/>
      <c r="Y188" s="13"/>
      <c r="Z188" s="13"/>
      <c r="AA188" s="13"/>
      <c r="AB188" s="13"/>
      <c r="AC188" s="13"/>
      <c r="AD188" s="13"/>
      <c r="AE188" s="13"/>
      <c r="AT188" s="250" t="s">
        <v>323</v>
      </c>
      <c r="AU188" s="250" t="s">
        <v>86</v>
      </c>
      <c r="AV188" s="13" t="s">
        <v>86</v>
      </c>
      <c r="AW188" s="13" t="s">
        <v>32</v>
      </c>
      <c r="AX188" s="13" t="s">
        <v>84</v>
      </c>
      <c r="AY188" s="250" t="s">
        <v>304</v>
      </c>
    </row>
    <row r="189" s="2" customFormat="1" ht="24.15" customHeight="1">
      <c r="A189" s="38"/>
      <c r="B189" s="39"/>
      <c r="C189" s="226" t="s">
        <v>422</v>
      </c>
      <c r="D189" s="226" t="s">
        <v>307</v>
      </c>
      <c r="E189" s="227" t="s">
        <v>2160</v>
      </c>
      <c r="F189" s="228" t="s">
        <v>2161</v>
      </c>
      <c r="G189" s="229" t="s">
        <v>406</v>
      </c>
      <c r="H189" s="272"/>
      <c r="I189" s="231"/>
      <c r="J189" s="232">
        <f>ROUND(I189*H189,2)</f>
        <v>0</v>
      </c>
      <c r="K189" s="228" t="s">
        <v>318</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392</v>
      </c>
      <c r="AT189" s="237" t="s">
        <v>307</v>
      </c>
      <c r="AU189" s="237" t="s">
        <v>86</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392</v>
      </c>
      <c r="BM189" s="237" t="s">
        <v>2162</v>
      </c>
    </row>
    <row r="190" s="12" customFormat="1" ht="22.8" customHeight="1">
      <c r="A190" s="12"/>
      <c r="B190" s="210"/>
      <c r="C190" s="211"/>
      <c r="D190" s="212" t="s">
        <v>76</v>
      </c>
      <c r="E190" s="224" t="s">
        <v>408</v>
      </c>
      <c r="F190" s="224" t="s">
        <v>409</v>
      </c>
      <c r="G190" s="211"/>
      <c r="H190" s="211"/>
      <c r="I190" s="214"/>
      <c r="J190" s="225">
        <f>BK190</f>
        <v>0</v>
      </c>
      <c r="K190" s="211"/>
      <c r="L190" s="216"/>
      <c r="M190" s="217"/>
      <c r="N190" s="218"/>
      <c r="O190" s="218"/>
      <c r="P190" s="219">
        <f>SUM(P191:P199)</f>
        <v>0</v>
      </c>
      <c r="Q190" s="218"/>
      <c r="R190" s="219">
        <f>SUM(R191:R199)</f>
        <v>0.28420000000000001</v>
      </c>
      <c r="S190" s="218"/>
      <c r="T190" s="220">
        <f>SUM(T191:T199)</f>
        <v>0</v>
      </c>
      <c r="U190" s="12"/>
      <c r="V190" s="12"/>
      <c r="W190" s="12"/>
      <c r="X190" s="12"/>
      <c r="Y190" s="12"/>
      <c r="Z190" s="12"/>
      <c r="AA190" s="12"/>
      <c r="AB190" s="12"/>
      <c r="AC190" s="12"/>
      <c r="AD190" s="12"/>
      <c r="AE190" s="12"/>
      <c r="AR190" s="221" t="s">
        <v>86</v>
      </c>
      <c r="AT190" s="222" t="s">
        <v>76</v>
      </c>
      <c r="AU190" s="222" t="s">
        <v>84</v>
      </c>
      <c r="AY190" s="221" t="s">
        <v>304</v>
      </c>
      <c r="BK190" s="223">
        <f>SUM(BK191:BK199)</f>
        <v>0</v>
      </c>
    </row>
    <row r="191" s="2" customFormat="1" ht="16.5" customHeight="1">
      <c r="A191" s="38"/>
      <c r="B191" s="39"/>
      <c r="C191" s="226" t="s">
        <v>429</v>
      </c>
      <c r="D191" s="226" t="s">
        <v>307</v>
      </c>
      <c r="E191" s="227" t="s">
        <v>411</v>
      </c>
      <c r="F191" s="228" t="s">
        <v>412</v>
      </c>
      <c r="G191" s="229" t="s">
        <v>317</v>
      </c>
      <c r="H191" s="230">
        <v>7</v>
      </c>
      <c r="I191" s="231"/>
      <c r="J191" s="232">
        <f>ROUND(I191*H191,2)</f>
        <v>0</v>
      </c>
      <c r="K191" s="228" t="s">
        <v>318</v>
      </c>
      <c r="L191" s="44"/>
      <c r="M191" s="233" t="s">
        <v>1</v>
      </c>
      <c r="N191" s="234" t="s">
        <v>42</v>
      </c>
      <c r="O191" s="91"/>
      <c r="P191" s="235">
        <f>O191*H191</f>
        <v>0</v>
      </c>
      <c r="Q191" s="235">
        <v>0.00029999999999999997</v>
      </c>
      <c r="R191" s="235">
        <f>Q191*H191</f>
        <v>0.0020999999999999999</v>
      </c>
      <c r="S191" s="235">
        <v>0</v>
      </c>
      <c r="T191" s="236">
        <f>S191*H191</f>
        <v>0</v>
      </c>
      <c r="U191" s="38"/>
      <c r="V191" s="38"/>
      <c r="W191" s="38"/>
      <c r="X191" s="38"/>
      <c r="Y191" s="38"/>
      <c r="Z191" s="38"/>
      <c r="AA191" s="38"/>
      <c r="AB191" s="38"/>
      <c r="AC191" s="38"/>
      <c r="AD191" s="38"/>
      <c r="AE191" s="38"/>
      <c r="AR191" s="237" t="s">
        <v>392</v>
      </c>
      <c r="AT191" s="237" t="s">
        <v>307</v>
      </c>
      <c r="AU191" s="237" t="s">
        <v>86</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392</v>
      </c>
      <c r="BM191" s="237" t="s">
        <v>413</v>
      </c>
    </row>
    <row r="192" s="2" customFormat="1" ht="24.15" customHeight="1">
      <c r="A192" s="38"/>
      <c r="B192" s="39"/>
      <c r="C192" s="226" t="s">
        <v>433</v>
      </c>
      <c r="D192" s="226" t="s">
        <v>307</v>
      </c>
      <c r="E192" s="227" t="s">
        <v>415</v>
      </c>
      <c r="F192" s="228" t="s">
        <v>416</v>
      </c>
      <c r="G192" s="229" t="s">
        <v>317</v>
      </c>
      <c r="H192" s="230">
        <v>7</v>
      </c>
      <c r="I192" s="231"/>
      <c r="J192" s="232">
        <f>ROUND(I192*H192,2)</f>
        <v>0</v>
      </c>
      <c r="K192" s="228" t="s">
        <v>318</v>
      </c>
      <c r="L192" s="44"/>
      <c r="M192" s="233" t="s">
        <v>1</v>
      </c>
      <c r="N192" s="234" t="s">
        <v>42</v>
      </c>
      <c r="O192" s="91"/>
      <c r="P192" s="235">
        <f>O192*H192</f>
        <v>0</v>
      </c>
      <c r="Q192" s="235">
        <v>0.0074999999999999997</v>
      </c>
      <c r="R192" s="235">
        <f>Q192*H192</f>
        <v>0.052499999999999998</v>
      </c>
      <c r="S192" s="235">
        <v>0</v>
      </c>
      <c r="T192" s="236">
        <f>S192*H192</f>
        <v>0</v>
      </c>
      <c r="U192" s="38"/>
      <c r="V192" s="38"/>
      <c r="W192" s="38"/>
      <c r="X192" s="38"/>
      <c r="Y192" s="38"/>
      <c r="Z192" s="38"/>
      <c r="AA192" s="38"/>
      <c r="AB192" s="38"/>
      <c r="AC192" s="38"/>
      <c r="AD192" s="38"/>
      <c r="AE192" s="38"/>
      <c r="AR192" s="237" t="s">
        <v>392</v>
      </c>
      <c r="AT192" s="237" t="s">
        <v>307</v>
      </c>
      <c r="AU192" s="237" t="s">
        <v>86</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392</v>
      </c>
      <c r="BM192" s="237" t="s">
        <v>417</v>
      </c>
    </row>
    <row r="193" s="2" customFormat="1" ht="33" customHeight="1">
      <c r="A193" s="38"/>
      <c r="B193" s="39"/>
      <c r="C193" s="226" t="s">
        <v>437</v>
      </c>
      <c r="D193" s="226" t="s">
        <v>307</v>
      </c>
      <c r="E193" s="227" t="s">
        <v>418</v>
      </c>
      <c r="F193" s="228" t="s">
        <v>419</v>
      </c>
      <c r="G193" s="229" t="s">
        <v>317</v>
      </c>
      <c r="H193" s="230">
        <v>7</v>
      </c>
      <c r="I193" s="231"/>
      <c r="J193" s="232">
        <f>ROUND(I193*H193,2)</f>
        <v>0</v>
      </c>
      <c r="K193" s="228" t="s">
        <v>318</v>
      </c>
      <c r="L193" s="44"/>
      <c r="M193" s="233" t="s">
        <v>1</v>
      </c>
      <c r="N193" s="234" t="s">
        <v>42</v>
      </c>
      <c r="O193" s="91"/>
      <c r="P193" s="235">
        <f>O193*H193</f>
        <v>0</v>
      </c>
      <c r="Q193" s="235">
        <v>0.0060000000000000001</v>
      </c>
      <c r="R193" s="235">
        <f>Q193*H193</f>
        <v>0.042000000000000003</v>
      </c>
      <c r="S193" s="235">
        <v>0</v>
      </c>
      <c r="T193" s="236">
        <f>S193*H193</f>
        <v>0</v>
      </c>
      <c r="U193" s="38"/>
      <c r="V193" s="38"/>
      <c r="W193" s="38"/>
      <c r="X193" s="38"/>
      <c r="Y193" s="38"/>
      <c r="Z193" s="38"/>
      <c r="AA193" s="38"/>
      <c r="AB193" s="38"/>
      <c r="AC193" s="38"/>
      <c r="AD193" s="38"/>
      <c r="AE193" s="38"/>
      <c r="AR193" s="237" t="s">
        <v>392</v>
      </c>
      <c r="AT193" s="237" t="s">
        <v>307</v>
      </c>
      <c r="AU193" s="237" t="s">
        <v>86</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392</v>
      </c>
      <c r="BM193" s="237" t="s">
        <v>420</v>
      </c>
    </row>
    <row r="194" s="13" customFormat="1">
      <c r="A194" s="13"/>
      <c r="B194" s="239"/>
      <c r="C194" s="240"/>
      <c r="D194" s="241" t="s">
        <v>323</v>
      </c>
      <c r="E194" s="242" t="s">
        <v>1</v>
      </c>
      <c r="F194" s="243" t="s">
        <v>2163</v>
      </c>
      <c r="G194" s="240"/>
      <c r="H194" s="244">
        <v>7</v>
      </c>
      <c r="I194" s="245"/>
      <c r="J194" s="240"/>
      <c r="K194" s="240"/>
      <c r="L194" s="246"/>
      <c r="M194" s="247"/>
      <c r="N194" s="248"/>
      <c r="O194" s="248"/>
      <c r="P194" s="248"/>
      <c r="Q194" s="248"/>
      <c r="R194" s="248"/>
      <c r="S194" s="248"/>
      <c r="T194" s="249"/>
      <c r="U194" s="13"/>
      <c r="V194" s="13"/>
      <c r="W194" s="13"/>
      <c r="X194" s="13"/>
      <c r="Y194" s="13"/>
      <c r="Z194" s="13"/>
      <c r="AA194" s="13"/>
      <c r="AB194" s="13"/>
      <c r="AC194" s="13"/>
      <c r="AD194" s="13"/>
      <c r="AE194" s="13"/>
      <c r="AT194" s="250" t="s">
        <v>323</v>
      </c>
      <c r="AU194" s="250" t="s">
        <v>86</v>
      </c>
      <c r="AV194" s="13" t="s">
        <v>86</v>
      </c>
      <c r="AW194" s="13" t="s">
        <v>32</v>
      </c>
      <c r="AX194" s="13" t="s">
        <v>84</v>
      </c>
      <c r="AY194" s="250" t="s">
        <v>304</v>
      </c>
    </row>
    <row r="195" s="2" customFormat="1" ht="37.8" customHeight="1">
      <c r="A195" s="38"/>
      <c r="B195" s="39"/>
      <c r="C195" s="273" t="s">
        <v>443</v>
      </c>
      <c r="D195" s="273" t="s">
        <v>423</v>
      </c>
      <c r="E195" s="274" t="s">
        <v>424</v>
      </c>
      <c r="F195" s="275" t="s">
        <v>425</v>
      </c>
      <c r="G195" s="276" t="s">
        <v>317</v>
      </c>
      <c r="H195" s="277">
        <v>8.0500000000000007</v>
      </c>
      <c r="I195" s="278"/>
      <c r="J195" s="279">
        <f>ROUND(I195*H195,2)</f>
        <v>0</v>
      </c>
      <c r="K195" s="275" t="s">
        <v>318</v>
      </c>
      <c r="L195" s="280"/>
      <c r="M195" s="281" t="s">
        <v>1</v>
      </c>
      <c r="N195" s="282" t="s">
        <v>42</v>
      </c>
      <c r="O195" s="91"/>
      <c r="P195" s="235">
        <f>O195*H195</f>
        <v>0</v>
      </c>
      <c r="Q195" s="235">
        <v>0.021999999999999999</v>
      </c>
      <c r="R195" s="235">
        <f>Q195*H195</f>
        <v>0.17710000000000001</v>
      </c>
      <c r="S195" s="235">
        <v>0</v>
      </c>
      <c r="T195" s="236">
        <f>S195*H195</f>
        <v>0</v>
      </c>
      <c r="U195" s="38"/>
      <c r="V195" s="38"/>
      <c r="W195" s="38"/>
      <c r="X195" s="38"/>
      <c r="Y195" s="38"/>
      <c r="Z195" s="38"/>
      <c r="AA195" s="38"/>
      <c r="AB195" s="38"/>
      <c r="AC195" s="38"/>
      <c r="AD195" s="38"/>
      <c r="AE195" s="38"/>
      <c r="AR195" s="237" t="s">
        <v>426</v>
      </c>
      <c r="AT195" s="237" t="s">
        <v>423</v>
      </c>
      <c r="AU195" s="237" t="s">
        <v>86</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392</v>
      </c>
      <c r="BM195" s="237" t="s">
        <v>427</v>
      </c>
    </row>
    <row r="196" s="13" customFormat="1">
      <c r="A196" s="13"/>
      <c r="B196" s="239"/>
      <c r="C196" s="240"/>
      <c r="D196" s="241" t="s">
        <v>323</v>
      </c>
      <c r="E196" s="240"/>
      <c r="F196" s="243" t="s">
        <v>2026</v>
      </c>
      <c r="G196" s="240"/>
      <c r="H196" s="244">
        <v>8.0500000000000007</v>
      </c>
      <c r="I196" s="245"/>
      <c r="J196" s="240"/>
      <c r="K196" s="240"/>
      <c r="L196" s="246"/>
      <c r="M196" s="247"/>
      <c r="N196" s="248"/>
      <c r="O196" s="248"/>
      <c r="P196" s="248"/>
      <c r="Q196" s="248"/>
      <c r="R196" s="248"/>
      <c r="S196" s="248"/>
      <c r="T196" s="249"/>
      <c r="U196" s="13"/>
      <c r="V196" s="13"/>
      <c r="W196" s="13"/>
      <c r="X196" s="13"/>
      <c r="Y196" s="13"/>
      <c r="Z196" s="13"/>
      <c r="AA196" s="13"/>
      <c r="AB196" s="13"/>
      <c r="AC196" s="13"/>
      <c r="AD196" s="13"/>
      <c r="AE196" s="13"/>
      <c r="AT196" s="250" t="s">
        <v>323</v>
      </c>
      <c r="AU196" s="250" t="s">
        <v>86</v>
      </c>
      <c r="AV196" s="13" t="s">
        <v>86</v>
      </c>
      <c r="AW196" s="13" t="s">
        <v>4</v>
      </c>
      <c r="AX196" s="13" t="s">
        <v>84</v>
      </c>
      <c r="AY196" s="250" t="s">
        <v>304</v>
      </c>
    </row>
    <row r="197" s="2" customFormat="1" ht="33" customHeight="1">
      <c r="A197" s="38"/>
      <c r="B197" s="39"/>
      <c r="C197" s="226" t="s">
        <v>447</v>
      </c>
      <c r="D197" s="226" t="s">
        <v>307</v>
      </c>
      <c r="E197" s="227" t="s">
        <v>430</v>
      </c>
      <c r="F197" s="228" t="s">
        <v>431</v>
      </c>
      <c r="G197" s="229" t="s">
        <v>317</v>
      </c>
      <c r="H197" s="230">
        <v>7</v>
      </c>
      <c r="I197" s="231"/>
      <c r="J197" s="232">
        <f>ROUND(I197*H197,2)</f>
        <v>0</v>
      </c>
      <c r="K197" s="228" t="s">
        <v>318</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392</v>
      </c>
      <c r="AT197" s="237" t="s">
        <v>307</v>
      </c>
      <c r="AU197" s="237" t="s">
        <v>86</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392</v>
      </c>
      <c r="BM197" s="237" t="s">
        <v>432</v>
      </c>
    </row>
    <row r="198" s="2" customFormat="1" ht="24.15" customHeight="1">
      <c r="A198" s="38"/>
      <c r="B198" s="39"/>
      <c r="C198" s="226" t="s">
        <v>451</v>
      </c>
      <c r="D198" s="226" t="s">
        <v>307</v>
      </c>
      <c r="E198" s="227" t="s">
        <v>434</v>
      </c>
      <c r="F198" s="228" t="s">
        <v>435</v>
      </c>
      <c r="G198" s="229" t="s">
        <v>317</v>
      </c>
      <c r="H198" s="230">
        <v>7</v>
      </c>
      <c r="I198" s="231"/>
      <c r="J198" s="232">
        <f>ROUND(I198*H198,2)</f>
        <v>0</v>
      </c>
      <c r="K198" s="228" t="s">
        <v>318</v>
      </c>
      <c r="L198" s="44"/>
      <c r="M198" s="233" t="s">
        <v>1</v>
      </c>
      <c r="N198" s="234" t="s">
        <v>42</v>
      </c>
      <c r="O198" s="91"/>
      <c r="P198" s="235">
        <f>O198*H198</f>
        <v>0</v>
      </c>
      <c r="Q198" s="235">
        <v>0.0015</v>
      </c>
      <c r="R198" s="235">
        <f>Q198*H198</f>
        <v>0.010500000000000001</v>
      </c>
      <c r="S198" s="235">
        <v>0</v>
      </c>
      <c r="T198" s="236">
        <f>S198*H198</f>
        <v>0</v>
      </c>
      <c r="U198" s="38"/>
      <c r="V198" s="38"/>
      <c r="W198" s="38"/>
      <c r="X198" s="38"/>
      <c r="Y198" s="38"/>
      <c r="Z198" s="38"/>
      <c r="AA198" s="38"/>
      <c r="AB198" s="38"/>
      <c r="AC198" s="38"/>
      <c r="AD198" s="38"/>
      <c r="AE198" s="38"/>
      <c r="AR198" s="237" t="s">
        <v>392</v>
      </c>
      <c r="AT198" s="237" t="s">
        <v>307</v>
      </c>
      <c r="AU198" s="237" t="s">
        <v>86</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392</v>
      </c>
      <c r="BM198" s="237" t="s">
        <v>436</v>
      </c>
    </row>
    <row r="199" s="2" customFormat="1" ht="24.15" customHeight="1">
      <c r="A199" s="38"/>
      <c r="B199" s="39"/>
      <c r="C199" s="226" t="s">
        <v>456</v>
      </c>
      <c r="D199" s="226" t="s">
        <v>307</v>
      </c>
      <c r="E199" s="227" t="s">
        <v>438</v>
      </c>
      <c r="F199" s="228" t="s">
        <v>439</v>
      </c>
      <c r="G199" s="229" t="s">
        <v>406</v>
      </c>
      <c r="H199" s="272"/>
      <c r="I199" s="231"/>
      <c r="J199" s="232">
        <f>ROUND(I199*H199,2)</f>
        <v>0</v>
      </c>
      <c r="K199" s="228" t="s">
        <v>318</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392</v>
      </c>
      <c r="AT199" s="237" t="s">
        <v>307</v>
      </c>
      <c r="AU199" s="237" t="s">
        <v>86</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392</v>
      </c>
      <c r="BM199" s="237" t="s">
        <v>440</v>
      </c>
    </row>
    <row r="200" s="12" customFormat="1" ht="22.8" customHeight="1">
      <c r="A200" s="12"/>
      <c r="B200" s="210"/>
      <c r="C200" s="211"/>
      <c r="D200" s="212" t="s">
        <v>76</v>
      </c>
      <c r="E200" s="224" t="s">
        <v>441</v>
      </c>
      <c r="F200" s="224" t="s">
        <v>442</v>
      </c>
      <c r="G200" s="211"/>
      <c r="H200" s="211"/>
      <c r="I200" s="214"/>
      <c r="J200" s="225">
        <f>BK200</f>
        <v>0</v>
      </c>
      <c r="K200" s="211"/>
      <c r="L200" s="216"/>
      <c r="M200" s="217"/>
      <c r="N200" s="218"/>
      <c r="O200" s="218"/>
      <c r="P200" s="219">
        <f>SUM(P201:P211)</f>
        <v>0</v>
      </c>
      <c r="Q200" s="218"/>
      <c r="R200" s="219">
        <f>SUM(R201:R211)</f>
        <v>0.262845</v>
      </c>
      <c r="S200" s="218"/>
      <c r="T200" s="220">
        <f>SUM(T201:T211)</f>
        <v>0.081000000000000003</v>
      </c>
      <c r="U200" s="12"/>
      <c r="V200" s="12"/>
      <c r="W200" s="12"/>
      <c r="X200" s="12"/>
      <c r="Y200" s="12"/>
      <c r="Z200" s="12"/>
      <c r="AA200" s="12"/>
      <c r="AB200" s="12"/>
      <c r="AC200" s="12"/>
      <c r="AD200" s="12"/>
      <c r="AE200" s="12"/>
      <c r="AR200" s="221" t="s">
        <v>86</v>
      </c>
      <c r="AT200" s="222" t="s">
        <v>76</v>
      </c>
      <c r="AU200" s="222" t="s">
        <v>84</v>
      </c>
      <c r="AY200" s="221" t="s">
        <v>304</v>
      </c>
      <c r="BK200" s="223">
        <f>SUM(BK201:BK211)</f>
        <v>0</v>
      </c>
    </row>
    <row r="201" s="2" customFormat="1" ht="24.15" customHeight="1">
      <c r="A201" s="38"/>
      <c r="B201" s="39"/>
      <c r="C201" s="226" t="s">
        <v>461</v>
      </c>
      <c r="D201" s="226" t="s">
        <v>307</v>
      </c>
      <c r="E201" s="227" t="s">
        <v>444</v>
      </c>
      <c r="F201" s="228" t="s">
        <v>445</v>
      </c>
      <c r="G201" s="229" t="s">
        <v>317</v>
      </c>
      <c r="H201" s="230">
        <v>27</v>
      </c>
      <c r="I201" s="231"/>
      <c r="J201" s="232">
        <f>ROUND(I201*H201,2)</f>
        <v>0</v>
      </c>
      <c r="K201" s="228" t="s">
        <v>318</v>
      </c>
      <c r="L201" s="44"/>
      <c r="M201" s="233" t="s">
        <v>1</v>
      </c>
      <c r="N201" s="234" t="s">
        <v>42</v>
      </c>
      <c r="O201" s="91"/>
      <c r="P201" s="235">
        <f>O201*H201</f>
        <v>0</v>
      </c>
      <c r="Q201" s="235">
        <v>3.0000000000000001E-05</v>
      </c>
      <c r="R201" s="235">
        <f>Q201*H201</f>
        <v>0.00081000000000000006</v>
      </c>
      <c r="S201" s="235">
        <v>0</v>
      </c>
      <c r="T201" s="236">
        <f>S201*H201</f>
        <v>0</v>
      </c>
      <c r="U201" s="38"/>
      <c r="V201" s="38"/>
      <c r="W201" s="38"/>
      <c r="X201" s="38"/>
      <c r="Y201" s="38"/>
      <c r="Z201" s="38"/>
      <c r="AA201" s="38"/>
      <c r="AB201" s="38"/>
      <c r="AC201" s="38"/>
      <c r="AD201" s="38"/>
      <c r="AE201" s="38"/>
      <c r="AR201" s="237" t="s">
        <v>392</v>
      </c>
      <c r="AT201" s="237" t="s">
        <v>307</v>
      </c>
      <c r="AU201" s="237" t="s">
        <v>86</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392</v>
      </c>
      <c r="BM201" s="237" t="s">
        <v>446</v>
      </c>
    </row>
    <row r="202" s="2" customFormat="1" ht="33" customHeight="1">
      <c r="A202" s="38"/>
      <c r="B202" s="39"/>
      <c r="C202" s="226" t="s">
        <v>466</v>
      </c>
      <c r="D202" s="226" t="s">
        <v>307</v>
      </c>
      <c r="E202" s="227" t="s">
        <v>448</v>
      </c>
      <c r="F202" s="228" t="s">
        <v>449</v>
      </c>
      <c r="G202" s="229" t="s">
        <v>317</v>
      </c>
      <c r="H202" s="230">
        <v>27</v>
      </c>
      <c r="I202" s="231"/>
      <c r="J202" s="232">
        <f>ROUND(I202*H202,2)</f>
        <v>0</v>
      </c>
      <c r="K202" s="228" t="s">
        <v>318</v>
      </c>
      <c r="L202" s="44"/>
      <c r="M202" s="233" t="s">
        <v>1</v>
      </c>
      <c r="N202" s="234" t="s">
        <v>42</v>
      </c>
      <c r="O202" s="91"/>
      <c r="P202" s="235">
        <f>O202*H202</f>
        <v>0</v>
      </c>
      <c r="Q202" s="235">
        <v>0.0074999999999999997</v>
      </c>
      <c r="R202" s="235">
        <f>Q202*H202</f>
        <v>0.20249999999999999</v>
      </c>
      <c r="S202" s="235">
        <v>0</v>
      </c>
      <c r="T202" s="236">
        <f>S202*H202</f>
        <v>0</v>
      </c>
      <c r="U202" s="38"/>
      <c r="V202" s="38"/>
      <c r="W202" s="38"/>
      <c r="X202" s="38"/>
      <c r="Y202" s="38"/>
      <c r="Z202" s="38"/>
      <c r="AA202" s="38"/>
      <c r="AB202" s="38"/>
      <c r="AC202" s="38"/>
      <c r="AD202" s="38"/>
      <c r="AE202" s="38"/>
      <c r="AR202" s="237" t="s">
        <v>392</v>
      </c>
      <c r="AT202" s="237" t="s">
        <v>307</v>
      </c>
      <c r="AU202" s="237" t="s">
        <v>86</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392</v>
      </c>
      <c r="BM202" s="237" t="s">
        <v>450</v>
      </c>
    </row>
    <row r="203" s="2" customFormat="1" ht="24.15" customHeight="1">
      <c r="A203" s="38"/>
      <c r="B203" s="39"/>
      <c r="C203" s="226" t="s">
        <v>426</v>
      </c>
      <c r="D203" s="226" t="s">
        <v>307</v>
      </c>
      <c r="E203" s="227" t="s">
        <v>452</v>
      </c>
      <c r="F203" s="228" t="s">
        <v>453</v>
      </c>
      <c r="G203" s="229" t="s">
        <v>317</v>
      </c>
      <c r="H203" s="230">
        <v>27</v>
      </c>
      <c r="I203" s="231"/>
      <c r="J203" s="232">
        <f>ROUND(I203*H203,2)</f>
        <v>0</v>
      </c>
      <c r="K203" s="228" t="s">
        <v>318</v>
      </c>
      <c r="L203" s="44"/>
      <c r="M203" s="233" t="s">
        <v>1</v>
      </c>
      <c r="N203" s="234" t="s">
        <v>42</v>
      </c>
      <c r="O203" s="91"/>
      <c r="P203" s="235">
        <f>O203*H203</f>
        <v>0</v>
      </c>
      <c r="Q203" s="235">
        <v>0</v>
      </c>
      <c r="R203" s="235">
        <f>Q203*H203</f>
        <v>0</v>
      </c>
      <c r="S203" s="235">
        <v>0.0030000000000000001</v>
      </c>
      <c r="T203" s="236">
        <f>S203*H203</f>
        <v>0.081000000000000003</v>
      </c>
      <c r="U203" s="38"/>
      <c r="V203" s="38"/>
      <c r="W203" s="38"/>
      <c r="X203" s="38"/>
      <c r="Y203" s="38"/>
      <c r="Z203" s="38"/>
      <c r="AA203" s="38"/>
      <c r="AB203" s="38"/>
      <c r="AC203" s="38"/>
      <c r="AD203" s="38"/>
      <c r="AE203" s="38"/>
      <c r="AR203" s="237" t="s">
        <v>392</v>
      </c>
      <c r="AT203" s="237" t="s">
        <v>307</v>
      </c>
      <c r="AU203" s="237" t="s">
        <v>86</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392</v>
      </c>
      <c r="BM203" s="237" t="s">
        <v>454</v>
      </c>
    </row>
    <row r="204" s="13" customFormat="1">
      <c r="A204" s="13"/>
      <c r="B204" s="239"/>
      <c r="C204" s="240"/>
      <c r="D204" s="241" t="s">
        <v>323</v>
      </c>
      <c r="E204" s="242" t="s">
        <v>1</v>
      </c>
      <c r="F204" s="243" t="s">
        <v>2164</v>
      </c>
      <c r="G204" s="240"/>
      <c r="H204" s="244">
        <v>27</v>
      </c>
      <c r="I204" s="245"/>
      <c r="J204" s="240"/>
      <c r="K204" s="240"/>
      <c r="L204" s="246"/>
      <c r="M204" s="247"/>
      <c r="N204" s="248"/>
      <c r="O204" s="248"/>
      <c r="P204" s="248"/>
      <c r="Q204" s="248"/>
      <c r="R204" s="248"/>
      <c r="S204" s="248"/>
      <c r="T204" s="249"/>
      <c r="U204" s="13"/>
      <c r="V204" s="13"/>
      <c r="W204" s="13"/>
      <c r="X204" s="13"/>
      <c r="Y204" s="13"/>
      <c r="Z204" s="13"/>
      <c r="AA204" s="13"/>
      <c r="AB204" s="13"/>
      <c r="AC204" s="13"/>
      <c r="AD204" s="13"/>
      <c r="AE204" s="13"/>
      <c r="AT204" s="250" t="s">
        <v>323</v>
      </c>
      <c r="AU204" s="250" t="s">
        <v>86</v>
      </c>
      <c r="AV204" s="13" t="s">
        <v>86</v>
      </c>
      <c r="AW204" s="13" t="s">
        <v>32</v>
      </c>
      <c r="AX204" s="13" t="s">
        <v>77</v>
      </c>
      <c r="AY204" s="250" t="s">
        <v>304</v>
      </c>
    </row>
    <row r="205" s="13" customFormat="1">
      <c r="A205" s="13"/>
      <c r="B205" s="239"/>
      <c r="C205" s="240"/>
      <c r="D205" s="241" t="s">
        <v>323</v>
      </c>
      <c r="E205" s="242" t="s">
        <v>1</v>
      </c>
      <c r="F205" s="243" t="s">
        <v>2165</v>
      </c>
      <c r="G205" s="240"/>
      <c r="H205" s="244">
        <v>0</v>
      </c>
      <c r="I205" s="245"/>
      <c r="J205" s="240"/>
      <c r="K205" s="240"/>
      <c r="L205" s="246"/>
      <c r="M205" s="247"/>
      <c r="N205" s="248"/>
      <c r="O205" s="248"/>
      <c r="P205" s="248"/>
      <c r="Q205" s="248"/>
      <c r="R205" s="248"/>
      <c r="S205" s="248"/>
      <c r="T205" s="249"/>
      <c r="U205" s="13"/>
      <c r="V205" s="13"/>
      <c r="W205" s="13"/>
      <c r="X205" s="13"/>
      <c r="Y205" s="13"/>
      <c r="Z205" s="13"/>
      <c r="AA205" s="13"/>
      <c r="AB205" s="13"/>
      <c r="AC205" s="13"/>
      <c r="AD205" s="13"/>
      <c r="AE205" s="13"/>
      <c r="AT205" s="250" t="s">
        <v>323</v>
      </c>
      <c r="AU205" s="250" t="s">
        <v>86</v>
      </c>
      <c r="AV205" s="13" t="s">
        <v>86</v>
      </c>
      <c r="AW205" s="13" t="s">
        <v>32</v>
      </c>
      <c r="AX205" s="13" t="s">
        <v>77</v>
      </c>
      <c r="AY205" s="250" t="s">
        <v>304</v>
      </c>
    </row>
    <row r="206" s="15" customFormat="1">
      <c r="A206" s="15"/>
      <c r="B206" s="261"/>
      <c r="C206" s="262"/>
      <c r="D206" s="241" t="s">
        <v>323</v>
      </c>
      <c r="E206" s="263" t="s">
        <v>1</v>
      </c>
      <c r="F206" s="264" t="s">
        <v>338</v>
      </c>
      <c r="G206" s="262"/>
      <c r="H206" s="265">
        <v>27</v>
      </c>
      <c r="I206" s="266"/>
      <c r="J206" s="262"/>
      <c r="K206" s="262"/>
      <c r="L206" s="267"/>
      <c r="M206" s="268"/>
      <c r="N206" s="269"/>
      <c r="O206" s="269"/>
      <c r="P206" s="269"/>
      <c r="Q206" s="269"/>
      <c r="R206" s="269"/>
      <c r="S206" s="269"/>
      <c r="T206" s="270"/>
      <c r="U206" s="15"/>
      <c r="V206" s="15"/>
      <c r="W206" s="15"/>
      <c r="X206" s="15"/>
      <c r="Y206" s="15"/>
      <c r="Z206" s="15"/>
      <c r="AA206" s="15"/>
      <c r="AB206" s="15"/>
      <c r="AC206" s="15"/>
      <c r="AD206" s="15"/>
      <c r="AE206" s="15"/>
      <c r="AT206" s="271" t="s">
        <v>323</v>
      </c>
      <c r="AU206" s="271" t="s">
        <v>86</v>
      </c>
      <c r="AV206" s="15" t="s">
        <v>311</v>
      </c>
      <c r="AW206" s="15" t="s">
        <v>32</v>
      </c>
      <c r="AX206" s="15" t="s">
        <v>84</v>
      </c>
      <c r="AY206" s="271" t="s">
        <v>304</v>
      </c>
    </row>
    <row r="207" s="2" customFormat="1" ht="16.5" customHeight="1">
      <c r="A207" s="38"/>
      <c r="B207" s="39"/>
      <c r="C207" s="226" t="s">
        <v>475</v>
      </c>
      <c r="D207" s="226" t="s">
        <v>307</v>
      </c>
      <c r="E207" s="227" t="s">
        <v>457</v>
      </c>
      <c r="F207" s="228" t="s">
        <v>458</v>
      </c>
      <c r="G207" s="229" t="s">
        <v>317</v>
      </c>
      <c r="H207" s="230">
        <v>27</v>
      </c>
      <c r="I207" s="231"/>
      <c r="J207" s="232">
        <f>ROUND(I207*H207,2)</f>
        <v>0</v>
      </c>
      <c r="K207" s="228" t="s">
        <v>318</v>
      </c>
      <c r="L207" s="44"/>
      <c r="M207" s="233" t="s">
        <v>1</v>
      </c>
      <c r="N207" s="234" t="s">
        <v>42</v>
      </c>
      <c r="O207" s="91"/>
      <c r="P207" s="235">
        <f>O207*H207</f>
        <v>0</v>
      </c>
      <c r="Q207" s="235">
        <v>0.00050000000000000001</v>
      </c>
      <c r="R207" s="235">
        <f>Q207*H207</f>
        <v>0.0135</v>
      </c>
      <c r="S207" s="235">
        <v>0</v>
      </c>
      <c r="T207" s="236">
        <f>S207*H207</f>
        <v>0</v>
      </c>
      <c r="U207" s="38"/>
      <c r="V207" s="38"/>
      <c r="W207" s="38"/>
      <c r="X207" s="38"/>
      <c r="Y207" s="38"/>
      <c r="Z207" s="38"/>
      <c r="AA207" s="38"/>
      <c r="AB207" s="38"/>
      <c r="AC207" s="38"/>
      <c r="AD207" s="38"/>
      <c r="AE207" s="38"/>
      <c r="AR207" s="237" t="s">
        <v>392</v>
      </c>
      <c r="AT207" s="237" t="s">
        <v>307</v>
      </c>
      <c r="AU207" s="237" t="s">
        <v>86</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392</v>
      </c>
      <c r="BM207" s="237" t="s">
        <v>459</v>
      </c>
    </row>
    <row r="208" s="13" customFormat="1">
      <c r="A208" s="13"/>
      <c r="B208" s="239"/>
      <c r="C208" s="240"/>
      <c r="D208" s="241" t="s">
        <v>323</v>
      </c>
      <c r="E208" s="242" t="s">
        <v>1</v>
      </c>
      <c r="F208" s="243" t="s">
        <v>2166</v>
      </c>
      <c r="G208" s="240"/>
      <c r="H208" s="244">
        <v>27</v>
      </c>
      <c r="I208" s="245"/>
      <c r="J208" s="240"/>
      <c r="K208" s="240"/>
      <c r="L208" s="246"/>
      <c r="M208" s="247"/>
      <c r="N208" s="248"/>
      <c r="O208" s="248"/>
      <c r="P208" s="248"/>
      <c r="Q208" s="248"/>
      <c r="R208" s="248"/>
      <c r="S208" s="248"/>
      <c r="T208" s="249"/>
      <c r="U208" s="13"/>
      <c r="V208" s="13"/>
      <c r="W208" s="13"/>
      <c r="X208" s="13"/>
      <c r="Y208" s="13"/>
      <c r="Z208" s="13"/>
      <c r="AA208" s="13"/>
      <c r="AB208" s="13"/>
      <c r="AC208" s="13"/>
      <c r="AD208" s="13"/>
      <c r="AE208" s="13"/>
      <c r="AT208" s="250" t="s">
        <v>323</v>
      </c>
      <c r="AU208" s="250" t="s">
        <v>86</v>
      </c>
      <c r="AV208" s="13" t="s">
        <v>86</v>
      </c>
      <c r="AW208" s="13" t="s">
        <v>32</v>
      </c>
      <c r="AX208" s="13" t="s">
        <v>84</v>
      </c>
      <c r="AY208" s="250" t="s">
        <v>304</v>
      </c>
    </row>
    <row r="209" s="2" customFormat="1" ht="44.25" customHeight="1">
      <c r="A209" s="38"/>
      <c r="B209" s="39"/>
      <c r="C209" s="273" t="s">
        <v>479</v>
      </c>
      <c r="D209" s="273" t="s">
        <v>423</v>
      </c>
      <c r="E209" s="274" t="s">
        <v>462</v>
      </c>
      <c r="F209" s="275" t="s">
        <v>463</v>
      </c>
      <c r="G209" s="276" t="s">
        <v>317</v>
      </c>
      <c r="H209" s="277">
        <v>29.699999999999999</v>
      </c>
      <c r="I209" s="278"/>
      <c r="J209" s="279">
        <f>ROUND(I209*H209,2)</f>
        <v>0</v>
      </c>
      <c r="K209" s="275" t="s">
        <v>318</v>
      </c>
      <c r="L209" s="280"/>
      <c r="M209" s="281" t="s">
        <v>1</v>
      </c>
      <c r="N209" s="282" t="s">
        <v>42</v>
      </c>
      <c r="O209" s="91"/>
      <c r="P209" s="235">
        <f>O209*H209</f>
        <v>0</v>
      </c>
      <c r="Q209" s="235">
        <v>0.00155</v>
      </c>
      <c r="R209" s="235">
        <f>Q209*H209</f>
        <v>0.046035</v>
      </c>
      <c r="S209" s="235">
        <v>0</v>
      </c>
      <c r="T209" s="236">
        <f>S209*H209</f>
        <v>0</v>
      </c>
      <c r="U209" s="38"/>
      <c r="V209" s="38"/>
      <c r="W209" s="38"/>
      <c r="X209" s="38"/>
      <c r="Y209" s="38"/>
      <c r="Z209" s="38"/>
      <c r="AA209" s="38"/>
      <c r="AB209" s="38"/>
      <c r="AC209" s="38"/>
      <c r="AD209" s="38"/>
      <c r="AE209" s="38"/>
      <c r="AR209" s="237" t="s">
        <v>426</v>
      </c>
      <c r="AT209" s="237" t="s">
        <v>423</v>
      </c>
      <c r="AU209" s="237" t="s">
        <v>86</v>
      </c>
      <c r="AY209" s="17" t="s">
        <v>304</v>
      </c>
      <c r="BE209" s="238">
        <f>IF(N209="základní",J209,0)</f>
        <v>0</v>
      </c>
      <c r="BF209" s="238">
        <f>IF(N209="snížená",J209,0)</f>
        <v>0</v>
      </c>
      <c r="BG209" s="238">
        <f>IF(N209="zákl. přenesená",J209,0)</f>
        <v>0</v>
      </c>
      <c r="BH209" s="238">
        <f>IF(N209="sníž. přenesená",J209,0)</f>
        <v>0</v>
      </c>
      <c r="BI209" s="238">
        <f>IF(N209="nulová",J209,0)</f>
        <v>0</v>
      </c>
      <c r="BJ209" s="17" t="s">
        <v>84</v>
      </c>
      <c r="BK209" s="238">
        <f>ROUND(I209*H209,2)</f>
        <v>0</v>
      </c>
      <c r="BL209" s="17" t="s">
        <v>392</v>
      </c>
      <c r="BM209" s="237" t="s">
        <v>464</v>
      </c>
    </row>
    <row r="210" s="13" customFormat="1">
      <c r="A210" s="13"/>
      <c r="B210" s="239"/>
      <c r="C210" s="240"/>
      <c r="D210" s="241" t="s">
        <v>323</v>
      </c>
      <c r="E210" s="240"/>
      <c r="F210" s="243" t="s">
        <v>2167</v>
      </c>
      <c r="G210" s="240"/>
      <c r="H210" s="244">
        <v>29.699999999999999</v>
      </c>
      <c r="I210" s="245"/>
      <c r="J210" s="240"/>
      <c r="K210" s="240"/>
      <c r="L210" s="246"/>
      <c r="M210" s="247"/>
      <c r="N210" s="248"/>
      <c r="O210" s="248"/>
      <c r="P210" s="248"/>
      <c r="Q210" s="248"/>
      <c r="R210" s="248"/>
      <c r="S210" s="248"/>
      <c r="T210" s="249"/>
      <c r="U210" s="13"/>
      <c r="V210" s="13"/>
      <c r="W210" s="13"/>
      <c r="X210" s="13"/>
      <c r="Y210" s="13"/>
      <c r="Z210" s="13"/>
      <c r="AA210" s="13"/>
      <c r="AB210" s="13"/>
      <c r="AC210" s="13"/>
      <c r="AD210" s="13"/>
      <c r="AE210" s="13"/>
      <c r="AT210" s="250" t="s">
        <v>323</v>
      </c>
      <c r="AU210" s="250" t="s">
        <v>86</v>
      </c>
      <c r="AV210" s="13" t="s">
        <v>86</v>
      </c>
      <c r="AW210" s="13" t="s">
        <v>4</v>
      </c>
      <c r="AX210" s="13" t="s">
        <v>84</v>
      </c>
      <c r="AY210" s="250" t="s">
        <v>304</v>
      </c>
    </row>
    <row r="211" s="2" customFormat="1" ht="24.15" customHeight="1">
      <c r="A211" s="38"/>
      <c r="B211" s="39"/>
      <c r="C211" s="226" t="s">
        <v>483</v>
      </c>
      <c r="D211" s="226" t="s">
        <v>307</v>
      </c>
      <c r="E211" s="227" t="s">
        <v>467</v>
      </c>
      <c r="F211" s="228" t="s">
        <v>468</v>
      </c>
      <c r="G211" s="229" t="s">
        <v>406</v>
      </c>
      <c r="H211" s="272"/>
      <c r="I211" s="231"/>
      <c r="J211" s="232">
        <f>ROUND(I211*H211,2)</f>
        <v>0</v>
      </c>
      <c r="K211" s="228" t="s">
        <v>318</v>
      </c>
      <c r="L211" s="44"/>
      <c r="M211" s="233" t="s">
        <v>1</v>
      </c>
      <c r="N211" s="234" t="s">
        <v>42</v>
      </c>
      <c r="O211" s="91"/>
      <c r="P211" s="235">
        <f>O211*H211</f>
        <v>0</v>
      </c>
      <c r="Q211" s="235">
        <v>0</v>
      </c>
      <c r="R211" s="235">
        <f>Q211*H211</f>
        <v>0</v>
      </c>
      <c r="S211" s="235">
        <v>0</v>
      </c>
      <c r="T211" s="236">
        <f>S211*H211</f>
        <v>0</v>
      </c>
      <c r="U211" s="38"/>
      <c r="V211" s="38"/>
      <c r="W211" s="38"/>
      <c r="X211" s="38"/>
      <c r="Y211" s="38"/>
      <c r="Z211" s="38"/>
      <c r="AA211" s="38"/>
      <c r="AB211" s="38"/>
      <c r="AC211" s="38"/>
      <c r="AD211" s="38"/>
      <c r="AE211" s="38"/>
      <c r="AR211" s="237" t="s">
        <v>392</v>
      </c>
      <c r="AT211" s="237" t="s">
        <v>307</v>
      </c>
      <c r="AU211" s="237" t="s">
        <v>86</v>
      </c>
      <c r="AY211" s="17" t="s">
        <v>304</v>
      </c>
      <c r="BE211" s="238">
        <f>IF(N211="základní",J211,0)</f>
        <v>0</v>
      </c>
      <c r="BF211" s="238">
        <f>IF(N211="snížená",J211,0)</f>
        <v>0</v>
      </c>
      <c r="BG211" s="238">
        <f>IF(N211="zákl. přenesená",J211,0)</f>
        <v>0</v>
      </c>
      <c r="BH211" s="238">
        <f>IF(N211="sníž. přenesená",J211,0)</f>
        <v>0</v>
      </c>
      <c r="BI211" s="238">
        <f>IF(N211="nulová",J211,0)</f>
        <v>0</v>
      </c>
      <c r="BJ211" s="17" t="s">
        <v>84</v>
      </c>
      <c r="BK211" s="238">
        <f>ROUND(I211*H211,2)</f>
        <v>0</v>
      </c>
      <c r="BL211" s="17" t="s">
        <v>392</v>
      </c>
      <c r="BM211" s="237" t="s">
        <v>469</v>
      </c>
    </row>
    <row r="212" s="12" customFormat="1" ht="22.8" customHeight="1">
      <c r="A212" s="12"/>
      <c r="B212" s="210"/>
      <c r="C212" s="211"/>
      <c r="D212" s="212" t="s">
        <v>76</v>
      </c>
      <c r="E212" s="224" t="s">
        <v>470</v>
      </c>
      <c r="F212" s="224" t="s">
        <v>471</v>
      </c>
      <c r="G212" s="211"/>
      <c r="H212" s="211"/>
      <c r="I212" s="214"/>
      <c r="J212" s="225">
        <f>BK212</f>
        <v>0</v>
      </c>
      <c r="K212" s="211"/>
      <c r="L212" s="216"/>
      <c r="M212" s="217"/>
      <c r="N212" s="218"/>
      <c r="O212" s="218"/>
      <c r="P212" s="219">
        <f>SUM(P213:P230)</f>
        <v>0</v>
      </c>
      <c r="Q212" s="218"/>
      <c r="R212" s="219">
        <f>SUM(R213:R230)</f>
        <v>2.6007639999999999</v>
      </c>
      <c r="S212" s="218"/>
      <c r="T212" s="220">
        <f>SUM(T213:T230)</f>
        <v>0</v>
      </c>
      <c r="U212" s="12"/>
      <c r="V212" s="12"/>
      <c r="W212" s="12"/>
      <c r="X212" s="12"/>
      <c r="Y212" s="12"/>
      <c r="Z212" s="12"/>
      <c r="AA212" s="12"/>
      <c r="AB212" s="12"/>
      <c r="AC212" s="12"/>
      <c r="AD212" s="12"/>
      <c r="AE212" s="12"/>
      <c r="AR212" s="221" t="s">
        <v>86</v>
      </c>
      <c r="AT212" s="222" t="s">
        <v>76</v>
      </c>
      <c r="AU212" s="222" t="s">
        <v>84</v>
      </c>
      <c r="AY212" s="221" t="s">
        <v>304</v>
      </c>
      <c r="BK212" s="223">
        <f>SUM(BK213:BK230)</f>
        <v>0</v>
      </c>
    </row>
    <row r="213" s="2" customFormat="1" ht="16.5" customHeight="1">
      <c r="A213" s="38"/>
      <c r="B213" s="39"/>
      <c r="C213" s="226" t="s">
        <v>488</v>
      </c>
      <c r="D213" s="226" t="s">
        <v>307</v>
      </c>
      <c r="E213" s="227" t="s">
        <v>472</v>
      </c>
      <c r="F213" s="228" t="s">
        <v>473</v>
      </c>
      <c r="G213" s="229" t="s">
        <v>317</v>
      </c>
      <c r="H213" s="230">
        <v>97</v>
      </c>
      <c r="I213" s="231"/>
      <c r="J213" s="232">
        <f>ROUND(I213*H213,2)</f>
        <v>0</v>
      </c>
      <c r="K213" s="228" t="s">
        <v>318</v>
      </c>
      <c r="L213" s="44"/>
      <c r="M213" s="233" t="s">
        <v>1</v>
      </c>
      <c r="N213" s="234" t="s">
        <v>42</v>
      </c>
      <c r="O213" s="91"/>
      <c r="P213" s="235">
        <f>O213*H213</f>
        <v>0</v>
      </c>
      <c r="Q213" s="235">
        <v>0.00029999999999999997</v>
      </c>
      <c r="R213" s="235">
        <f>Q213*H213</f>
        <v>0.029099999999999997</v>
      </c>
      <c r="S213" s="235">
        <v>0</v>
      </c>
      <c r="T213" s="236">
        <f>S213*H213</f>
        <v>0</v>
      </c>
      <c r="U213" s="38"/>
      <c r="V213" s="38"/>
      <c r="W213" s="38"/>
      <c r="X213" s="38"/>
      <c r="Y213" s="38"/>
      <c r="Z213" s="38"/>
      <c r="AA213" s="38"/>
      <c r="AB213" s="38"/>
      <c r="AC213" s="38"/>
      <c r="AD213" s="38"/>
      <c r="AE213" s="38"/>
      <c r="AR213" s="237" t="s">
        <v>392</v>
      </c>
      <c r="AT213" s="237" t="s">
        <v>307</v>
      </c>
      <c r="AU213" s="237" t="s">
        <v>86</v>
      </c>
      <c r="AY213" s="17" t="s">
        <v>304</v>
      </c>
      <c r="BE213" s="238">
        <f>IF(N213="základní",J213,0)</f>
        <v>0</v>
      </c>
      <c r="BF213" s="238">
        <f>IF(N213="snížená",J213,0)</f>
        <v>0</v>
      </c>
      <c r="BG213" s="238">
        <f>IF(N213="zákl. přenesená",J213,0)</f>
        <v>0</v>
      </c>
      <c r="BH213" s="238">
        <f>IF(N213="sníž. přenesená",J213,0)</f>
        <v>0</v>
      </c>
      <c r="BI213" s="238">
        <f>IF(N213="nulová",J213,0)</f>
        <v>0</v>
      </c>
      <c r="BJ213" s="17" t="s">
        <v>84</v>
      </c>
      <c r="BK213" s="238">
        <f>ROUND(I213*H213,2)</f>
        <v>0</v>
      </c>
      <c r="BL213" s="17" t="s">
        <v>392</v>
      </c>
      <c r="BM213" s="237" t="s">
        <v>474</v>
      </c>
    </row>
    <row r="214" s="2" customFormat="1" ht="24.15" customHeight="1">
      <c r="A214" s="38"/>
      <c r="B214" s="39"/>
      <c r="C214" s="226" t="s">
        <v>495</v>
      </c>
      <c r="D214" s="226" t="s">
        <v>307</v>
      </c>
      <c r="E214" s="227" t="s">
        <v>476</v>
      </c>
      <c r="F214" s="228" t="s">
        <v>477</v>
      </c>
      <c r="G214" s="229" t="s">
        <v>317</v>
      </c>
      <c r="H214" s="230">
        <v>97</v>
      </c>
      <c r="I214" s="231"/>
      <c r="J214" s="232">
        <f>ROUND(I214*H214,2)</f>
        <v>0</v>
      </c>
      <c r="K214" s="228" t="s">
        <v>318</v>
      </c>
      <c r="L214" s="44"/>
      <c r="M214" s="233" t="s">
        <v>1</v>
      </c>
      <c r="N214" s="234" t="s">
        <v>42</v>
      </c>
      <c r="O214" s="91"/>
      <c r="P214" s="235">
        <f>O214*H214</f>
        <v>0</v>
      </c>
      <c r="Q214" s="235">
        <v>0.0015</v>
      </c>
      <c r="R214" s="235">
        <f>Q214*H214</f>
        <v>0.14549999999999999</v>
      </c>
      <c r="S214" s="235">
        <v>0</v>
      </c>
      <c r="T214" s="236">
        <f>S214*H214</f>
        <v>0</v>
      </c>
      <c r="U214" s="38"/>
      <c r="V214" s="38"/>
      <c r="W214" s="38"/>
      <c r="X214" s="38"/>
      <c r="Y214" s="38"/>
      <c r="Z214" s="38"/>
      <c r="AA214" s="38"/>
      <c r="AB214" s="38"/>
      <c r="AC214" s="38"/>
      <c r="AD214" s="38"/>
      <c r="AE214" s="38"/>
      <c r="AR214" s="237" t="s">
        <v>392</v>
      </c>
      <c r="AT214" s="237" t="s">
        <v>307</v>
      </c>
      <c r="AU214" s="237" t="s">
        <v>86</v>
      </c>
      <c r="AY214" s="17" t="s">
        <v>304</v>
      </c>
      <c r="BE214" s="238">
        <f>IF(N214="základní",J214,0)</f>
        <v>0</v>
      </c>
      <c r="BF214" s="238">
        <f>IF(N214="snížená",J214,0)</f>
        <v>0</v>
      </c>
      <c r="BG214" s="238">
        <f>IF(N214="zákl. přenesená",J214,0)</f>
        <v>0</v>
      </c>
      <c r="BH214" s="238">
        <f>IF(N214="sníž. přenesená",J214,0)</f>
        <v>0</v>
      </c>
      <c r="BI214" s="238">
        <f>IF(N214="nulová",J214,0)</f>
        <v>0</v>
      </c>
      <c r="BJ214" s="17" t="s">
        <v>84</v>
      </c>
      <c r="BK214" s="238">
        <f>ROUND(I214*H214,2)</f>
        <v>0</v>
      </c>
      <c r="BL214" s="17" t="s">
        <v>392</v>
      </c>
      <c r="BM214" s="237" t="s">
        <v>478</v>
      </c>
    </row>
    <row r="215" s="2" customFormat="1" ht="16.5" customHeight="1">
      <c r="A215" s="38"/>
      <c r="B215" s="39"/>
      <c r="C215" s="226" t="s">
        <v>500</v>
      </c>
      <c r="D215" s="226" t="s">
        <v>307</v>
      </c>
      <c r="E215" s="227" t="s">
        <v>480</v>
      </c>
      <c r="F215" s="228" t="s">
        <v>481</v>
      </c>
      <c r="G215" s="229" t="s">
        <v>317</v>
      </c>
      <c r="H215" s="230">
        <v>97</v>
      </c>
      <c r="I215" s="231"/>
      <c r="J215" s="232">
        <f>ROUND(I215*H215,2)</f>
        <v>0</v>
      </c>
      <c r="K215" s="228" t="s">
        <v>318</v>
      </c>
      <c r="L215" s="44"/>
      <c r="M215" s="233" t="s">
        <v>1</v>
      </c>
      <c r="N215" s="234" t="s">
        <v>42</v>
      </c>
      <c r="O215" s="91"/>
      <c r="P215" s="235">
        <f>O215*H215</f>
        <v>0</v>
      </c>
      <c r="Q215" s="235">
        <v>0.0044999999999999997</v>
      </c>
      <c r="R215" s="235">
        <f>Q215*H215</f>
        <v>0.43649999999999994</v>
      </c>
      <c r="S215" s="235">
        <v>0</v>
      </c>
      <c r="T215" s="236">
        <f>S215*H215</f>
        <v>0</v>
      </c>
      <c r="U215" s="38"/>
      <c r="V215" s="38"/>
      <c r="W215" s="38"/>
      <c r="X215" s="38"/>
      <c r="Y215" s="38"/>
      <c r="Z215" s="38"/>
      <c r="AA215" s="38"/>
      <c r="AB215" s="38"/>
      <c r="AC215" s="38"/>
      <c r="AD215" s="38"/>
      <c r="AE215" s="38"/>
      <c r="AR215" s="237" t="s">
        <v>392</v>
      </c>
      <c r="AT215" s="237" t="s">
        <v>307</v>
      </c>
      <c r="AU215" s="237" t="s">
        <v>86</v>
      </c>
      <c r="AY215" s="17" t="s">
        <v>304</v>
      </c>
      <c r="BE215" s="238">
        <f>IF(N215="základní",J215,0)</f>
        <v>0</v>
      </c>
      <c r="BF215" s="238">
        <f>IF(N215="snížená",J215,0)</f>
        <v>0</v>
      </c>
      <c r="BG215" s="238">
        <f>IF(N215="zákl. přenesená",J215,0)</f>
        <v>0</v>
      </c>
      <c r="BH215" s="238">
        <f>IF(N215="sníž. přenesená",J215,0)</f>
        <v>0</v>
      </c>
      <c r="BI215" s="238">
        <f>IF(N215="nulová",J215,0)</f>
        <v>0</v>
      </c>
      <c r="BJ215" s="17" t="s">
        <v>84</v>
      </c>
      <c r="BK215" s="238">
        <f>ROUND(I215*H215,2)</f>
        <v>0</v>
      </c>
      <c r="BL215" s="17" t="s">
        <v>392</v>
      </c>
      <c r="BM215" s="237" t="s">
        <v>482</v>
      </c>
    </row>
    <row r="216" s="2" customFormat="1" ht="24.15" customHeight="1">
      <c r="A216" s="38"/>
      <c r="B216" s="39"/>
      <c r="C216" s="226" t="s">
        <v>504</v>
      </c>
      <c r="D216" s="226" t="s">
        <v>307</v>
      </c>
      <c r="E216" s="227" t="s">
        <v>484</v>
      </c>
      <c r="F216" s="228" t="s">
        <v>485</v>
      </c>
      <c r="G216" s="229" t="s">
        <v>317</v>
      </c>
      <c r="H216" s="230">
        <v>194</v>
      </c>
      <c r="I216" s="231"/>
      <c r="J216" s="232">
        <f>ROUND(I216*H216,2)</f>
        <v>0</v>
      </c>
      <c r="K216" s="228" t="s">
        <v>318</v>
      </c>
      <c r="L216" s="44"/>
      <c r="M216" s="233" t="s">
        <v>1</v>
      </c>
      <c r="N216" s="234" t="s">
        <v>42</v>
      </c>
      <c r="O216" s="91"/>
      <c r="P216" s="235">
        <f>O216*H216</f>
        <v>0</v>
      </c>
      <c r="Q216" s="235">
        <v>0.0014499999999999999</v>
      </c>
      <c r="R216" s="235">
        <f>Q216*H216</f>
        <v>0.28129999999999999</v>
      </c>
      <c r="S216" s="235">
        <v>0</v>
      </c>
      <c r="T216" s="236">
        <f>S216*H216</f>
        <v>0</v>
      </c>
      <c r="U216" s="38"/>
      <c r="V216" s="38"/>
      <c r="W216" s="38"/>
      <c r="X216" s="38"/>
      <c r="Y216" s="38"/>
      <c r="Z216" s="38"/>
      <c r="AA216" s="38"/>
      <c r="AB216" s="38"/>
      <c r="AC216" s="38"/>
      <c r="AD216" s="38"/>
      <c r="AE216" s="38"/>
      <c r="AR216" s="237" t="s">
        <v>392</v>
      </c>
      <c r="AT216" s="237" t="s">
        <v>307</v>
      </c>
      <c r="AU216" s="237" t="s">
        <v>86</v>
      </c>
      <c r="AY216" s="17" t="s">
        <v>304</v>
      </c>
      <c r="BE216" s="238">
        <f>IF(N216="základní",J216,0)</f>
        <v>0</v>
      </c>
      <c r="BF216" s="238">
        <f>IF(N216="snížená",J216,0)</f>
        <v>0</v>
      </c>
      <c r="BG216" s="238">
        <f>IF(N216="zákl. přenesená",J216,0)</f>
        <v>0</v>
      </c>
      <c r="BH216" s="238">
        <f>IF(N216="sníž. přenesená",J216,0)</f>
        <v>0</v>
      </c>
      <c r="BI216" s="238">
        <f>IF(N216="nulová",J216,0)</f>
        <v>0</v>
      </c>
      <c r="BJ216" s="17" t="s">
        <v>84</v>
      </c>
      <c r="BK216" s="238">
        <f>ROUND(I216*H216,2)</f>
        <v>0</v>
      </c>
      <c r="BL216" s="17" t="s">
        <v>392</v>
      </c>
      <c r="BM216" s="237" t="s">
        <v>486</v>
      </c>
    </row>
    <row r="217" s="13" customFormat="1">
      <c r="A217" s="13"/>
      <c r="B217" s="239"/>
      <c r="C217" s="240"/>
      <c r="D217" s="241" t="s">
        <v>323</v>
      </c>
      <c r="E217" s="240"/>
      <c r="F217" s="243" t="s">
        <v>2168</v>
      </c>
      <c r="G217" s="240"/>
      <c r="H217" s="244">
        <v>194</v>
      </c>
      <c r="I217" s="245"/>
      <c r="J217" s="240"/>
      <c r="K217" s="240"/>
      <c r="L217" s="246"/>
      <c r="M217" s="247"/>
      <c r="N217" s="248"/>
      <c r="O217" s="248"/>
      <c r="P217" s="248"/>
      <c r="Q217" s="248"/>
      <c r="R217" s="248"/>
      <c r="S217" s="248"/>
      <c r="T217" s="249"/>
      <c r="U217" s="13"/>
      <c r="V217" s="13"/>
      <c r="W217" s="13"/>
      <c r="X217" s="13"/>
      <c r="Y217" s="13"/>
      <c r="Z217" s="13"/>
      <c r="AA217" s="13"/>
      <c r="AB217" s="13"/>
      <c r="AC217" s="13"/>
      <c r="AD217" s="13"/>
      <c r="AE217" s="13"/>
      <c r="AT217" s="250" t="s">
        <v>323</v>
      </c>
      <c r="AU217" s="250" t="s">
        <v>86</v>
      </c>
      <c r="AV217" s="13" t="s">
        <v>86</v>
      </c>
      <c r="AW217" s="13" t="s">
        <v>4</v>
      </c>
      <c r="AX217" s="13" t="s">
        <v>84</v>
      </c>
      <c r="AY217" s="250" t="s">
        <v>304</v>
      </c>
    </row>
    <row r="218" s="2" customFormat="1" ht="33" customHeight="1">
      <c r="A218" s="38"/>
      <c r="B218" s="39"/>
      <c r="C218" s="226" t="s">
        <v>508</v>
      </c>
      <c r="D218" s="226" t="s">
        <v>307</v>
      </c>
      <c r="E218" s="227" t="s">
        <v>489</v>
      </c>
      <c r="F218" s="228" t="s">
        <v>490</v>
      </c>
      <c r="G218" s="229" t="s">
        <v>317</v>
      </c>
      <c r="H218" s="230">
        <v>97</v>
      </c>
      <c r="I218" s="231"/>
      <c r="J218" s="232">
        <f>ROUND(I218*H218,2)</f>
        <v>0</v>
      </c>
      <c r="K218" s="228" t="s">
        <v>318</v>
      </c>
      <c r="L218" s="44"/>
      <c r="M218" s="233" t="s">
        <v>1</v>
      </c>
      <c r="N218" s="234" t="s">
        <v>42</v>
      </c>
      <c r="O218" s="91"/>
      <c r="P218" s="235">
        <f>O218*H218</f>
        <v>0</v>
      </c>
      <c r="Q218" s="235">
        <v>0.0053800000000000002</v>
      </c>
      <c r="R218" s="235">
        <f>Q218*H218</f>
        <v>0.52185999999999999</v>
      </c>
      <c r="S218" s="235">
        <v>0</v>
      </c>
      <c r="T218" s="236">
        <f>S218*H218</f>
        <v>0</v>
      </c>
      <c r="U218" s="38"/>
      <c r="V218" s="38"/>
      <c r="W218" s="38"/>
      <c r="X218" s="38"/>
      <c r="Y218" s="38"/>
      <c r="Z218" s="38"/>
      <c r="AA218" s="38"/>
      <c r="AB218" s="38"/>
      <c r="AC218" s="38"/>
      <c r="AD218" s="38"/>
      <c r="AE218" s="38"/>
      <c r="AR218" s="237" t="s">
        <v>392</v>
      </c>
      <c r="AT218" s="237" t="s">
        <v>307</v>
      </c>
      <c r="AU218" s="237" t="s">
        <v>86</v>
      </c>
      <c r="AY218" s="17" t="s">
        <v>304</v>
      </c>
      <c r="BE218" s="238">
        <f>IF(N218="základní",J218,0)</f>
        <v>0</v>
      </c>
      <c r="BF218" s="238">
        <f>IF(N218="snížená",J218,0)</f>
        <v>0</v>
      </c>
      <c r="BG218" s="238">
        <f>IF(N218="zákl. přenesená",J218,0)</f>
        <v>0</v>
      </c>
      <c r="BH218" s="238">
        <f>IF(N218="sníž. přenesená",J218,0)</f>
        <v>0</v>
      </c>
      <c r="BI218" s="238">
        <f>IF(N218="nulová",J218,0)</f>
        <v>0</v>
      </c>
      <c r="BJ218" s="17" t="s">
        <v>84</v>
      </c>
      <c r="BK218" s="238">
        <f>ROUND(I218*H218,2)</f>
        <v>0</v>
      </c>
      <c r="BL218" s="17" t="s">
        <v>392</v>
      </c>
      <c r="BM218" s="237" t="s">
        <v>491</v>
      </c>
    </row>
    <row r="219" s="13" customFormat="1">
      <c r="A219" s="13"/>
      <c r="B219" s="239"/>
      <c r="C219" s="240"/>
      <c r="D219" s="241" t="s">
        <v>323</v>
      </c>
      <c r="E219" s="242" t="s">
        <v>1</v>
      </c>
      <c r="F219" s="243" t="s">
        <v>2169</v>
      </c>
      <c r="G219" s="240"/>
      <c r="H219" s="244">
        <v>29</v>
      </c>
      <c r="I219" s="245"/>
      <c r="J219" s="240"/>
      <c r="K219" s="240"/>
      <c r="L219" s="246"/>
      <c r="M219" s="247"/>
      <c r="N219" s="248"/>
      <c r="O219" s="248"/>
      <c r="P219" s="248"/>
      <c r="Q219" s="248"/>
      <c r="R219" s="248"/>
      <c r="S219" s="248"/>
      <c r="T219" s="249"/>
      <c r="U219" s="13"/>
      <c r="V219" s="13"/>
      <c r="W219" s="13"/>
      <c r="X219" s="13"/>
      <c r="Y219" s="13"/>
      <c r="Z219" s="13"/>
      <c r="AA219" s="13"/>
      <c r="AB219" s="13"/>
      <c r="AC219" s="13"/>
      <c r="AD219" s="13"/>
      <c r="AE219" s="13"/>
      <c r="AT219" s="250" t="s">
        <v>323</v>
      </c>
      <c r="AU219" s="250" t="s">
        <v>86</v>
      </c>
      <c r="AV219" s="13" t="s">
        <v>86</v>
      </c>
      <c r="AW219" s="13" t="s">
        <v>32</v>
      </c>
      <c r="AX219" s="13" t="s">
        <v>77</v>
      </c>
      <c r="AY219" s="250" t="s">
        <v>304</v>
      </c>
    </row>
    <row r="220" s="13" customFormat="1">
      <c r="A220" s="13"/>
      <c r="B220" s="239"/>
      <c r="C220" s="240"/>
      <c r="D220" s="241" t="s">
        <v>323</v>
      </c>
      <c r="E220" s="242" t="s">
        <v>1</v>
      </c>
      <c r="F220" s="243" t="s">
        <v>2170</v>
      </c>
      <c r="G220" s="240"/>
      <c r="H220" s="244">
        <v>6</v>
      </c>
      <c r="I220" s="245"/>
      <c r="J220" s="240"/>
      <c r="K220" s="240"/>
      <c r="L220" s="246"/>
      <c r="M220" s="247"/>
      <c r="N220" s="248"/>
      <c r="O220" s="248"/>
      <c r="P220" s="248"/>
      <c r="Q220" s="248"/>
      <c r="R220" s="248"/>
      <c r="S220" s="248"/>
      <c r="T220" s="249"/>
      <c r="U220" s="13"/>
      <c r="V220" s="13"/>
      <c r="W220" s="13"/>
      <c r="X220" s="13"/>
      <c r="Y220" s="13"/>
      <c r="Z220" s="13"/>
      <c r="AA220" s="13"/>
      <c r="AB220" s="13"/>
      <c r="AC220" s="13"/>
      <c r="AD220" s="13"/>
      <c r="AE220" s="13"/>
      <c r="AT220" s="250" t="s">
        <v>323</v>
      </c>
      <c r="AU220" s="250" t="s">
        <v>86</v>
      </c>
      <c r="AV220" s="13" t="s">
        <v>86</v>
      </c>
      <c r="AW220" s="13" t="s">
        <v>32</v>
      </c>
      <c r="AX220" s="13" t="s">
        <v>77</v>
      </c>
      <c r="AY220" s="250" t="s">
        <v>304</v>
      </c>
    </row>
    <row r="221" s="13" customFormat="1">
      <c r="A221" s="13"/>
      <c r="B221" s="239"/>
      <c r="C221" s="240"/>
      <c r="D221" s="241" t="s">
        <v>323</v>
      </c>
      <c r="E221" s="242" t="s">
        <v>1</v>
      </c>
      <c r="F221" s="243" t="s">
        <v>2171</v>
      </c>
      <c r="G221" s="240"/>
      <c r="H221" s="244">
        <v>9</v>
      </c>
      <c r="I221" s="245"/>
      <c r="J221" s="240"/>
      <c r="K221" s="240"/>
      <c r="L221" s="246"/>
      <c r="M221" s="247"/>
      <c r="N221" s="248"/>
      <c r="O221" s="248"/>
      <c r="P221" s="248"/>
      <c r="Q221" s="248"/>
      <c r="R221" s="248"/>
      <c r="S221" s="248"/>
      <c r="T221" s="249"/>
      <c r="U221" s="13"/>
      <c r="V221" s="13"/>
      <c r="W221" s="13"/>
      <c r="X221" s="13"/>
      <c r="Y221" s="13"/>
      <c r="Z221" s="13"/>
      <c r="AA221" s="13"/>
      <c r="AB221" s="13"/>
      <c r="AC221" s="13"/>
      <c r="AD221" s="13"/>
      <c r="AE221" s="13"/>
      <c r="AT221" s="250" t="s">
        <v>323</v>
      </c>
      <c r="AU221" s="250" t="s">
        <v>86</v>
      </c>
      <c r="AV221" s="13" t="s">
        <v>86</v>
      </c>
      <c r="AW221" s="13" t="s">
        <v>32</v>
      </c>
      <c r="AX221" s="13" t="s">
        <v>77</v>
      </c>
      <c r="AY221" s="250" t="s">
        <v>304</v>
      </c>
    </row>
    <row r="222" s="13" customFormat="1">
      <c r="A222" s="13"/>
      <c r="B222" s="239"/>
      <c r="C222" s="240"/>
      <c r="D222" s="241" t="s">
        <v>323</v>
      </c>
      <c r="E222" s="242" t="s">
        <v>1</v>
      </c>
      <c r="F222" s="243" t="s">
        <v>2172</v>
      </c>
      <c r="G222" s="240"/>
      <c r="H222" s="244">
        <v>8</v>
      </c>
      <c r="I222" s="245"/>
      <c r="J222" s="240"/>
      <c r="K222" s="240"/>
      <c r="L222" s="246"/>
      <c r="M222" s="247"/>
      <c r="N222" s="248"/>
      <c r="O222" s="248"/>
      <c r="P222" s="248"/>
      <c r="Q222" s="248"/>
      <c r="R222" s="248"/>
      <c r="S222" s="248"/>
      <c r="T222" s="249"/>
      <c r="U222" s="13"/>
      <c r="V222" s="13"/>
      <c r="W222" s="13"/>
      <c r="X222" s="13"/>
      <c r="Y222" s="13"/>
      <c r="Z222" s="13"/>
      <c r="AA222" s="13"/>
      <c r="AB222" s="13"/>
      <c r="AC222" s="13"/>
      <c r="AD222" s="13"/>
      <c r="AE222" s="13"/>
      <c r="AT222" s="250" t="s">
        <v>323</v>
      </c>
      <c r="AU222" s="250" t="s">
        <v>86</v>
      </c>
      <c r="AV222" s="13" t="s">
        <v>86</v>
      </c>
      <c r="AW222" s="13" t="s">
        <v>32</v>
      </c>
      <c r="AX222" s="13" t="s">
        <v>77</v>
      </c>
      <c r="AY222" s="250" t="s">
        <v>304</v>
      </c>
    </row>
    <row r="223" s="13" customFormat="1">
      <c r="A223" s="13"/>
      <c r="B223" s="239"/>
      <c r="C223" s="240"/>
      <c r="D223" s="241" t="s">
        <v>323</v>
      </c>
      <c r="E223" s="242" t="s">
        <v>1</v>
      </c>
      <c r="F223" s="243" t="s">
        <v>2173</v>
      </c>
      <c r="G223" s="240"/>
      <c r="H223" s="244">
        <v>40</v>
      </c>
      <c r="I223" s="245"/>
      <c r="J223" s="240"/>
      <c r="K223" s="240"/>
      <c r="L223" s="246"/>
      <c r="M223" s="247"/>
      <c r="N223" s="248"/>
      <c r="O223" s="248"/>
      <c r="P223" s="248"/>
      <c r="Q223" s="248"/>
      <c r="R223" s="248"/>
      <c r="S223" s="248"/>
      <c r="T223" s="249"/>
      <c r="U223" s="13"/>
      <c r="V223" s="13"/>
      <c r="W223" s="13"/>
      <c r="X223" s="13"/>
      <c r="Y223" s="13"/>
      <c r="Z223" s="13"/>
      <c r="AA223" s="13"/>
      <c r="AB223" s="13"/>
      <c r="AC223" s="13"/>
      <c r="AD223" s="13"/>
      <c r="AE223" s="13"/>
      <c r="AT223" s="250" t="s">
        <v>323</v>
      </c>
      <c r="AU223" s="250" t="s">
        <v>86</v>
      </c>
      <c r="AV223" s="13" t="s">
        <v>86</v>
      </c>
      <c r="AW223" s="13" t="s">
        <v>32</v>
      </c>
      <c r="AX223" s="13" t="s">
        <v>77</v>
      </c>
      <c r="AY223" s="250" t="s">
        <v>304</v>
      </c>
    </row>
    <row r="224" s="13" customFormat="1">
      <c r="A224" s="13"/>
      <c r="B224" s="239"/>
      <c r="C224" s="240"/>
      <c r="D224" s="241" t="s">
        <v>323</v>
      </c>
      <c r="E224" s="242" t="s">
        <v>1</v>
      </c>
      <c r="F224" s="243" t="s">
        <v>2174</v>
      </c>
      <c r="G224" s="240"/>
      <c r="H224" s="244">
        <v>5</v>
      </c>
      <c r="I224" s="245"/>
      <c r="J224" s="240"/>
      <c r="K224" s="240"/>
      <c r="L224" s="246"/>
      <c r="M224" s="247"/>
      <c r="N224" s="248"/>
      <c r="O224" s="248"/>
      <c r="P224" s="248"/>
      <c r="Q224" s="248"/>
      <c r="R224" s="248"/>
      <c r="S224" s="248"/>
      <c r="T224" s="249"/>
      <c r="U224" s="13"/>
      <c r="V224" s="13"/>
      <c r="W224" s="13"/>
      <c r="X224" s="13"/>
      <c r="Y224" s="13"/>
      <c r="Z224" s="13"/>
      <c r="AA224" s="13"/>
      <c r="AB224" s="13"/>
      <c r="AC224" s="13"/>
      <c r="AD224" s="13"/>
      <c r="AE224" s="13"/>
      <c r="AT224" s="250" t="s">
        <v>323</v>
      </c>
      <c r="AU224" s="250" t="s">
        <v>86</v>
      </c>
      <c r="AV224" s="13" t="s">
        <v>86</v>
      </c>
      <c r="AW224" s="13" t="s">
        <v>32</v>
      </c>
      <c r="AX224" s="13" t="s">
        <v>77</v>
      </c>
      <c r="AY224" s="250" t="s">
        <v>304</v>
      </c>
    </row>
    <row r="225" s="15" customFormat="1">
      <c r="A225" s="15"/>
      <c r="B225" s="261"/>
      <c r="C225" s="262"/>
      <c r="D225" s="241" t="s">
        <v>323</v>
      </c>
      <c r="E225" s="263" t="s">
        <v>1</v>
      </c>
      <c r="F225" s="264" t="s">
        <v>338</v>
      </c>
      <c r="G225" s="262"/>
      <c r="H225" s="265">
        <v>97</v>
      </c>
      <c r="I225" s="266"/>
      <c r="J225" s="262"/>
      <c r="K225" s="262"/>
      <c r="L225" s="267"/>
      <c r="M225" s="268"/>
      <c r="N225" s="269"/>
      <c r="O225" s="269"/>
      <c r="P225" s="269"/>
      <c r="Q225" s="269"/>
      <c r="R225" s="269"/>
      <c r="S225" s="269"/>
      <c r="T225" s="270"/>
      <c r="U225" s="15"/>
      <c r="V225" s="15"/>
      <c r="W225" s="15"/>
      <c r="X225" s="15"/>
      <c r="Y225" s="15"/>
      <c r="Z225" s="15"/>
      <c r="AA225" s="15"/>
      <c r="AB225" s="15"/>
      <c r="AC225" s="15"/>
      <c r="AD225" s="15"/>
      <c r="AE225" s="15"/>
      <c r="AT225" s="271" t="s">
        <v>323</v>
      </c>
      <c r="AU225" s="271" t="s">
        <v>86</v>
      </c>
      <c r="AV225" s="15" t="s">
        <v>311</v>
      </c>
      <c r="AW225" s="15" t="s">
        <v>32</v>
      </c>
      <c r="AX225" s="15" t="s">
        <v>84</v>
      </c>
      <c r="AY225" s="271" t="s">
        <v>304</v>
      </c>
    </row>
    <row r="226" s="2" customFormat="1" ht="24.15" customHeight="1">
      <c r="A226" s="38"/>
      <c r="B226" s="39"/>
      <c r="C226" s="273" t="s">
        <v>514</v>
      </c>
      <c r="D226" s="273" t="s">
        <v>423</v>
      </c>
      <c r="E226" s="274" t="s">
        <v>496</v>
      </c>
      <c r="F226" s="275" t="s">
        <v>497</v>
      </c>
      <c r="G226" s="276" t="s">
        <v>317</v>
      </c>
      <c r="H226" s="277">
        <v>106.7</v>
      </c>
      <c r="I226" s="278"/>
      <c r="J226" s="279">
        <f>ROUND(I226*H226,2)</f>
        <v>0</v>
      </c>
      <c r="K226" s="275" t="s">
        <v>318</v>
      </c>
      <c r="L226" s="280"/>
      <c r="M226" s="281" t="s">
        <v>1</v>
      </c>
      <c r="N226" s="282" t="s">
        <v>42</v>
      </c>
      <c r="O226" s="91"/>
      <c r="P226" s="235">
        <f>O226*H226</f>
        <v>0</v>
      </c>
      <c r="Q226" s="235">
        <v>0.01112</v>
      </c>
      <c r="R226" s="235">
        <f>Q226*H226</f>
        <v>1.186504</v>
      </c>
      <c r="S226" s="235">
        <v>0</v>
      </c>
      <c r="T226" s="236">
        <f>S226*H226</f>
        <v>0</v>
      </c>
      <c r="U226" s="38"/>
      <c r="V226" s="38"/>
      <c r="W226" s="38"/>
      <c r="X226" s="38"/>
      <c r="Y226" s="38"/>
      <c r="Z226" s="38"/>
      <c r="AA226" s="38"/>
      <c r="AB226" s="38"/>
      <c r="AC226" s="38"/>
      <c r="AD226" s="38"/>
      <c r="AE226" s="38"/>
      <c r="AR226" s="237" t="s">
        <v>426</v>
      </c>
      <c r="AT226" s="237" t="s">
        <v>423</v>
      </c>
      <c r="AU226" s="237" t="s">
        <v>86</v>
      </c>
      <c r="AY226" s="17" t="s">
        <v>304</v>
      </c>
      <c r="BE226" s="238">
        <f>IF(N226="základní",J226,0)</f>
        <v>0</v>
      </c>
      <c r="BF226" s="238">
        <f>IF(N226="snížená",J226,0)</f>
        <v>0</v>
      </c>
      <c r="BG226" s="238">
        <f>IF(N226="zákl. přenesená",J226,0)</f>
        <v>0</v>
      </c>
      <c r="BH226" s="238">
        <f>IF(N226="sníž. přenesená",J226,0)</f>
        <v>0</v>
      </c>
      <c r="BI226" s="238">
        <f>IF(N226="nulová",J226,0)</f>
        <v>0</v>
      </c>
      <c r="BJ226" s="17" t="s">
        <v>84</v>
      </c>
      <c r="BK226" s="238">
        <f>ROUND(I226*H226,2)</f>
        <v>0</v>
      </c>
      <c r="BL226" s="17" t="s">
        <v>392</v>
      </c>
      <c r="BM226" s="237" t="s">
        <v>498</v>
      </c>
    </row>
    <row r="227" s="13" customFormat="1">
      <c r="A227" s="13"/>
      <c r="B227" s="239"/>
      <c r="C227" s="240"/>
      <c r="D227" s="241" t="s">
        <v>323</v>
      </c>
      <c r="E227" s="240"/>
      <c r="F227" s="243" t="s">
        <v>2175</v>
      </c>
      <c r="G227" s="240"/>
      <c r="H227" s="244">
        <v>106.7</v>
      </c>
      <c r="I227" s="245"/>
      <c r="J227" s="240"/>
      <c r="K227" s="240"/>
      <c r="L227" s="246"/>
      <c r="M227" s="247"/>
      <c r="N227" s="248"/>
      <c r="O227" s="248"/>
      <c r="P227" s="248"/>
      <c r="Q227" s="248"/>
      <c r="R227" s="248"/>
      <c r="S227" s="248"/>
      <c r="T227" s="249"/>
      <c r="U227" s="13"/>
      <c r="V227" s="13"/>
      <c r="W227" s="13"/>
      <c r="X227" s="13"/>
      <c r="Y227" s="13"/>
      <c r="Z227" s="13"/>
      <c r="AA227" s="13"/>
      <c r="AB227" s="13"/>
      <c r="AC227" s="13"/>
      <c r="AD227" s="13"/>
      <c r="AE227" s="13"/>
      <c r="AT227" s="250" t="s">
        <v>323</v>
      </c>
      <c r="AU227" s="250" t="s">
        <v>86</v>
      </c>
      <c r="AV227" s="13" t="s">
        <v>86</v>
      </c>
      <c r="AW227" s="13" t="s">
        <v>4</v>
      </c>
      <c r="AX227" s="13" t="s">
        <v>84</v>
      </c>
      <c r="AY227" s="250" t="s">
        <v>304</v>
      </c>
    </row>
    <row r="228" s="2" customFormat="1" ht="33" customHeight="1">
      <c r="A228" s="38"/>
      <c r="B228" s="39"/>
      <c r="C228" s="226" t="s">
        <v>518</v>
      </c>
      <c r="D228" s="226" t="s">
        <v>307</v>
      </c>
      <c r="E228" s="227" t="s">
        <v>501</v>
      </c>
      <c r="F228" s="228" t="s">
        <v>502</v>
      </c>
      <c r="G228" s="229" t="s">
        <v>317</v>
      </c>
      <c r="H228" s="230">
        <v>97</v>
      </c>
      <c r="I228" s="231"/>
      <c r="J228" s="232">
        <f>ROUND(I228*H228,2)</f>
        <v>0</v>
      </c>
      <c r="K228" s="228" t="s">
        <v>318</v>
      </c>
      <c r="L228" s="44"/>
      <c r="M228" s="233" t="s">
        <v>1</v>
      </c>
      <c r="N228" s="234" t="s">
        <v>42</v>
      </c>
      <c r="O228" s="91"/>
      <c r="P228" s="235">
        <f>O228*H228</f>
        <v>0</v>
      </c>
      <c r="Q228" s="235">
        <v>0</v>
      </c>
      <c r="R228" s="235">
        <f>Q228*H228</f>
        <v>0</v>
      </c>
      <c r="S228" s="235">
        <v>0</v>
      </c>
      <c r="T228" s="236">
        <f>S228*H228</f>
        <v>0</v>
      </c>
      <c r="U228" s="38"/>
      <c r="V228" s="38"/>
      <c r="W228" s="38"/>
      <c r="X228" s="38"/>
      <c r="Y228" s="38"/>
      <c r="Z228" s="38"/>
      <c r="AA228" s="38"/>
      <c r="AB228" s="38"/>
      <c r="AC228" s="38"/>
      <c r="AD228" s="38"/>
      <c r="AE228" s="38"/>
      <c r="AR228" s="237" t="s">
        <v>392</v>
      </c>
      <c r="AT228" s="237" t="s">
        <v>307</v>
      </c>
      <c r="AU228" s="237" t="s">
        <v>86</v>
      </c>
      <c r="AY228" s="17" t="s">
        <v>304</v>
      </c>
      <c r="BE228" s="238">
        <f>IF(N228="základní",J228,0)</f>
        <v>0</v>
      </c>
      <c r="BF228" s="238">
        <f>IF(N228="snížená",J228,0)</f>
        <v>0</v>
      </c>
      <c r="BG228" s="238">
        <f>IF(N228="zákl. přenesená",J228,0)</f>
        <v>0</v>
      </c>
      <c r="BH228" s="238">
        <f>IF(N228="sníž. přenesená",J228,0)</f>
        <v>0</v>
      </c>
      <c r="BI228" s="238">
        <f>IF(N228="nulová",J228,0)</f>
        <v>0</v>
      </c>
      <c r="BJ228" s="17" t="s">
        <v>84</v>
      </c>
      <c r="BK228" s="238">
        <f>ROUND(I228*H228,2)</f>
        <v>0</v>
      </c>
      <c r="BL228" s="17" t="s">
        <v>392</v>
      </c>
      <c r="BM228" s="237" t="s">
        <v>503</v>
      </c>
    </row>
    <row r="229" s="2" customFormat="1" ht="37.8" customHeight="1">
      <c r="A229" s="38"/>
      <c r="B229" s="39"/>
      <c r="C229" s="226" t="s">
        <v>522</v>
      </c>
      <c r="D229" s="226" t="s">
        <v>307</v>
      </c>
      <c r="E229" s="227" t="s">
        <v>505</v>
      </c>
      <c r="F229" s="228" t="s">
        <v>506</v>
      </c>
      <c r="G229" s="229" t="s">
        <v>317</v>
      </c>
      <c r="H229" s="230">
        <v>97</v>
      </c>
      <c r="I229" s="231"/>
      <c r="J229" s="232">
        <f>ROUND(I229*H229,2)</f>
        <v>0</v>
      </c>
      <c r="K229" s="228" t="s">
        <v>1</v>
      </c>
      <c r="L229" s="44"/>
      <c r="M229" s="233" t="s">
        <v>1</v>
      </c>
      <c r="N229" s="234" t="s">
        <v>42</v>
      </c>
      <c r="O229" s="91"/>
      <c r="P229" s="235">
        <f>O229*H229</f>
        <v>0</v>
      </c>
      <c r="Q229" s="235">
        <v>0</v>
      </c>
      <c r="R229" s="235">
        <f>Q229*H229</f>
        <v>0</v>
      </c>
      <c r="S229" s="235">
        <v>0</v>
      </c>
      <c r="T229" s="236">
        <f>S229*H229</f>
        <v>0</v>
      </c>
      <c r="U229" s="38"/>
      <c r="V229" s="38"/>
      <c r="W229" s="38"/>
      <c r="X229" s="38"/>
      <c r="Y229" s="38"/>
      <c r="Z229" s="38"/>
      <c r="AA229" s="38"/>
      <c r="AB229" s="38"/>
      <c r="AC229" s="38"/>
      <c r="AD229" s="38"/>
      <c r="AE229" s="38"/>
      <c r="AR229" s="237" t="s">
        <v>392</v>
      </c>
      <c r="AT229" s="237" t="s">
        <v>307</v>
      </c>
      <c r="AU229" s="237" t="s">
        <v>86</v>
      </c>
      <c r="AY229" s="17" t="s">
        <v>304</v>
      </c>
      <c r="BE229" s="238">
        <f>IF(N229="základní",J229,0)</f>
        <v>0</v>
      </c>
      <c r="BF229" s="238">
        <f>IF(N229="snížená",J229,0)</f>
        <v>0</v>
      </c>
      <c r="BG229" s="238">
        <f>IF(N229="zákl. přenesená",J229,0)</f>
        <v>0</v>
      </c>
      <c r="BH229" s="238">
        <f>IF(N229="sníž. přenesená",J229,0)</f>
        <v>0</v>
      </c>
      <c r="BI229" s="238">
        <f>IF(N229="nulová",J229,0)</f>
        <v>0</v>
      </c>
      <c r="BJ229" s="17" t="s">
        <v>84</v>
      </c>
      <c r="BK229" s="238">
        <f>ROUND(I229*H229,2)</f>
        <v>0</v>
      </c>
      <c r="BL229" s="17" t="s">
        <v>392</v>
      </c>
      <c r="BM229" s="237" t="s">
        <v>507</v>
      </c>
    </row>
    <row r="230" s="2" customFormat="1" ht="24.15" customHeight="1">
      <c r="A230" s="38"/>
      <c r="B230" s="39"/>
      <c r="C230" s="226" t="s">
        <v>531</v>
      </c>
      <c r="D230" s="226" t="s">
        <v>307</v>
      </c>
      <c r="E230" s="227" t="s">
        <v>509</v>
      </c>
      <c r="F230" s="228" t="s">
        <v>510</v>
      </c>
      <c r="G230" s="229" t="s">
        <v>406</v>
      </c>
      <c r="H230" s="272"/>
      <c r="I230" s="231"/>
      <c r="J230" s="232">
        <f>ROUND(I230*H230,2)</f>
        <v>0</v>
      </c>
      <c r="K230" s="228" t="s">
        <v>318</v>
      </c>
      <c r="L230" s="44"/>
      <c r="M230" s="233" t="s">
        <v>1</v>
      </c>
      <c r="N230" s="234" t="s">
        <v>42</v>
      </c>
      <c r="O230" s="91"/>
      <c r="P230" s="235">
        <f>O230*H230</f>
        <v>0</v>
      </c>
      <c r="Q230" s="235">
        <v>0</v>
      </c>
      <c r="R230" s="235">
        <f>Q230*H230</f>
        <v>0</v>
      </c>
      <c r="S230" s="235">
        <v>0</v>
      </c>
      <c r="T230" s="236">
        <f>S230*H230</f>
        <v>0</v>
      </c>
      <c r="U230" s="38"/>
      <c r="V230" s="38"/>
      <c r="W230" s="38"/>
      <c r="X230" s="38"/>
      <c r="Y230" s="38"/>
      <c r="Z230" s="38"/>
      <c r="AA230" s="38"/>
      <c r="AB230" s="38"/>
      <c r="AC230" s="38"/>
      <c r="AD230" s="38"/>
      <c r="AE230" s="38"/>
      <c r="AR230" s="237" t="s">
        <v>392</v>
      </c>
      <c r="AT230" s="237" t="s">
        <v>307</v>
      </c>
      <c r="AU230" s="237" t="s">
        <v>86</v>
      </c>
      <c r="AY230" s="17" t="s">
        <v>304</v>
      </c>
      <c r="BE230" s="238">
        <f>IF(N230="základní",J230,0)</f>
        <v>0</v>
      </c>
      <c r="BF230" s="238">
        <f>IF(N230="snížená",J230,0)</f>
        <v>0</v>
      </c>
      <c r="BG230" s="238">
        <f>IF(N230="zákl. přenesená",J230,0)</f>
        <v>0</v>
      </c>
      <c r="BH230" s="238">
        <f>IF(N230="sníž. přenesená",J230,0)</f>
        <v>0</v>
      </c>
      <c r="BI230" s="238">
        <f>IF(N230="nulová",J230,0)</f>
        <v>0</v>
      </c>
      <c r="BJ230" s="17" t="s">
        <v>84</v>
      </c>
      <c r="BK230" s="238">
        <f>ROUND(I230*H230,2)</f>
        <v>0</v>
      </c>
      <c r="BL230" s="17" t="s">
        <v>392</v>
      </c>
      <c r="BM230" s="237" t="s">
        <v>511</v>
      </c>
    </row>
    <row r="231" s="12" customFormat="1" ht="22.8" customHeight="1">
      <c r="A231" s="12"/>
      <c r="B231" s="210"/>
      <c r="C231" s="211"/>
      <c r="D231" s="212" t="s">
        <v>76</v>
      </c>
      <c r="E231" s="224" t="s">
        <v>512</v>
      </c>
      <c r="F231" s="224" t="s">
        <v>513</v>
      </c>
      <c r="G231" s="211"/>
      <c r="H231" s="211"/>
      <c r="I231" s="214"/>
      <c r="J231" s="225">
        <f>BK231</f>
        <v>0</v>
      </c>
      <c r="K231" s="211"/>
      <c r="L231" s="216"/>
      <c r="M231" s="217"/>
      <c r="N231" s="218"/>
      <c r="O231" s="218"/>
      <c r="P231" s="219">
        <f>SUM(P232:P235)</f>
        <v>0</v>
      </c>
      <c r="Q231" s="218"/>
      <c r="R231" s="219">
        <f>SUM(R232:R235)</f>
        <v>0.22999999999999998</v>
      </c>
      <c r="S231" s="218"/>
      <c r="T231" s="220">
        <f>SUM(T232:T235)</f>
        <v>0.074999999999999997</v>
      </c>
      <c r="U231" s="12"/>
      <c r="V231" s="12"/>
      <c r="W231" s="12"/>
      <c r="X231" s="12"/>
      <c r="Y231" s="12"/>
      <c r="Z231" s="12"/>
      <c r="AA231" s="12"/>
      <c r="AB231" s="12"/>
      <c r="AC231" s="12"/>
      <c r="AD231" s="12"/>
      <c r="AE231" s="12"/>
      <c r="AR231" s="221" t="s">
        <v>86</v>
      </c>
      <c r="AT231" s="222" t="s">
        <v>76</v>
      </c>
      <c r="AU231" s="222" t="s">
        <v>84</v>
      </c>
      <c r="AY231" s="221" t="s">
        <v>304</v>
      </c>
      <c r="BK231" s="223">
        <f>SUM(BK232:BK235)</f>
        <v>0</v>
      </c>
    </row>
    <row r="232" s="2" customFormat="1" ht="24.15" customHeight="1">
      <c r="A232" s="38"/>
      <c r="B232" s="39"/>
      <c r="C232" s="226" t="s">
        <v>683</v>
      </c>
      <c r="D232" s="226" t="s">
        <v>307</v>
      </c>
      <c r="E232" s="227" t="s">
        <v>515</v>
      </c>
      <c r="F232" s="228" t="s">
        <v>516</v>
      </c>
      <c r="G232" s="229" t="s">
        <v>317</v>
      </c>
      <c r="H232" s="230">
        <v>500</v>
      </c>
      <c r="I232" s="231"/>
      <c r="J232" s="232">
        <f>ROUND(I232*H232,2)</f>
        <v>0</v>
      </c>
      <c r="K232" s="228" t="s">
        <v>318</v>
      </c>
      <c r="L232" s="44"/>
      <c r="M232" s="233" t="s">
        <v>1</v>
      </c>
      <c r="N232" s="234" t="s">
        <v>42</v>
      </c>
      <c r="O232" s="91"/>
      <c r="P232" s="235">
        <f>O232*H232</f>
        <v>0</v>
      </c>
      <c r="Q232" s="235">
        <v>0</v>
      </c>
      <c r="R232" s="235">
        <f>Q232*H232</f>
        <v>0</v>
      </c>
      <c r="S232" s="235">
        <v>0.00014999999999999999</v>
      </c>
      <c r="T232" s="236">
        <f>S232*H232</f>
        <v>0.074999999999999997</v>
      </c>
      <c r="U232" s="38"/>
      <c r="V232" s="38"/>
      <c r="W232" s="38"/>
      <c r="X232" s="38"/>
      <c r="Y232" s="38"/>
      <c r="Z232" s="38"/>
      <c r="AA232" s="38"/>
      <c r="AB232" s="38"/>
      <c r="AC232" s="38"/>
      <c r="AD232" s="38"/>
      <c r="AE232" s="38"/>
      <c r="AR232" s="237" t="s">
        <v>392</v>
      </c>
      <c r="AT232" s="237" t="s">
        <v>307</v>
      </c>
      <c r="AU232" s="237" t="s">
        <v>86</v>
      </c>
      <c r="AY232" s="17" t="s">
        <v>304</v>
      </c>
      <c r="BE232" s="238">
        <f>IF(N232="základní",J232,0)</f>
        <v>0</v>
      </c>
      <c r="BF232" s="238">
        <f>IF(N232="snížená",J232,0)</f>
        <v>0</v>
      </c>
      <c r="BG232" s="238">
        <f>IF(N232="zákl. přenesená",J232,0)</f>
        <v>0</v>
      </c>
      <c r="BH232" s="238">
        <f>IF(N232="sníž. přenesená",J232,0)</f>
        <v>0</v>
      </c>
      <c r="BI232" s="238">
        <f>IF(N232="nulová",J232,0)</f>
        <v>0</v>
      </c>
      <c r="BJ232" s="17" t="s">
        <v>84</v>
      </c>
      <c r="BK232" s="238">
        <f>ROUND(I232*H232,2)</f>
        <v>0</v>
      </c>
      <c r="BL232" s="17" t="s">
        <v>392</v>
      </c>
      <c r="BM232" s="237" t="s">
        <v>517</v>
      </c>
    </row>
    <row r="233" s="2" customFormat="1" ht="24.15" customHeight="1">
      <c r="A233" s="38"/>
      <c r="B233" s="39"/>
      <c r="C233" s="226" t="s">
        <v>687</v>
      </c>
      <c r="D233" s="226" t="s">
        <v>307</v>
      </c>
      <c r="E233" s="227" t="s">
        <v>519</v>
      </c>
      <c r="F233" s="228" t="s">
        <v>520</v>
      </c>
      <c r="G233" s="229" t="s">
        <v>317</v>
      </c>
      <c r="H233" s="230">
        <v>500</v>
      </c>
      <c r="I233" s="231"/>
      <c r="J233" s="232">
        <f>ROUND(I233*H233,2)</f>
        <v>0</v>
      </c>
      <c r="K233" s="228" t="s">
        <v>318</v>
      </c>
      <c r="L233" s="44"/>
      <c r="M233" s="233" t="s">
        <v>1</v>
      </c>
      <c r="N233" s="234" t="s">
        <v>42</v>
      </c>
      <c r="O233" s="91"/>
      <c r="P233" s="235">
        <f>O233*H233</f>
        <v>0</v>
      </c>
      <c r="Q233" s="235">
        <v>0.00020000000000000001</v>
      </c>
      <c r="R233" s="235">
        <f>Q233*H233</f>
        <v>0.10000000000000001</v>
      </c>
      <c r="S233" s="235">
        <v>0</v>
      </c>
      <c r="T233" s="236">
        <f>S233*H233</f>
        <v>0</v>
      </c>
      <c r="U233" s="38"/>
      <c r="V233" s="38"/>
      <c r="W233" s="38"/>
      <c r="X233" s="38"/>
      <c r="Y233" s="38"/>
      <c r="Z233" s="38"/>
      <c r="AA233" s="38"/>
      <c r="AB233" s="38"/>
      <c r="AC233" s="38"/>
      <c r="AD233" s="38"/>
      <c r="AE233" s="38"/>
      <c r="AR233" s="237" t="s">
        <v>392</v>
      </c>
      <c r="AT233" s="237" t="s">
        <v>307</v>
      </c>
      <c r="AU233" s="237" t="s">
        <v>86</v>
      </c>
      <c r="AY233" s="17" t="s">
        <v>304</v>
      </c>
      <c r="BE233" s="238">
        <f>IF(N233="základní",J233,0)</f>
        <v>0</v>
      </c>
      <c r="BF233" s="238">
        <f>IF(N233="snížená",J233,0)</f>
        <v>0</v>
      </c>
      <c r="BG233" s="238">
        <f>IF(N233="zákl. přenesená",J233,0)</f>
        <v>0</v>
      </c>
      <c r="BH233" s="238">
        <f>IF(N233="sníž. přenesená",J233,0)</f>
        <v>0</v>
      </c>
      <c r="BI233" s="238">
        <f>IF(N233="nulová",J233,0)</f>
        <v>0</v>
      </c>
      <c r="BJ233" s="17" t="s">
        <v>84</v>
      </c>
      <c r="BK233" s="238">
        <f>ROUND(I233*H233,2)</f>
        <v>0</v>
      </c>
      <c r="BL233" s="17" t="s">
        <v>392</v>
      </c>
      <c r="BM233" s="237" t="s">
        <v>521</v>
      </c>
    </row>
    <row r="234" s="2" customFormat="1" ht="33" customHeight="1">
      <c r="A234" s="38"/>
      <c r="B234" s="39"/>
      <c r="C234" s="226" t="s">
        <v>693</v>
      </c>
      <c r="D234" s="226" t="s">
        <v>307</v>
      </c>
      <c r="E234" s="227" t="s">
        <v>523</v>
      </c>
      <c r="F234" s="228" t="s">
        <v>524</v>
      </c>
      <c r="G234" s="229" t="s">
        <v>317</v>
      </c>
      <c r="H234" s="230">
        <v>500</v>
      </c>
      <c r="I234" s="231"/>
      <c r="J234" s="232">
        <f>ROUND(I234*H234,2)</f>
        <v>0</v>
      </c>
      <c r="K234" s="228" t="s">
        <v>318</v>
      </c>
      <c r="L234" s="44"/>
      <c r="M234" s="233" t="s">
        <v>1</v>
      </c>
      <c r="N234" s="234" t="s">
        <v>42</v>
      </c>
      <c r="O234" s="91"/>
      <c r="P234" s="235">
        <f>O234*H234</f>
        <v>0</v>
      </c>
      <c r="Q234" s="235">
        <v>0.00025999999999999998</v>
      </c>
      <c r="R234" s="235">
        <f>Q234*H234</f>
        <v>0.12999999999999998</v>
      </c>
      <c r="S234" s="235">
        <v>0</v>
      </c>
      <c r="T234" s="236">
        <f>S234*H234</f>
        <v>0</v>
      </c>
      <c r="U234" s="38"/>
      <c r="V234" s="38"/>
      <c r="W234" s="38"/>
      <c r="X234" s="38"/>
      <c r="Y234" s="38"/>
      <c r="Z234" s="38"/>
      <c r="AA234" s="38"/>
      <c r="AB234" s="38"/>
      <c r="AC234" s="38"/>
      <c r="AD234" s="38"/>
      <c r="AE234" s="38"/>
      <c r="AR234" s="237" t="s">
        <v>392</v>
      </c>
      <c r="AT234" s="237" t="s">
        <v>307</v>
      </c>
      <c r="AU234" s="237" t="s">
        <v>86</v>
      </c>
      <c r="AY234" s="17" t="s">
        <v>304</v>
      </c>
      <c r="BE234" s="238">
        <f>IF(N234="základní",J234,0)</f>
        <v>0</v>
      </c>
      <c r="BF234" s="238">
        <f>IF(N234="snížená",J234,0)</f>
        <v>0</v>
      </c>
      <c r="BG234" s="238">
        <f>IF(N234="zákl. přenesená",J234,0)</f>
        <v>0</v>
      </c>
      <c r="BH234" s="238">
        <f>IF(N234="sníž. přenesená",J234,0)</f>
        <v>0</v>
      </c>
      <c r="BI234" s="238">
        <f>IF(N234="nulová",J234,0)</f>
        <v>0</v>
      </c>
      <c r="BJ234" s="17" t="s">
        <v>84</v>
      </c>
      <c r="BK234" s="238">
        <f>ROUND(I234*H234,2)</f>
        <v>0</v>
      </c>
      <c r="BL234" s="17" t="s">
        <v>392</v>
      </c>
      <c r="BM234" s="237" t="s">
        <v>525</v>
      </c>
    </row>
    <row r="235" s="13" customFormat="1">
      <c r="A235" s="13"/>
      <c r="B235" s="239"/>
      <c r="C235" s="240"/>
      <c r="D235" s="241" t="s">
        <v>323</v>
      </c>
      <c r="E235" s="242" t="s">
        <v>1</v>
      </c>
      <c r="F235" s="243" t="s">
        <v>2176</v>
      </c>
      <c r="G235" s="240"/>
      <c r="H235" s="244">
        <v>500</v>
      </c>
      <c r="I235" s="245"/>
      <c r="J235" s="240"/>
      <c r="K235" s="240"/>
      <c r="L235" s="246"/>
      <c r="M235" s="247"/>
      <c r="N235" s="248"/>
      <c r="O235" s="248"/>
      <c r="P235" s="248"/>
      <c r="Q235" s="248"/>
      <c r="R235" s="248"/>
      <c r="S235" s="248"/>
      <c r="T235" s="249"/>
      <c r="U235" s="13"/>
      <c r="V235" s="13"/>
      <c r="W235" s="13"/>
      <c r="X235" s="13"/>
      <c r="Y235" s="13"/>
      <c r="Z235" s="13"/>
      <c r="AA235" s="13"/>
      <c r="AB235" s="13"/>
      <c r="AC235" s="13"/>
      <c r="AD235" s="13"/>
      <c r="AE235" s="13"/>
      <c r="AT235" s="250" t="s">
        <v>323</v>
      </c>
      <c r="AU235" s="250" t="s">
        <v>86</v>
      </c>
      <c r="AV235" s="13" t="s">
        <v>86</v>
      </c>
      <c r="AW235" s="13" t="s">
        <v>32</v>
      </c>
      <c r="AX235" s="13" t="s">
        <v>84</v>
      </c>
      <c r="AY235" s="250" t="s">
        <v>304</v>
      </c>
    </row>
    <row r="236" s="12" customFormat="1" ht="25.92" customHeight="1">
      <c r="A236" s="12"/>
      <c r="B236" s="210"/>
      <c r="C236" s="211"/>
      <c r="D236" s="212" t="s">
        <v>76</v>
      </c>
      <c r="E236" s="213" t="s">
        <v>529</v>
      </c>
      <c r="F236" s="213" t="s">
        <v>530</v>
      </c>
      <c r="G236" s="211"/>
      <c r="H236" s="211"/>
      <c r="I236" s="214"/>
      <c r="J236" s="215">
        <f>BK236</f>
        <v>0</v>
      </c>
      <c r="K236" s="211"/>
      <c r="L236" s="216"/>
      <c r="M236" s="217"/>
      <c r="N236" s="218"/>
      <c r="O236" s="218"/>
      <c r="P236" s="219">
        <f>SUM(P237:P238)</f>
        <v>0</v>
      </c>
      <c r="Q236" s="218"/>
      <c r="R236" s="219">
        <f>SUM(R237:R238)</f>
        <v>0</v>
      </c>
      <c r="S236" s="218"/>
      <c r="T236" s="220">
        <f>SUM(T237:T238)</f>
        <v>0</v>
      </c>
      <c r="U236" s="12"/>
      <c r="V236" s="12"/>
      <c r="W236" s="12"/>
      <c r="X236" s="12"/>
      <c r="Y236" s="12"/>
      <c r="Z236" s="12"/>
      <c r="AA236" s="12"/>
      <c r="AB236" s="12"/>
      <c r="AC236" s="12"/>
      <c r="AD236" s="12"/>
      <c r="AE236" s="12"/>
      <c r="AR236" s="221" t="s">
        <v>311</v>
      </c>
      <c r="AT236" s="222" t="s">
        <v>76</v>
      </c>
      <c r="AU236" s="222" t="s">
        <v>77</v>
      </c>
      <c r="AY236" s="221" t="s">
        <v>304</v>
      </c>
      <c r="BK236" s="223">
        <f>SUM(BK237:BK238)</f>
        <v>0</v>
      </c>
    </row>
    <row r="237" s="2" customFormat="1" ht="16.5" customHeight="1">
      <c r="A237" s="38"/>
      <c r="B237" s="39"/>
      <c r="C237" s="226" t="s">
        <v>697</v>
      </c>
      <c r="D237" s="226" t="s">
        <v>307</v>
      </c>
      <c r="E237" s="227" t="s">
        <v>532</v>
      </c>
      <c r="F237" s="228" t="s">
        <v>533</v>
      </c>
      <c r="G237" s="229" t="s">
        <v>534</v>
      </c>
      <c r="H237" s="230">
        <v>50</v>
      </c>
      <c r="I237" s="231"/>
      <c r="J237" s="232">
        <f>ROUND(I237*H237,2)</f>
        <v>0</v>
      </c>
      <c r="K237" s="228" t="s">
        <v>318</v>
      </c>
      <c r="L237" s="44"/>
      <c r="M237" s="233" t="s">
        <v>1</v>
      </c>
      <c r="N237" s="234" t="s">
        <v>42</v>
      </c>
      <c r="O237" s="91"/>
      <c r="P237" s="235">
        <f>O237*H237</f>
        <v>0</v>
      </c>
      <c r="Q237" s="235">
        <v>0</v>
      </c>
      <c r="R237" s="235">
        <f>Q237*H237</f>
        <v>0</v>
      </c>
      <c r="S237" s="235">
        <v>0</v>
      </c>
      <c r="T237" s="236">
        <f>S237*H237</f>
        <v>0</v>
      </c>
      <c r="U237" s="38"/>
      <c r="V237" s="38"/>
      <c r="W237" s="38"/>
      <c r="X237" s="38"/>
      <c r="Y237" s="38"/>
      <c r="Z237" s="38"/>
      <c r="AA237" s="38"/>
      <c r="AB237" s="38"/>
      <c r="AC237" s="38"/>
      <c r="AD237" s="38"/>
      <c r="AE237" s="38"/>
      <c r="AR237" s="237" t="s">
        <v>535</v>
      </c>
      <c r="AT237" s="237" t="s">
        <v>307</v>
      </c>
      <c r="AU237" s="237" t="s">
        <v>84</v>
      </c>
      <c r="AY237" s="17" t="s">
        <v>304</v>
      </c>
      <c r="BE237" s="238">
        <f>IF(N237="základní",J237,0)</f>
        <v>0</v>
      </c>
      <c r="BF237" s="238">
        <f>IF(N237="snížená",J237,0)</f>
        <v>0</v>
      </c>
      <c r="BG237" s="238">
        <f>IF(N237="zákl. přenesená",J237,0)</f>
        <v>0</v>
      </c>
      <c r="BH237" s="238">
        <f>IF(N237="sníž. přenesená",J237,0)</f>
        <v>0</v>
      </c>
      <c r="BI237" s="238">
        <f>IF(N237="nulová",J237,0)</f>
        <v>0</v>
      </c>
      <c r="BJ237" s="17" t="s">
        <v>84</v>
      </c>
      <c r="BK237" s="238">
        <f>ROUND(I237*H237,2)</f>
        <v>0</v>
      </c>
      <c r="BL237" s="17" t="s">
        <v>535</v>
      </c>
      <c r="BM237" s="237" t="s">
        <v>536</v>
      </c>
    </row>
    <row r="238" s="13" customFormat="1">
      <c r="A238" s="13"/>
      <c r="B238" s="239"/>
      <c r="C238" s="240"/>
      <c r="D238" s="241" t="s">
        <v>323</v>
      </c>
      <c r="E238" s="242" t="s">
        <v>1</v>
      </c>
      <c r="F238" s="243" t="s">
        <v>537</v>
      </c>
      <c r="G238" s="240"/>
      <c r="H238" s="244">
        <v>50</v>
      </c>
      <c r="I238" s="245"/>
      <c r="J238" s="240"/>
      <c r="K238" s="240"/>
      <c r="L238" s="246"/>
      <c r="M238" s="283"/>
      <c r="N238" s="284"/>
      <c r="O238" s="284"/>
      <c r="P238" s="284"/>
      <c r="Q238" s="284"/>
      <c r="R238" s="284"/>
      <c r="S238" s="284"/>
      <c r="T238" s="285"/>
      <c r="U238" s="13"/>
      <c r="V238" s="13"/>
      <c r="W238" s="13"/>
      <c r="X238" s="13"/>
      <c r="Y238" s="13"/>
      <c r="Z238" s="13"/>
      <c r="AA238" s="13"/>
      <c r="AB238" s="13"/>
      <c r="AC238" s="13"/>
      <c r="AD238" s="13"/>
      <c r="AE238" s="13"/>
      <c r="AT238" s="250" t="s">
        <v>323</v>
      </c>
      <c r="AU238" s="250" t="s">
        <v>84</v>
      </c>
      <c r="AV238" s="13" t="s">
        <v>86</v>
      </c>
      <c r="AW238" s="13" t="s">
        <v>32</v>
      </c>
      <c r="AX238" s="13" t="s">
        <v>84</v>
      </c>
      <c r="AY238" s="250" t="s">
        <v>304</v>
      </c>
    </row>
    <row r="239" s="2" customFormat="1" ht="6.96" customHeight="1">
      <c r="A239" s="38"/>
      <c r="B239" s="66"/>
      <c r="C239" s="67"/>
      <c r="D239" s="67"/>
      <c r="E239" s="67"/>
      <c r="F239" s="67"/>
      <c r="G239" s="67"/>
      <c r="H239" s="67"/>
      <c r="I239" s="67"/>
      <c r="J239" s="67"/>
      <c r="K239" s="67"/>
      <c r="L239" s="44"/>
      <c r="M239" s="38"/>
      <c r="O239" s="38"/>
      <c r="P239" s="38"/>
      <c r="Q239" s="38"/>
      <c r="R239" s="38"/>
      <c r="S239" s="38"/>
      <c r="T239" s="38"/>
      <c r="U239" s="38"/>
      <c r="V239" s="38"/>
      <c r="W239" s="38"/>
      <c r="X239" s="38"/>
      <c r="Y239" s="38"/>
      <c r="Z239" s="38"/>
      <c r="AA239" s="38"/>
      <c r="AB239" s="38"/>
      <c r="AC239" s="38"/>
      <c r="AD239" s="38"/>
      <c r="AE239" s="38"/>
    </row>
  </sheetData>
  <sheetProtection sheet="1" autoFilter="0" formatColumns="0" formatRows="0" objects="1" scenarios="1" spinCount="100000" saltValue="B1sFQG/hPDIWwXnLdYwfHXTFDhyAzqVm0bCvTQ37HEaQWwcHblpt4kj+9kPosjOrPF7B/PS22NovjIwNp6b66Q==" hashValue="qwb4BVUz1rrNYWfK6/vsBzfQ3KtVJVkpQHBa7EoQBgPXcvxCorw887LjyDhx8P3hASaxP/KYV7854FQ11A7jjw==" algorithmName="SHA-512" password="CC35"/>
  <autoFilter ref="C132:K238"/>
  <mergeCells count="12">
    <mergeCell ref="E7:H7"/>
    <mergeCell ref="E9:H9"/>
    <mergeCell ref="E11:H11"/>
    <mergeCell ref="E20:H20"/>
    <mergeCell ref="E29:H29"/>
    <mergeCell ref="E85:H85"/>
    <mergeCell ref="E87:H87"/>
    <mergeCell ref="E89:H89"/>
    <mergeCell ref="E121:H121"/>
    <mergeCell ref="E123:H123"/>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184</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2128</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2177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ROUND(J127,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ROUND((SUM(BE127:BE174)),  2)</f>
        <v>0</v>
      </c>
      <c r="G35" s="38"/>
      <c r="H35" s="38"/>
      <c r="I35" s="164">
        <v>0.20999999999999999</v>
      </c>
      <c r="J35" s="163">
        <f>ROUND(((SUM(BE127:BE174))*I35),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ROUND((SUM(BF127:BF174)),  2)</f>
        <v>0</v>
      </c>
      <c r="G36" s="38"/>
      <c r="H36" s="38"/>
      <c r="I36" s="164">
        <v>0.12</v>
      </c>
      <c r="J36" s="163">
        <f>ROUND(((SUM(BF127:BF174))*I36),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ROUND((SUM(BG127:BG174)),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ROUND((SUM(BH127:BH174)),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ROUND((SUM(BI127:BI174)),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2128</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05.2 - ZDRAVOTNĚ - TECHNICKÉ INSTALACE 5.NP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J127</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540</v>
      </c>
      <c r="E99" s="191"/>
      <c r="F99" s="191"/>
      <c r="G99" s="191"/>
      <c r="H99" s="191"/>
      <c r="I99" s="191"/>
      <c r="J99" s="192">
        <f>J128</f>
        <v>0</v>
      </c>
      <c r="K99" s="189"/>
      <c r="L99" s="193"/>
      <c r="S99" s="9"/>
      <c r="T99" s="9"/>
      <c r="U99" s="9"/>
      <c r="V99" s="9"/>
      <c r="W99" s="9"/>
      <c r="X99" s="9"/>
      <c r="Y99" s="9"/>
      <c r="Z99" s="9"/>
      <c r="AA99" s="9"/>
      <c r="AB99" s="9"/>
      <c r="AC99" s="9"/>
      <c r="AD99" s="9"/>
      <c r="AE99" s="9"/>
    </row>
    <row r="100" s="9" customFormat="1" ht="24.96" customHeight="1">
      <c r="A100" s="9"/>
      <c r="B100" s="188"/>
      <c r="C100" s="189"/>
      <c r="D100" s="190" t="s">
        <v>541</v>
      </c>
      <c r="E100" s="191"/>
      <c r="F100" s="191"/>
      <c r="G100" s="191"/>
      <c r="H100" s="191"/>
      <c r="I100" s="191"/>
      <c r="J100" s="192">
        <f>J138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1417</v>
      </c>
      <c r="E101" s="191"/>
      <c r="F101" s="191"/>
      <c r="G101" s="191"/>
      <c r="H101" s="191"/>
      <c r="I101" s="191"/>
      <c r="J101" s="192">
        <f>J151</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1418</v>
      </c>
      <c r="E102" s="191"/>
      <c r="F102" s="191"/>
      <c r="G102" s="191"/>
      <c r="H102" s="191"/>
      <c r="I102" s="191"/>
      <c r="J102" s="192">
        <f>J164</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282</v>
      </c>
      <c r="E103" s="191"/>
      <c r="F103" s="191"/>
      <c r="G103" s="191"/>
      <c r="H103" s="191"/>
      <c r="I103" s="191"/>
      <c r="J103" s="192">
        <f>J168</f>
        <v>0</v>
      </c>
      <c r="K103" s="189"/>
      <c r="L103" s="193"/>
      <c r="S103" s="9"/>
      <c r="T103" s="9"/>
      <c r="U103" s="9"/>
      <c r="V103" s="9"/>
      <c r="W103" s="9"/>
      <c r="X103" s="9"/>
      <c r="Y103" s="9"/>
      <c r="Z103" s="9"/>
      <c r="AA103" s="9"/>
      <c r="AB103" s="9"/>
      <c r="AC103" s="9"/>
      <c r="AD103" s="9"/>
      <c r="AE103" s="9"/>
    </row>
    <row r="104" s="10" customFormat="1" ht="19.92" customHeight="1">
      <c r="A104" s="10"/>
      <c r="B104" s="194"/>
      <c r="C104" s="133"/>
      <c r="D104" s="195" t="s">
        <v>1419</v>
      </c>
      <c r="E104" s="196"/>
      <c r="F104" s="196"/>
      <c r="G104" s="196"/>
      <c r="H104" s="196"/>
      <c r="I104" s="196"/>
      <c r="J104" s="197">
        <f>J169</f>
        <v>0</v>
      </c>
      <c r="K104" s="133"/>
      <c r="L104" s="198"/>
      <c r="S104" s="10"/>
      <c r="T104" s="10"/>
      <c r="U104" s="10"/>
      <c r="V104" s="10"/>
      <c r="W104" s="10"/>
      <c r="X104" s="10"/>
      <c r="Y104" s="10"/>
      <c r="Z104" s="10"/>
      <c r="AA104" s="10"/>
      <c r="AB104" s="10"/>
      <c r="AC104" s="10"/>
      <c r="AD104" s="10"/>
      <c r="AE104" s="10"/>
    </row>
    <row r="105" s="9" customFormat="1" ht="24.96" customHeight="1">
      <c r="A105" s="9"/>
      <c r="B105" s="188"/>
      <c r="C105" s="189"/>
      <c r="D105" s="190" t="s">
        <v>542</v>
      </c>
      <c r="E105" s="191"/>
      <c r="F105" s="191"/>
      <c r="G105" s="191"/>
      <c r="H105" s="191"/>
      <c r="I105" s="191"/>
      <c r="J105" s="192">
        <f>J171</f>
        <v>0</v>
      </c>
      <c r="K105" s="189"/>
      <c r="L105" s="193"/>
      <c r="S105" s="9"/>
      <c r="T105" s="9"/>
      <c r="U105" s="9"/>
      <c r="V105" s="9"/>
      <c r="W105" s="9"/>
      <c r="X105" s="9"/>
      <c r="Y105" s="9"/>
      <c r="Z105" s="9"/>
      <c r="AA105" s="9"/>
      <c r="AB105" s="9"/>
      <c r="AC105" s="9"/>
      <c r="AD105" s="9"/>
      <c r="AE105" s="9"/>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289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183" t="str">
        <f>E7</f>
        <v>Stavební úpravy v budově č.p. 1371, ul. Na Okrouhlíku, HK</v>
      </c>
      <c r="F115" s="32"/>
      <c r="G115" s="32"/>
      <c r="H115" s="32"/>
      <c r="I115" s="40"/>
      <c r="J115" s="40"/>
      <c r="K115" s="40"/>
      <c r="L115" s="63"/>
      <c r="S115" s="38"/>
      <c r="T115" s="38"/>
      <c r="U115" s="38"/>
      <c r="V115" s="38"/>
      <c r="W115" s="38"/>
      <c r="X115" s="38"/>
      <c r="Y115" s="38"/>
      <c r="Z115" s="38"/>
      <c r="AA115" s="38"/>
      <c r="AB115" s="38"/>
      <c r="AC115" s="38"/>
      <c r="AD115" s="38"/>
      <c r="AE115" s="38"/>
    </row>
    <row r="116" s="1" customFormat="1" ht="12" customHeight="1">
      <c r="B116" s="21"/>
      <c r="C116" s="32" t="s">
        <v>267</v>
      </c>
      <c r="D116" s="22"/>
      <c r="E116" s="22"/>
      <c r="F116" s="22"/>
      <c r="G116" s="22"/>
      <c r="H116" s="22"/>
      <c r="I116" s="22"/>
      <c r="J116" s="22"/>
      <c r="K116" s="22"/>
      <c r="L116" s="20"/>
    </row>
    <row r="117" s="2" customFormat="1" ht="16.5" customHeight="1">
      <c r="A117" s="38"/>
      <c r="B117" s="39"/>
      <c r="C117" s="40"/>
      <c r="D117" s="40"/>
      <c r="E117" s="183" t="s">
        <v>2128</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269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E11</f>
        <v>05.2 - ZDRAVOTNĚ - TECHNICKÉ INSTALACE 5.NP</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F14</f>
        <v>Na Okrouhlíku 1371, HK</v>
      </c>
      <c r="G121" s="40"/>
      <c r="H121" s="40"/>
      <c r="I121" s="32" t="s">
        <v>22</v>
      </c>
      <c r="J121" s="79" t="str">
        <f>IF(J14="","",J14)</f>
        <v>24. 6. 2024</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15" customHeight="1">
      <c r="A123" s="38"/>
      <c r="B123" s="39"/>
      <c r="C123" s="32" t="s">
        <v>24</v>
      </c>
      <c r="D123" s="40"/>
      <c r="E123" s="40"/>
      <c r="F123" s="27" t="str">
        <f>E17</f>
        <v>Krajský úřad Královéhradeckého kraje</v>
      </c>
      <c r="G123" s="40"/>
      <c r="H123" s="40"/>
      <c r="I123" s="32" t="s">
        <v>30</v>
      </c>
      <c r="J123" s="36" t="str">
        <f>E23</f>
        <v>Ondřej Zikán</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IF(E20="","",E20)</f>
        <v>Vyplň údaj</v>
      </c>
      <c r="G124" s="40"/>
      <c r="H124" s="40"/>
      <c r="I124" s="32" t="s">
        <v>33</v>
      </c>
      <c r="J124" s="36" t="str">
        <f>E26</f>
        <v xml:space="preserve"> </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1" customFormat="1" ht="29.28" customHeight="1">
      <c r="A126" s="199"/>
      <c r="B126" s="200"/>
      <c r="C126" s="201" t="s">
        <v>290</v>
      </c>
      <c r="D126" s="202" t="s">
        <v>62</v>
      </c>
      <c r="E126" s="202" t="s">
        <v>58</v>
      </c>
      <c r="F126" s="202" t="s">
        <v>59</v>
      </c>
      <c r="G126" s="202" t="s">
        <v>291</v>
      </c>
      <c r="H126" s="202" t="s">
        <v>292</v>
      </c>
      <c r="I126" s="202" t="s">
        <v>293</v>
      </c>
      <c r="J126" s="202" t="s">
        <v>273</v>
      </c>
      <c r="K126" s="203" t="s">
        <v>294</v>
      </c>
      <c r="L126" s="204"/>
      <c r="M126" s="100" t="s">
        <v>1</v>
      </c>
      <c r="N126" s="101" t="s">
        <v>41</v>
      </c>
      <c r="O126" s="101" t="s">
        <v>295</v>
      </c>
      <c r="P126" s="101" t="s">
        <v>296</v>
      </c>
      <c r="Q126" s="101" t="s">
        <v>297</v>
      </c>
      <c r="R126" s="101" t="s">
        <v>298</v>
      </c>
      <c r="S126" s="101" t="s">
        <v>299</v>
      </c>
      <c r="T126" s="102" t="s">
        <v>300</v>
      </c>
      <c r="U126" s="199"/>
      <c r="V126" s="199"/>
      <c r="W126" s="199"/>
      <c r="X126" s="199"/>
      <c r="Y126" s="199"/>
      <c r="Z126" s="199"/>
      <c r="AA126" s="199"/>
      <c r="AB126" s="199"/>
      <c r="AC126" s="199"/>
      <c r="AD126" s="199"/>
      <c r="AE126" s="199"/>
    </row>
    <row r="127" s="2" customFormat="1" ht="22.8" customHeight="1">
      <c r="A127" s="38"/>
      <c r="B127" s="39"/>
      <c r="C127" s="107" t="s">
        <v>301</v>
      </c>
      <c r="D127" s="40"/>
      <c r="E127" s="40"/>
      <c r="F127" s="40"/>
      <c r="G127" s="40"/>
      <c r="H127" s="40"/>
      <c r="I127" s="40"/>
      <c r="J127" s="205">
        <f>BK127</f>
        <v>0</v>
      </c>
      <c r="K127" s="40"/>
      <c r="L127" s="44"/>
      <c r="M127" s="103"/>
      <c r="N127" s="206"/>
      <c r="O127" s="104"/>
      <c r="P127" s="207">
        <f>P128+P138+P151+P164+P168+P171</f>
        <v>0</v>
      </c>
      <c r="Q127" s="104"/>
      <c r="R127" s="207">
        <f>R128+R138+R151+R164+R168+R171</f>
        <v>1.03827</v>
      </c>
      <c r="S127" s="104"/>
      <c r="T127" s="208">
        <f>T128+T138+T151+T164+T168+T171</f>
        <v>0</v>
      </c>
      <c r="U127" s="38"/>
      <c r="V127" s="38"/>
      <c r="W127" s="38"/>
      <c r="X127" s="38"/>
      <c r="Y127" s="38"/>
      <c r="Z127" s="38"/>
      <c r="AA127" s="38"/>
      <c r="AB127" s="38"/>
      <c r="AC127" s="38"/>
      <c r="AD127" s="38"/>
      <c r="AE127" s="38"/>
      <c r="AT127" s="17" t="s">
        <v>76</v>
      </c>
      <c r="AU127" s="17" t="s">
        <v>275</v>
      </c>
      <c r="BK127" s="209">
        <f>BK128+BK138+BK151+BK164+BK168+BK171</f>
        <v>0</v>
      </c>
    </row>
    <row r="128" s="12" customFormat="1" ht="25.92" customHeight="1">
      <c r="A128" s="12"/>
      <c r="B128" s="210"/>
      <c r="C128" s="211"/>
      <c r="D128" s="212" t="s">
        <v>76</v>
      </c>
      <c r="E128" s="213" t="s">
        <v>543</v>
      </c>
      <c r="F128" s="213" t="s">
        <v>544</v>
      </c>
      <c r="G128" s="211"/>
      <c r="H128" s="211"/>
      <c r="I128" s="214"/>
      <c r="J128" s="215">
        <f>BK128</f>
        <v>0</v>
      </c>
      <c r="K128" s="211"/>
      <c r="L128" s="216"/>
      <c r="M128" s="217"/>
      <c r="N128" s="218"/>
      <c r="O128" s="218"/>
      <c r="P128" s="219">
        <f>SUM(P129:P137)</f>
        <v>0</v>
      </c>
      <c r="Q128" s="218"/>
      <c r="R128" s="219">
        <f>SUM(R129:R137)</f>
        <v>0.18509999999999999</v>
      </c>
      <c r="S128" s="218"/>
      <c r="T128" s="220">
        <f>SUM(T129:T137)</f>
        <v>0</v>
      </c>
      <c r="U128" s="12"/>
      <c r="V128" s="12"/>
      <c r="W128" s="12"/>
      <c r="X128" s="12"/>
      <c r="Y128" s="12"/>
      <c r="Z128" s="12"/>
      <c r="AA128" s="12"/>
      <c r="AB128" s="12"/>
      <c r="AC128" s="12"/>
      <c r="AD128" s="12"/>
      <c r="AE128" s="12"/>
      <c r="AR128" s="221" t="s">
        <v>86</v>
      </c>
      <c r="AT128" s="222" t="s">
        <v>76</v>
      </c>
      <c r="AU128" s="222" t="s">
        <v>77</v>
      </c>
      <c r="AY128" s="221" t="s">
        <v>304</v>
      </c>
      <c r="BK128" s="223">
        <f>SUM(BK129:BK137)</f>
        <v>0</v>
      </c>
    </row>
    <row r="129" s="2" customFormat="1" ht="16.5" customHeight="1">
      <c r="A129" s="38"/>
      <c r="B129" s="39"/>
      <c r="C129" s="226" t="s">
        <v>84</v>
      </c>
      <c r="D129" s="226" t="s">
        <v>307</v>
      </c>
      <c r="E129" s="227" t="s">
        <v>555</v>
      </c>
      <c r="F129" s="228" t="s">
        <v>556</v>
      </c>
      <c r="G129" s="229" t="s">
        <v>547</v>
      </c>
      <c r="H129" s="230">
        <v>60</v>
      </c>
      <c r="I129" s="231"/>
      <c r="J129" s="232">
        <f>ROUND(I129*H129,2)</f>
        <v>0</v>
      </c>
      <c r="K129" s="228" t="s">
        <v>1</v>
      </c>
      <c r="L129" s="44"/>
      <c r="M129" s="233" t="s">
        <v>1</v>
      </c>
      <c r="N129" s="234" t="s">
        <v>42</v>
      </c>
      <c r="O129" s="91"/>
      <c r="P129" s="235">
        <f>O129*H129</f>
        <v>0</v>
      </c>
      <c r="Q129" s="235">
        <v>0.00059000000000000003</v>
      </c>
      <c r="R129" s="235">
        <f>Q129*H129</f>
        <v>0.035400000000000001</v>
      </c>
      <c r="S129" s="235">
        <v>0</v>
      </c>
      <c r="T129" s="236">
        <f>S129*H129</f>
        <v>0</v>
      </c>
      <c r="U129" s="38"/>
      <c r="V129" s="38"/>
      <c r="W129" s="38"/>
      <c r="X129" s="38"/>
      <c r="Y129" s="38"/>
      <c r="Z129" s="38"/>
      <c r="AA129" s="38"/>
      <c r="AB129" s="38"/>
      <c r="AC129" s="38"/>
      <c r="AD129" s="38"/>
      <c r="AE129" s="38"/>
      <c r="AR129" s="237" t="s">
        <v>392</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392</v>
      </c>
      <c r="BM129" s="237" t="s">
        <v>2178</v>
      </c>
    </row>
    <row r="130" s="2" customFormat="1" ht="16.5" customHeight="1">
      <c r="A130" s="38"/>
      <c r="B130" s="39"/>
      <c r="C130" s="226" t="s">
        <v>86</v>
      </c>
      <c r="D130" s="226" t="s">
        <v>307</v>
      </c>
      <c r="E130" s="227" t="s">
        <v>558</v>
      </c>
      <c r="F130" s="228" t="s">
        <v>559</v>
      </c>
      <c r="G130" s="229" t="s">
        <v>547</v>
      </c>
      <c r="H130" s="230">
        <v>50</v>
      </c>
      <c r="I130" s="231"/>
      <c r="J130" s="232">
        <f>ROUND(I130*H130,2)</f>
        <v>0</v>
      </c>
      <c r="K130" s="228" t="s">
        <v>1</v>
      </c>
      <c r="L130" s="44"/>
      <c r="M130" s="233" t="s">
        <v>1</v>
      </c>
      <c r="N130" s="234" t="s">
        <v>42</v>
      </c>
      <c r="O130" s="91"/>
      <c r="P130" s="235">
        <f>O130*H130</f>
        <v>0</v>
      </c>
      <c r="Q130" s="235">
        <v>0.0011999999999999999</v>
      </c>
      <c r="R130" s="235">
        <f>Q130*H130</f>
        <v>0.059999999999999998</v>
      </c>
      <c r="S130" s="235">
        <v>0</v>
      </c>
      <c r="T130" s="236">
        <f>S130*H130</f>
        <v>0</v>
      </c>
      <c r="U130" s="38"/>
      <c r="V130" s="38"/>
      <c r="W130" s="38"/>
      <c r="X130" s="38"/>
      <c r="Y130" s="38"/>
      <c r="Z130" s="38"/>
      <c r="AA130" s="38"/>
      <c r="AB130" s="38"/>
      <c r="AC130" s="38"/>
      <c r="AD130" s="38"/>
      <c r="AE130" s="38"/>
      <c r="AR130" s="237" t="s">
        <v>392</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2179</v>
      </c>
    </row>
    <row r="131" s="2" customFormat="1" ht="16.5" customHeight="1">
      <c r="A131" s="38"/>
      <c r="B131" s="39"/>
      <c r="C131" s="226" t="s">
        <v>305</v>
      </c>
      <c r="D131" s="226" t="s">
        <v>307</v>
      </c>
      <c r="E131" s="227" t="s">
        <v>561</v>
      </c>
      <c r="F131" s="228" t="s">
        <v>562</v>
      </c>
      <c r="G131" s="229" t="s">
        <v>547</v>
      </c>
      <c r="H131" s="230">
        <v>60</v>
      </c>
      <c r="I131" s="231"/>
      <c r="J131" s="232">
        <f>ROUND(I131*H131,2)</f>
        <v>0</v>
      </c>
      <c r="K131" s="228" t="s">
        <v>1</v>
      </c>
      <c r="L131" s="44"/>
      <c r="M131" s="233" t="s">
        <v>1</v>
      </c>
      <c r="N131" s="234" t="s">
        <v>42</v>
      </c>
      <c r="O131" s="91"/>
      <c r="P131" s="235">
        <f>O131*H131</f>
        <v>0</v>
      </c>
      <c r="Q131" s="235">
        <v>0.00029</v>
      </c>
      <c r="R131" s="235">
        <f>Q131*H131</f>
        <v>0.017399999999999999</v>
      </c>
      <c r="S131" s="235">
        <v>0</v>
      </c>
      <c r="T131" s="236">
        <f>S131*H131</f>
        <v>0</v>
      </c>
      <c r="U131" s="38"/>
      <c r="V131" s="38"/>
      <c r="W131" s="38"/>
      <c r="X131" s="38"/>
      <c r="Y131" s="38"/>
      <c r="Z131" s="38"/>
      <c r="AA131" s="38"/>
      <c r="AB131" s="38"/>
      <c r="AC131" s="38"/>
      <c r="AD131" s="38"/>
      <c r="AE131" s="38"/>
      <c r="AR131" s="237" t="s">
        <v>392</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392</v>
      </c>
      <c r="BM131" s="237" t="s">
        <v>2180</v>
      </c>
    </row>
    <row r="132" s="2" customFormat="1" ht="16.5" customHeight="1">
      <c r="A132" s="38"/>
      <c r="B132" s="39"/>
      <c r="C132" s="226" t="s">
        <v>311</v>
      </c>
      <c r="D132" s="226" t="s">
        <v>307</v>
      </c>
      <c r="E132" s="227" t="s">
        <v>564</v>
      </c>
      <c r="F132" s="228" t="s">
        <v>565</v>
      </c>
      <c r="G132" s="229" t="s">
        <v>547</v>
      </c>
      <c r="H132" s="230">
        <v>60</v>
      </c>
      <c r="I132" s="231"/>
      <c r="J132" s="232">
        <f>ROUND(I132*H132,2)</f>
        <v>0</v>
      </c>
      <c r="K132" s="228" t="s">
        <v>1</v>
      </c>
      <c r="L132" s="44"/>
      <c r="M132" s="233" t="s">
        <v>1</v>
      </c>
      <c r="N132" s="234" t="s">
        <v>42</v>
      </c>
      <c r="O132" s="91"/>
      <c r="P132" s="235">
        <f>O132*H132</f>
        <v>0</v>
      </c>
      <c r="Q132" s="235">
        <v>0.00035</v>
      </c>
      <c r="R132" s="235">
        <f>Q132*H132</f>
        <v>0.021000000000000001</v>
      </c>
      <c r="S132" s="235">
        <v>0</v>
      </c>
      <c r="T132" s="236">
        <f>S132*H132</f>
        <v>0</v>
      </c>
      <c r="U132" s="38"/>
      <c r="V132" s="38"/>
      <c r="W132" s="38"/>
      <c r="X132" s="38"/>
      <c r="Y132" s="38"/>
      <c r="Z132" s="38"/>
      <c r="AA132" s="38"/>
      <c r="AB132" s="38"/>
      <c r="AC132" s="38"/>
      <c r="AD132" s="38"/>
      <c r="AE132" s="38"/>
      <c r="AR132" s="237" t="s">
        <v>392</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2181</v>
      </c>
    </row>
    <row r="133" s="2" customFormat="1" ht="16.5" customHeight="1">
      <c r="A133" s="38"/>
      <c r="B133" s="39"/>
      <c r="C133" s="226" t="s">
        <v>330</v>
      </c>
      <c r="D133" s="226" t="s">
        <v>307</v>
      </c>
      <c r="E133" s="227" t="s">
        <v>567</v>
      </c>
      <c r="F133" s="228" t="s">
        <v>568</v>
      </c>
      <c r="G133" s="229" t="s">
        <v>547</v>
      </c>
      <c r="H133" s="230">
        <v>45</v>
      </c>
      <c r="I133" s="231"/>
      <c r="J133" s="232">
        <f>ROUND(I133*H133,2)</f>
        <v>0</v>
      </c>
      <c r="K133" s="228" t="s">
        <v>1</v>
      </c>
      <c r="L133" s="44"/>
      <c r="M133" s="233" t="s">
        <v>1</v>
      </c>
      <c r="N133" s="234" t="s">
        <v>42</v>
      </c>
      <c r="O133" s="91"/>
      <c r="P133" s="235">
        <f>O133*H133</f>
        <v>0</v>
      </c>
      <c r="Q133" s="235">
        <v>0.00114</v>
      </c>
      <c r="R133" s="235">
        <f>Q133*H133</f>
        <v>0.051299999999999998</v>
      </c>
      <c r="S133" s="235">
        <v>0</v>
      </c>
      <c r="T133" s="236">
        <f>S133*H133</f>
        <v>0</v>
      </c>
      <c r="U133" s="38"/>
      <c r="V133" s="38"/>
      <c r="W133" s="38"/>
      <c r="X133" s="38"/>
      <c r="Y133" s="38"/>
      <c r="Z133" s="38"/>
      <c r="AA133" s="38"/>
      <c r="AB133" s="38"/>
      <c r="AC133" s="38"/>
      <c r="AD133" s="38"/>
      <c r="AE133" s="38"/>
      <c r="AR133" s="237" t="s">
        <v>392</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392</v>
      </c>
      <c r="BM133" s="237" t="s">
        <v>2182</v>
      </c>
    </row>
    <row r="134" s="2" customFormat="1" ht="24.15" customHeight="1">
      <c r="A134" s="38"/>
      <c r="B134" s="39"/>
      <c r="C134" s="226" t="s">
        <v>313</v>
      </c>
      <c r="D134" s="226" t="s">
        <v>307</v>
      </c>
      <c r="E134" s="227" t="s">
        <v>573</v>
      </c>
      <c r="F134" s="228" t="s">
        <v>574</v>
      </c>
      <c r="G134" s="229" t="s">
        <v>575</v>
      </c>
      <c r="H134" s="230">
        <v>40</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392</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2183</v>
      </c>
    </row>
    <row r="135" s="2" customFormat="1" ht="16.5" customHeight="1">
      <c r="A135" s="38"/>
      <c r="B135" s="39"/>
      <c r="C135" s="226" t="s">
        <v>343</v>
      </c>
      <c r="D135" s="226" t="s">
        <v>307</v>
      </c>
      <c r="E135" s="227" t="s">
        <v>577</v>
      </c>
      <c r="F135" s="228" t="s">
        <v>578</v>
      </c>
      <c r="G135" s="229" t="s">
        <v>575</v>
      </c>
      <c r="H135" s="230">
        <v>30</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392</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392</v>
      </c>
      <c r="BM135" s="237" t="s">
        <v>2184</v>
      </c>
    </row>
    <row r="136" s="2" customFormat="1" ht="21.75" customHeight="1">
      <c r="A136" s="38"/>
      <c r="B136" s="39"/>
      <c r="C136" s="226" t="s">
        <v>348</v>
      </c>
      <c r="D136" s="226" t="s">
        <v>307</v>
      </c>
      <c r="E136" s="227" t="s">
        <v>580</v>
      </c>
      <c r="F136" s="228" t="s">
        <v>581</v>
      </c>
      <c r="G136" s="229" t="s">
        <v>575</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2185</v>
      </c>
    </row>
    <row r="137" s="2" customFormat="1" ht="55.5" customHeight="1">
      <c r="A137" s="38"/>
      <c r="B137" s="39"/>
      <c r="C137" s="273" t="s">
        <v>325</v>
      </c>
      <c r="D137" s="273" t="s">
        <v>423</v>
      </c>
      <c r="E137" s="274" t="s">
        <v>593</v>
      </c>
      <c r="F137" s="275" t="s">
        <v>594</v>
      </c>
      <c r="G137" s="276" t="s">
        <v>575</v>
      </c>
      <c r="H137" s="277">
        <v>15</v>
      </c>
      <c r="I137" s="278"/>
      <c r="J137" s="279">
        <f>ROUND(I137*H137,2)</f>
        <v>0</v>
      </c>
      <c r="K137" s="275" t="s">
        <v>1</v>
      </c>
      <c r="L137" s="280"/>
      <c r="M137" s="281" t="s">
        <v>1</v>
      </c>
      <c r="N137" s="282"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426</v>
      </c>
      <c r="AT137" s="237" t="s">
        <v>423</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392</v>
      </c>
      <c r="BM137" s="237" t="s">
        <v>2186</v>
      </c>
    </row>
    <row r="138" s="12" customFormat="1" ht="25.92" customHeight="1">
      <c r="A138" s="12"/>
      <c r="B138" s="210"/>
      <c r="C138" s="211"/>
      <c r="D138" s="212" t="s">
        <v>76</v>
      </c>
      <c r="E138" s="213" t="s">
        <v>614</v>
      </c>
      <c r="F138" s="213" t="s">
        <v>615</v>
      </c>
      <c r="G138" s="211"/>
      <c r="H138" s="211"/>
      <c r="I138" s="214"/>
      <c r="J138" s="215">
        <f>BK138</f>
        <v>0</v>
      </c>
      <c r="K138" s="211"/>
      <c r="L138" s="216"/>
      <c r="M138" s="217"/>
      <c r="N138" s="218"/>
      <c r="O138" s="218"/>
      <c r="P138" s="219">
        <f>SUM(P139:P150)</f>
        <v>0</v>
      </c>
      <c r="Q138" s="218"/>
      <c r="R138" s="219">
        <f>SUM(R139:R150)</f>
        <v>0.3972</v>
      </c>
      <c r="S138" s="218"/>
      <c r="T138" s="220">
        <f>SUM(T139:T150)</f>
        <v>0</v>
      </c>
      <c r="U138" s="12"/>
      <c r="V138" s="12"/>
      <c r="W138" s="12"/>
      <c r="X138" s="12"/>
      <c r="Y138" s="12"/>
      <c r="Z138" s="12"/>
      <c r="AA138" s="12"/>
      <c r="AB138" s="12"/>
      <c r="AC138" s="12"/>
      <c r="AD138" s="12"/>
      <c r="AE138" s="12"/>
      <c r="AR138" s="221" t="s">
        <v>86</v>
      </c>
      <c r="AT138" s="222" t="s">
        <v>76</v>
      </c>
      <c r="AU138" s="222" t="s">
        <v>77</v>
      </c>
      <c r="AY138" s="221" t="s">
        <v>304</v>
      </c>
      <c r="BK138" s="223">
        <f>SUM(BK139:BK150)</f>
        <v>0</v>
      </c>
    </row>
    <row r="139" s="2" customFormat="1" ht="24.15" customHeight="1">
      <c r="A139" s="38"/>
      <c r="B139" s="39"/>
      <c r="C139" s="226" t="s">
        <v>362</v>
      </c>
      <c r="D139" s="226" t="s">
        <v>307</v>
      </c>
      <c r="E139" s="227" t="s">
        <v>616</v>
      </c>
      <c r="F139" s="228" t="s">
        <v>617</v>
      </c>
      <c r="G139" s="229" t="s">
        <v>547</v>
      </c>
      <c r="H139" s="230">
        <v>150</v>
      </c>
      <c r="I139" s="231"/>
      <c r="J139" s="232">
        <f>ROUND(I139*H139,2)</f>
        <v>0</v>
      </c>
      <c r="K139" s="228" t="s">
        <v>1</v>
      </c>
      <c r="L139" s="44"/>
      <c r="M139" s="233" t="s">
        <v>1</v>
      </c>
      <c r="N139" s="234" t="s">
        <v>42</v>
      </c>
      <c r="O139" s="91"/>
      <c r="P139" s="235">
        <f>O139*H139</f>
        <v>0</v>
      </c>
      <c r="Q139" s="235">
        <v>0.00066</v>
      </c>
      <c r="R139" s="235">
        <f>Q139*H139</f>
        <v>0.099000000000000005</v>
      </c>
      <c r="S139" s="235">
        <v>0</v>
      </c>
      <c r="T139" s="236">
        <f>S139*H139</f>
        <v>0</v>
      </c>
      <c r="U139" s="38"/>
      <c r="V139" s="38"/>
      <c r="W139" s="38"/>
      <c r="X139" s="38"/>
      <c r="Y139" s="38"/>
      <c r="Z139" s="38"/>
      <c r="AA139" s="38"/>
      <c r="AB139" s="38"/>
      <c r="AC139" s="38"/>
      <c r="AD139" s="38"/>
      <c r="AE139" s="38"/>
      <c r="AR139" s="237" t="s">
        <v>392</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2187</v>
      </c>
    </row>
    <row r="140" s="2" customFormat="1" ht="24.15" customHeight="1">
      <c r="A140" s="38"/>
      <c r="B140" s="39"/>
      <c r="C140" s="226" t="s">
        <v>367</v>
      </c>
      <c r="D140" s="226" t="s">
        <v>307</v>
      </c>
      <c r="E140" s="227" t="s">
        <v>619</v>
      </c>
      <c r="F140" s="228" t="s">
        <v>620</v>
      </c>
      <c r="G140" s="229" t="s">
        <v>547</v>
      </c>
      <c r="H140" s="230">
        <v>60</v>
      </c>
      <c r="I140" s="231"/>
      <c r="J140" s="232">
        <f>ROUND(I140*H140,2)</f>
        <v>0</v>
      </c>
      <c r="K140" s="228" t="s">
        <v>1</v>
      </c>
      <c r="L140" s="44"/>
      <c r="M140" s="233" t="s">
        <v>1</v>
      </c>
      <c r="N140" s="234" t="s">
        <v>42</v>
      </c>
      <c r="O140" s="91"/>
      <c r="P140" s="235">
        <f>O140*H140</f>
        <v>0</v>
      </c>
      <c r="Q140" s="235">
        <v>0.00091</v>
      </c>
      <c r="R140" s="235">
        <f>Q140*H140</f>
        <v>0.054600000000000003</v>
      </c>
      <c r="S140" s="235">
        <v>0</v>
      </c>
      <c r="T140" s="236">
        <f>S140*H140</f>
        <v>0</v>
      </c>
      <c r="U140" s="38"/>
      <c r="V140" s="38"/>
      <c r="W140" s="38"/>
      <c r="X140" s="38"/>
      <c r="Y140" s="38"/>
      <c r="Z140" s="38"/>
      <c r="AA140" s="38"/>
      <c r="AB140" s="38"/>
      <c r="AC140" s="38"/>
      <c r="AD140" s="38"/>
      <c r="AE140" s="38"/>
      <c r="AR140" s="237" t="s">
        <v>392</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2188</v>
      </c>
    </row>
    <row r="141" s="2" customFormat="1" ht="24.15" customHeight="1">
      <c r="A141" s="38"/>
      <c r="B141" s="39"/>
      <c r="C141" s="226" t="s">
        <v>8</v>
      </c>
      <c r="D141" s="226" t="s">
        <v>307</v>
      </c>
      <c r="E141" s="227" t="s">
        <v>622</v>
      </c>
      <c r="F141" s="228" t="s">
        <v>623</v>
      </c>
      <c r="G141" s="229" t="s">
        <v>547</v>
      </c>
      <c r="H141" s="230">
        <v>120</v>
      </c>
      <c r="I141" s="231"/>
      <c r="J141" s="232">
        <f>ROUND(I141*H141,2)</f>
        <v>0</v>
      </c>
      <c r="K141" s="228" t="s">
        <v>1</v>
      </c>
      <c r="L141" s="44"/>
      <c r="M141" s="233" t="s">
        <v>1</v>
      </c>
      <c r="N141" s="234" t="s">
        <v>42</v>
      </c>
      <c r="O141" s="91"/>
      <c r="P141" s="235">
        <f>O141*H141</f>
        <v>0</v>
      </c>
      <c r="Q141" s="235">
        <v>0.0011900000000000001</v>
      </c>
      <c r="R141" s="235">
        <f>Q141*H141</f>
        <v>0.14280000000000001</v>
      </c>
      <c r="S141" s="235">
        <v>0</v>
      </c>
      <c r="T141" s="236">
        <f>S141*H141</f>
        <v>0</v>
      </c>
      <c r="U141" s="38"/>
      <c r="V141" s="38"/>
      <c r="W141" s="38"/>
      <c r="X141" s="38"/>
      <c r="Y141" s="38"/>
      <c r="Z141" s="38"/>
      <c r="AA141" s="38"/>
      <c r="AB141" s="38"/>
      <c r="AC141" s="38"/>
      <c r="AD141" s="38"/>
      <c r="AE141" s="38"/>
      <c r="AR141" s="237" t="s">
        <v>392</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392</v>
      </c>
      <c r="BM141" s="237" t="s">
        <v>2189</v>
      </c>
    </row>
    <row r="142" s="2" customFormat="1" ht="24.15" customHeight="1">
      <c r="A142" s="38"/>
      <c r="B142" s="39"/>
      <c r="C142" s="226" t="s">
        <v>375</v>
      </c>
      <c r="D142" s="226" t="s">
        <v>307</v>
      </c>
      <c r="E142" s="227" t="s">
        <v>625</v>
      </c>
      <c r="F142" s="228" t="s">
        <v>626</v>
      </c>
      <c r="G142" s="229" t="s">
        <v>547</v>
      </c>
      <c r="H142" s="230">
        <v>20</v>
      </c>
      <c r="I142" s="231"/>
      <c r="J142" s="232">
        <f>ROUND(I142*H142,2)</f>
        <v>0</v>
      </c>
      <c r="K142" s="228" t="s">
        <v>1</v>
      </c>
      <c r="L142" s="44"/>
      <c r="M142" s="233" t="s">
        <v>1</v>
      </c>
      <c r="N142" s="234" t="s">
        <v>42</v>
      </c>
      <c r="O142" s="91"/>
      <c r="P142" s="235">
        <f>O142*H142</f>
        <v>0</v>
      </c>
      <c r="Q142" s="235">
        <v>0.0025200000000000001</v>
      </c>
      <c r="R142" s="235">
        <f>Q142*H142</f>
        <v>0.0504</v>
      </c>
      <c r="S142" s="235">
        <v>0</v>
      </c>
      <c r="T142" s="236">
        <f>S142*H142</f>
        <v>0</v>
      </c>
      <c r="U142" s="38"/>
      <c r="V142" s="38"/>
      <c r="W142" s="38"/>
      <c r="X142" s="38"/>
      <c r="Y142" s="38"/>
      <c r="Z142" s="38"/>
      <c r="AA142" s="38"/>
      <c r="AB142" s="38"/>
      <c r="AC142" s="38"/>
      <c r="AD142" s="38"/>
      <c r="AE142" s="38"/>
      <c r="AR142" s="237" t="s">
        <v>392</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2190</v>
      </c>
    </row>
    <row r="143" s="2" customFormat="1" ht="24.15" customHeight="1">
      <c r="A143" s="38"/>
      <c r="B143" s="39"/>
      <c r="C143" s="226" t="s">
        <v>381</v>
      </c>
      <c r="D143" s="226" t="s">
        <v>307</v>
      </c>
      <c r="E143" s="227" t="s">
        <v>631</v>
      </c>
      <c r="F143" s="228" t="s">
        <v>632</v>
      </c>
      <c r="G143" s="229" t="s">
        <v>547</v>
      </c>
      <c r="H143" s="230">
        <v>100</v>
      </c>
      <c r="I143" s="231"/>
      <c r="J143" s="232">
        <f>ROUND(I143*H143,2)</f>
        <v>0</v>
      </c>
      <c r="K143" s="228" t="s">
        <v>1</v>
      </c>
      <c r="L143" s="44"/>
      <c r="M143" s="233" t="s">
        <v>1</v>
      </c>
      <c r="N143" s="234" t="s">
        <v>42</v>
      </c>
      <c r="O143" s="91"/>
      <c r="P143" s="235">
        <f>O143*H143</f>
        <v>0</v>
      </c>
      <c r="Q143" s="235">
        <v>0.00016000000000000001</v>
      </c>
      <c r="R143" s="235">
        <f>Q143*H143</f>
        <v>0.016</v>
      </c>
      <c r="S143" s="235">
        <v>0</v>
      </c>
      <c r="T143" s="236">
        <f>S143*H143</f>
        <v>0</v>
      </c>
      <c r="U143" s="38"/>
      <c r="V143" s="38"/>
      <c r="W143" s="38"/>
      <c r="X143" s="38"/>
      <c r="Y143" s="38"/>
      <c r="Z143" s="38"/>
      <c r="AA143" s="38"/>
      <c r="AB143" s="38"/>
      <c r="AC143" s="38"/>
      <c r="AD143" s="38"/>
      <c r="AE143" s="38"/>
      <c r="AR143" s="237" t="s">
        <v>392</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392</v>
      </c>
      <c r="BM143" s="237" t="s">
        <v>2191</v>
      </c>
    </row>
    <row r="144" s="2" customFormat="1" ht="33" customHeight="1">
      <c r="A144" s="38"/>
      <c r="B144" s="39"/>
      <c r="C144" s="226" t="s">
        <v>389</v>
      </c>
      <c r="D144" s="226" t="s">
        <v>307</v>
      </c>
      <c r="E144" s="227" t="s">
        <v>634</v>
      </c>
      <c r="F144" s="228" t="s">
        <v>635</v>
      </c>
      <c r="G144" s="229" t="s">
        <v>547</v>
      </c>
      <c r="H144" s="230">
        <v>70</v>
      </c>
      <c r="I144" s="231"/>
      <c r="J144" s="232">
        <f>ROUND(I144*H144,2)</f>
        <v>0</v>
      </c>
      <c r="K144" s="228" t="s">
        <v>1</v>
      </c>
      <c r="L144" s="44"/>
      <c r="M144" s="233" t="s">
        <v>1</v>
      </c>
      <c r="N144" s="234" t="s">
        <v>42</v>
      </c>
      <c r="O144" s="91"/>
      <c r="P144" s="235">
        <f>O144*H144</f>
        <v>0</v>
      </c>
      <c r="Q144" s="235">
        <v>3.0000000000000001E-05</v>
      </c>
      <c r="R144" s="235">
        <f>Q144*H144</f>
        <v>0.0020999999999999999</v>
      </c>
      <c r="S144" s="235">
        <v>0</v>
      </c>
      <c r="T144" s="236">
        <f>S144*H144</f>
        <v>0</v>
      </c>
      <c r="U144" s="38"/>
      <c r="V144" s="38"/>
      <c r="W144" s="38"/>
      <c r="X144" s="38"/>
      <c r="Y144" s="38"/>
      <c r="Z144" s="38"/>
      <c r="AA144" s="38"/>
      <c r="AB144" s="38"/>
      <c r="AC144" s="38"/>
      <c r="AD144" s="38"/>
      <c r="AE144" s="38"/>
      <c r="AR144" s="237" t="s">
        <v>392</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2192</v>
      </c>
    </row>
    <row r="145" s="2" customFormat="1" ht="33" customHeight="1">
      <c r="A145" s="38"/>
      <c r="B145" s="39"/>
      <c r="C145" s="226" t="s">
        <v>392</v>
      </c>
      <c r="D145" s="226" t="s">
        <v>307</v>
      </c>
      <c r="E145" s="227" t="s">
        <v>637</v>
      </c>
      <c r="F145" s="228" t="s">
        <v>638</v>
      </c>
      <c r="G145" s="229" t="s">
        <v>547</v>
      </c>
      <c r="H145" s="230">
        <v>100</v>
      </c>
      <c r="I145" s="231"/>
      <c r="J145" s="232">
        <f>ROUND(I145*H145,2)</f>
        <v>0</v>
      </c>
      <c r="K145" s="228" t="s">
        <v>1</v>
      </c>
      <c r="L145" s="44"/>
      <c r="M145" s="233" t="s">
        <v>1</v>
      </c>
      <c r="N145" s="234" t="s">
        <v>42</v>
      </c>
      <c r="O145" s="91"/>
      <c r="P145" s="235">
        <f>O145*H145</f>
        <v>0</v>
      </c>
      <c r="Q145" s="235">
        <v>6.9999999999999994E-05</v>
      </c>
      <c r="R145" s="235">
        <f>Q145*H145</f>
        <v>0.0069999999999999993</v>
      </c>
      <c r="S145" s="235">
        <v>0</v>
      </c>
      <c r="T145" s="236">
        <f>S145*H145</f>
        <v>0</v>
      </c>
      <c r="U145" s="38"/>
      <c r="V145" s="38"/>
      <c r="W145" s="38"/>
      <c r="X145" s="38"/>
      <c r="Y145" s="38"/>
      <c r="Z145" s="38"/>
      <c r="AA145" s="38"/>
      <c r="AB145" s="38"/>
      <c r="AC145" s="38"/>
      <c r="AD145" s="38"/>
      <c r="AE145" s="38"/>
      <c r="AR145" s="237" t="s">
        <v>392</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392</v>
      </c>
      <c r="BM145" s="237" t="s">
        <v>2193</v>
      </c>
    </row>
    <row r="146" s="2" customFormat="1" ht="37.8" customHeight="1">
      <c r="A146" s="38"/>
      <c r="B146" s="39"/>
      <c r="C146" s="226" t="s">
        <v>398</v>
      </c>
      <c r="D146" s="226" t="s">
        <v>307</v>
      </c>
      <c r="E146" s="227" t="s">
        <v>640</v>
      </c>
      <c r="F146" s="228" t="s">
        <v>641</v>
      </c>
      <c r="G146" s="229" t="s">
        <v>547</v>
      </c>
      <c r="H146" s="230">
        <v>10</v>
      </c>
      <c r="I146" s="231"/>
      <c r="J146" s="232">
        <f>ROUND(I146*H146,2)</f>
        <v>0</v>
      </c>
      <c r="K146" s="228" t="s">
        <v>1</v>
      </c>
      <c r="L146" s="44"/>
      <c r="M146" s="233" t="s">
        <v>1</v>
      </c>
      <c r="N146" s="234" t="s">
        <v>42</v>
      </c>
      <c r="O146" s="91"/>
      <c r="P146" s="235">
        <f>O146*H146</f>
        <v>0</v>
      </c>
      <c r="Q146" s="235">
        <v>8.0000000000000007E-05</v>
      </c>
      <c r="R146" s="235">
        <f>Q146*H146</f>
        <v>0.00080000000000000004</v>
      </c>
      <c r="S146" s="235">
        <v>0</v>
      </c>
      <c r="T146" s="236">
        <f>S146*H146</f>
        <v>0</v>
      </c>
      <c r="U146" s="38"/>
      <c r="V146" s="38"/>
      <c r="W146" s="38"/>
      <c r="X146" s="38"/>
      <c r="Y146" s="38"/>
      <c r="Z146" s="38"/>
      <c r="AA146" s="38"/>
      <c r="AB146" s="38"/>
      <c r="AC146" s="38"/>
      <c r="AD146" s="38"/>
      <c r="AE146" s="38"/>
      <c r="AR146" s="237" t="s">
        <v>392</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2194</v>
      </c>
    </row>
    <row r="147" s="2" customFormat="1" ht="21.75" customHeight="1">
      <c r="A147" s="38"/>
      <c r="B147" s="39"/>
      <c r="C147" s="226" t="s">
        <v>403</v>
      </c>
      <c r="D147" s="226" t="s">
        <v>307</v>
      </c>
      <c r="E147" s="227" t="s">
        <v>652</v>
      </c>
      <c r="F147" s="228" t="s">
        <v>653</v>
      </c>
      <c r="G147" s="229" t="s">
        <v>575</v>
      </c>
      <c r="H147" s="230">
        <v>90</v>
      </c>
      <c r="I147" s="231"/>
      <c r="J147" s="232">
        <f>ROUND(I147*H147,2)</f>
        <v>0</v>
      </c>
      <c r="K147" s="228" t="s">
        <v>1</v>
      </c>
      <c r="L147" s="44"/>
      <c r="M147" s="233" t="s">
        <v>1</v>
      </c>
      <c r="N147" s="234" t="s">
        <v>42</v>
      </c>
      <c r="O147" s="91"/>
      <c r="P147" s="235">
        <f>O147*H147</f>
        <v>0</v>
      </c>
      <c r="Q147" s="235">
        <v>0.00017000000000000001</v>
      </c>
      <c r="R147" s="235">
        <f>Q147*H147</f>
        <v>0.015300000000000001</v>
      </c>
      <c r="S147" s="235">
        <v>0</v>
      </c>
      <c r="T147" s="236">
        <f>S147*H147</f>
        <v>0</v>
      </c>
      <c r="U147" s="38"/>
      <c r="V147" s="38"/>
      <c r="W147" s="38"/>
      <c r="X147" s="38"/>
      <c r="Y147" s="38"/>
      <c r="Z147" s="38"/>
      <c r="AA147" s="38"/>
      <c r="AB147" s="38"/>
      <c r="AC147" s="38"/>
      <c r="AD147" s="38"/>
      <c r="AE147" s="38"/>
      <c r="AR147" s="237" t="s">
        <v>392</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392</v>
      </c>
      <c r="BM147" s="237" t="s">
        <v>2195</v>
      </c>
    </row>
    <row r="148" s="2" customFormat="1" ht="24.15" customHeight="1">
      <c r="A148" s="38"/>
      <c r="B148" s="39"/>
      <c r="C148" s="226" t="s">
        <v>410</v>
      </c>
      <c r="D148" s="226" t="s">
        <v>307</v>
      </c>
      <c r="E148" s="227" t="s">
        <v>655</v>
      </c>
      <c r="F148" s="228" t="s">
        <v>656</v>
      </c>
      <c r="G148" s="229" t="s">
        <v>575</v>
      </c>
      <c r="H148" s="230">
        <v>60</v>
      </c>
      <c r="I148" s="231"/>
      <c r="J148" s="232">
        <f>ROUND(I148*H148,2)</f>
        <v>0</v>
      </c>
      <c r="K148" s="228" t="s">
        <v>1</v>
      </c>
      <c r="L148" s="44"/>
      <c r="M148" s="233" t="s">
        <v>1</v>
      </c>
      <c r="N148" s="234" t="s">
        <v>42</v>
      </c>
      <c r="O148" s="91"/>
      <c r="P148" s="235">
        <f>O148*H148</f>
        <v>0</v>
      </c>
      <c r="Q148" s="235">
        <v>6.0000000000000002E-05</v>
      </c>
      <c r="R148" s="235">
        <f>Q148*H148</f>
        <v>0.0035999999999999999</v>
      </c>
      <c r="S148" s="235">
        <v>0</v>
      </c>
      <c r="T148" s="236">
        <f>S148*H148</f>
        <v>0</v>
      </c>
      <c r="U148" s="38"/>
      <c r="V148" s="38"/>
      <c r="W148" s="38"/>
      <c r="X148" s="38"/>
      <c r="Y148" s="38"/>
      <c r="Z148" s="38"/>
      <c r="AA148" s="38"/>
      <c r="AB148" s="38"/>
      <c r="AC148" s="38"/>
      <c r="AD148" s="38"/>
      <c r="AE148" s="38"/>
      <c r="AR148" s="237" t="s">
        <v>392</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2196</v>
      </c>
    </row>
    <row r="149" s="2" customFormat="1" ht="24.15" customHeight="1">
      <c r="A149" s="38"/>
      <c r="B149" s="39"/>
      <c r="C149" s="226" t="s">
        <v>414</v>
      </c>
      <c r="D149" s="226" t="s">
        <v>307</v>
      </c>
      <c r="E149" s="227" t="s">
        <v>658</v>
      </c>
      <c r="F149" s="228" t="s">
        <v>659</v>
      </c>
      <c r="G149" s="229" t="s">
        <v>575</v>
      </c>
      <c r="H149" s="230">
        <v>20</v>
      </c>
      <c r="I149" s="231"/>
      <c r="J149" s="232">
        <f>ROUND(I149*H149,2)</f>
        <v>0</v>
      </c>
      <c r="K149" s="228" t="s">
        <v>1</v>
      </c>
      <c r="L149" s="44"/>
      <c r="M149" s="233" t="s">
        <v>1</v>
      </c>
      <c r="N149" s="234" t="s">
        <v>42</v>
      </c>
      <c r="O149" s="91"/>
      <c r="P149" s="235">
        <f>O149*H149</f>
        <v>0</v>
      </c>
      <c r="Q149" s="235">
        <v>0.00010000000000000001</v>
      </c>
      <c r="R149" s="235">
        <f>Q149*H149</f>
        <v>0.002</v>
      </c>
      <c r="S149" s="235">
        <v>0</v>
      </c>
      <c r="T149" s="236">
        <f>S149*H149</f>
        <v>0</v>
      </c>
      <c r="U149" s="38"/>
      <c r="V149" s="38"/>
      <c r="W149" s="38"/>
      <c r="X149" s="38"/>
      <c r="Y149" s="38"/>
      <c r="Z149" s="38"/>
      <c r="AA149" s="38"/>
      <c r="AB149" s="38"/>
      <c r="AC149" s="38"/>
      <c r="AD149" s="38"/>
      <c r="AE149" s="38"/>
      <c r="AR149" s="237" t="s">
        <v>392</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2197</v>
      </c>
    </row>
    <row r="150" s="2" customFormat="1" ht="24.15" customHeight="1">
      <c r="A150" s="38"/>
      <c r="B150" s="39"/>
      <c r="C150" s="226" t="s">
        <v>7</v>
      </c>
      <c r="D150" s="226" t="s">
        <v>307</v>
      </c>
      <c r="E150" s="227" t="s">
        <v>661</v>
      </c>
      <c r="F150" s="228" t="s">
        <v>662</v>
      </c>
      <c r="G150" s="229" t="s">
        <v>575</v>
      </c>
      <c r="H150" s="230">
        <v>20</v>
      </c>
      <c r="I150" s="231"/>
      <c r="J150" s="232">
        <f>ROUND(I150*H150,2)</f>
        <v>0</v>
      </c>
      <c r="K150" s="228" t="s">
        <v>1</v>
      </c>
      <c r="L150" s="44"/>
      <c r="M150" s="233" t="s">
        <v>1</v>
      </c>
      <c r="N150" s="234" t="s">
        <v>42</v>
      </c>
      <c r="O150" s="91"/>
      <c r="P150" s="235">
        <f>O150*H150</f>
        <v>0</v>
      </c>
      <c r="Q150" s="235">
        <v>0.00018000000000000001</v>
      </c>
      <c r="R150" s="235">
        <f>Q150*H150</f>
        <v>0.0036000000000000003</v>
      </c>
      <c r="S150" s="235">
        <v>0</v>
      </c>
      <c r="T150" s="236">
        <f>S150*H150</f>
        <v>0</v>
      </c>
      <c r="U150" s="38"/>
      <c r="V150" s="38"/>
      <c r="W150" s="38"/>
      <c r="X150" s="38"/>
      <c r="Y150" s="38"/>
      <c r="Z150" s="38"/>
      <c r="AA150" s="38"/>
      <c r="AB150" s="38"/>
      <c r="AC150" s="38"/>
      <c r="AD150" s="38"/>
      <c r="AE150" s="38"/>
      <c r="AR150" s="237" t="s">
        <v>392</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392</v>
      </c>
      <c r="BM150" s="237" t="s">
        <v>2198</v>
      </c>
    </row>
    <row r="151" s="12" customFormat="1" ht="25.92" customHeight="1">
      <c r="A151" s="12"/>
      <c r="B151" s="210"/>
      <c r="C151" s="211"/>
      <c r="D151" s="212" t="s">
        <v>76</v>
      </c>
      <c r="E151" s="213" t="s">
        <v>1441</v>
      </c>
      <c r="F151" s="213" t="s">
        <v>1442</v>
      </c>
      <c r="G151" s="211"/>
      <c r="H151" s="211"/>
      <c r="I151" s="214"/>
      <c r="J151" s="215">
        <f>BK151</f>
        <v>0</v>
      </c>
      <c r="K151" s="211"/>
      <c r="L151" s="216"/>
      <c r="M151" s="217"/>
      <c r="N151" s="218"/>
      <c r="O151" s="218"/>
      <c r="P151" s="219">
        <f>SUM(P152:P163)</f>
        <v>0</v>
      </c>
      <c r="Q151" s="218"/>
      <c r="R151" s="219">
        <f>SUM(R152:R163)</f>
        <v>0.34016999999999997</v>
      </c>
      <c r="S151" s="218"/>
      <c r="T151" s="220">
        <f>SUM(T152:T163)</f>
        <v>0</v>
      </c>
      <c r="U151" s="12"/>
      <c r="V151" s="12"/>
      <c r="W151" s="12"/>
      <c r="X151" s="12"/>
      <c r="Y151" s="12"/>
      <c r="Z151" s="12"/>
      <c r="AA151" s="12"/>
      <c r="AB151" s="12"/>
      <c r="AC151" s="12"/>
      <c r="AD151" s="12"/>
      <c r="AE151" s="12"/>
      <c r="AR151" s="221" t="s">
        <v>86</v>
      </c>
      <c r="AT151" s="222" t="s">
        <v>76</v>
      </c>
      <c r="AU151" s="222" t="s">
        <v>77</v>
      </c>
      <c r="AY151" s="221" t="s">
        <v>304</v>
      </c>
      <c r="BK151" s="223">
        <f>SUM(BK152:BK163)</f>
        <v>0</v>
      </c>
    </row>
    <row r="152" s="2" customFormat="1" ht="37.8" customHeight="1">
      <c r="A152" s="38"/>
      <c r="B152" s="39"/>
      <c r="C152" s="226" t="s">
        <v>422</v>
      </c>
      <c r="D152" s="226" t="s">
        <v>307</v>
      </c>
      <c r="E152" s="227" t="s">
        <v>1443</v>
      </c>
      <c r="F152" s="228" t="s">
        <v>1444</v>
      </c>
      <c r="G152" s="229" t="s">
        <v>575</v>
      </c>
      <c r="H152" s="230">
        <v>5</v>
      </c>
      <c r="I152" s="231"/>
      <c r="J152" s="232">
        <f>ROUND(I152*H152,2)</f>
        <v>0</v>
      </c>
      <c r="K152" s="228" t="s">
        <v>1</v>
      </c>
      <c r="L152" s="44"/>
      <c r="M152" s="233" t="s">
        <v>1</v>
      </c>
      <c r="N152" s="234" t="s">
        <v>42</v>
      </c>
      <c r="O152" s="91"/>
      <c r="P152" s="235">
        <f>O152*H152</f>
        <v>0</v>
      </c>
      <c r="Q152" s="235">
        <v>0.022749999999999999</v>
      </c>
      <c r="R152" s="235">
        <f>Q152*H152</f>
        <v>0.11374999999999999</v>
      </c>
      <c r="S152" s="235">
        <v>0</v>
      </c>
      <c r="T152" s="236">
        <f>S152*H152</f>
        <v>0</v>
      </c>
      <c r="U152" s="38"/>
      <c r="V152" s="38"/>
      <c r="W152" s="38"/>
      <c r="X152" s="38"/>
      <c r="Y152" s="38"/>
      <c r="Z152" s="38"/>
      <c r="AA152" s="38"/>
      <c r="AB152" s="38"/>
      <c r="AC152" s="38"/>
      <c r="AD152" s="38"/>
      <c r="AE152" s="38"/>
      <c r="AR152" s="237" t="s">
        <v>392</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392</v>
      </c>
      <c r="BM152" s="237" t="s">
        <v>2199</v>
      </c>
    </row>
    <row r="153" s="2" customFormat="1" ht="49.05" customHeight="1">
      <c r="A153" s="38"/>
      <c r="B153" s="39"/>
      <c r="C153" s="226" t="s">
        <v>429</v>
      </c>
      <c r="D153" s="226" t="s">
        <v>307</v>
      </c>
      <c r="E153" s="227" t="s">
        <v>1446</v>
      </c>
      <c r="F153" s="228" t="s">
        <v>1447</v>
      </c>
      <c r="G153" s="229" t="s">
        <v>575</v>
      </c>
      <c r="H153" s="230">
        <v>1</v>
      </c>
      <c r="I153" s="231"/>
      <c r="J153" s="232">
        <f>ROUND(I153*H153,2)</f>
        <v>0</v>
      </c>
      <c r="K153" s="228" t="s">
        <v>1</v>
      </c>
      <c r="L153" s="44"/>
      <c r="M153" s="233" t="s">
        <v>1</v>
      </c>
      <c r="N153" s="234" t="s">
        <v>42</v>
      </c>
      <c r="O153" s="91"/>
      <c r="P153" s="235">
        <f>O153*H153</f>
        <v>0</v>
      </c>
      <c r="Q153" s="235">
        <v>0.022749999999999999</v>
      </c>
      <c r="R153" s="235">
        <f>Q153*H153</f>
        <v>0.022749999999999999</v>
      </c>
      <c r="S153" s="235">
        <v>0</v>
      </c>
      <c r="T153" s="236">
        <f>S153*H153</f>
        <v>0</v>
      </c>
      <c r="U153" s="38"/>
      <c r="V153" s="38"/>
      <c r="W153" s="38"/>
      <c r="X153" s="38"/>
      <c r="Y153" s="38"/>
      <c r="Z153" s="38"/>
      <c r="AA153" s="38"/>
      <c r="AB153" s="38"/>
      <c r="AC153" s="38"/>
      <c r="AD153" s="38"/>
      <c r="AE153" s="38"/>
      <c r="AR153" s="237" t="s">
        <v>392</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2200</v>
      </c>
    </row>
    <row r="154" s="2" customFormat="1" ht="37.8" customHeight="1">
      <c r="A154" s="38"/>
      <c r="B154" s="39"/>
      <c r="C154" s="226" t="s">
        <v>433</v>
      </c>
      <c r="D154" s="226" t="s">
        <v>307</v>
      </c>
      <c r="E154" s="227" t="s">
        <v>1449</v>
      </c>
      <c r="F154" s="228" t="s">
        <v>1450</v>
      </c>
      <c r="G154" s="229" t="s">
        <v>575</v>
      </c>
      <c r="H154" s="230">
        <v>1</v>
      </c>
      <c r="I154" s="231"/>
      <c r="J154" s="232">
        <f>ROUND(I154*H154,2)</f>
        <v>0</v>
      </c>
      <c r="K154" s="228" t="s">
        <v>1</v>
      </c>
      <c r="L154" s="44"/>
      <c r="M154" s="233" t="s">
        <v>1</v>
      </c>
      <c r="N154" s="234" t="s">
        <v>42</v>
      </c>
      <c r="O154" s="91"/>
      <c r="P154" s="235">
        <f>O154*H154</f>
        <v>0</v>
      </c>
      <c r="Q154" s="235">
        <v>0.039910000000000001</v>
      </c>
      <c r="R154" s="235">
        <f>Q154*H154</f>
        <v>0.039910000000000001</v>
      </c>
      <c r="S154" s="235">
        <v>0</v>
      </c>
      <c r="T154" s="236">
        <f>S154*H154</f>
        <v>0</v>
      </c>
      <c r="U154" s="38"/>
      <c r="V154" s="38"/>
      <c r="W154" s="38"/>
      <c r="X154" s="38"/>
      <c r="Y154" s="38"/>
      <c r="Z154" s="38"/>
      <c r="AA154" s="38"/>
      <c r="AB154" s="38"/>
      <c r="AC154" s="38"/>
      <c r="AD154" s="38"/>
      <c r="AE154" s="38"/>
      <c r="AR154" s="237" t="s">
        <v>392</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392</v>
      </c>
      <c r="BM154" s="237" t="s">
        <v>2201</v>
      </c>
    </row>
    <row r="155" s="2" customFormat="1" ht="37.8" customHeight="1">
      <c r="A155" s="38"/>
      <c r="B155" s="39"/>
      <c r="C155" s="226" t="s">
        <v>437</v>
      </c>
      <c r="D155" s="226" t="s">
        <v>307</v>
      </c>
      <c r="E155" s="227" t="s">
        <v>1452</v>
      </c>
      <c r="F155" s="228" t="s">
        <v>1453</v>
      </c>
      <c r="G155" s="229" t="s">
        <v>575</v>
      </c>
      <c r="H155" s="230">
        <v>2</v>
      </c>
      <c r="I155" s="231"/>
      <c r="J155" s="232">
        <f>ROUND(I155*H155,2)</f>
        <v>0</v>
      </c>
      <c r="K155" s="228" t="s">
        <v>1</v>
      </c>
      <c r="L155" s="44"/>
      <c r="M155" s="233" t="s">
        <v>1</v>
      </c>
      <c r="N155" s="234" t="s">
        <v>42</v>
      </c>
      <c r="O155" s="91"/>
      <c r="P155" s="235">
        <f>O155*H155</f>
        <v>0</v>
      </c>
      <c r="Q155" s="235">
        <v>0.01197</v>
      </c>
      <c r="R155" s="235">
        <f>Q155*H155</f>
        <v>0.023939999999999999</v>
      </c>
      <c r="S155" s="235">
        <v>0</v>
      </c>
      <c r="T155" s="236">
        <f>S155*H155</f>
        <v>0</v>
      </c>
      <c r="U155" s="38"/>
      <c r="V155" s="38"/>
      <c r="W155" s="38"/>
      <c r="X155" s="38"/>
      <c r="Y155" s="38"/>
      <c r="Z155" s="38"/>
      <c r="AA155" s="38"/>
      <c r="AB155" s="38"/>
      <c r="AC155" s="38"/>
      <c r="AD155" s="38"/>
      <c r="AE155" s="38"/>
      <c r="AR155" s="237" t="s">
        <v>392</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2202</v>
      </c>
    </row>
    <row r="156" s="2" customFormat="1" ht="37.8" customHeight="1">
      <c r="A156" s="38"/>
      <c r="B156" s="39"/>
      <c r="C156" s="226" t="s">
        <v>443</v>
      </c>
      <c r="D156" s="226" t="s">
        <v>307</v>
      </c>
      <c r="E156" s="227" t="s">
        <v>1455</v>
      </c>
      <c r="F156" s="228" t="s">
        <v>1456</v>
      </c>
      <c r="G156" s="229" t="s">
        <v>575</v>
      </c>
      <c r="H156" s="230">
        <v>5</v>
      </c>
      <c r="I156" s="231"/>
      <c r="J156" s="232">
        <f>ROUND(I156*H156,2)</f>
        <v>0</v>
      </c>
      <c r="K156" s="228" t="s">
        <v>1</v>
      </c>
      <c r="L156" s="44"/>
      <c r="M156" s="233" t="s">
        <v>1</v>
      </c>
      <c r="N156" s="234" t="s">
        <v>42</v>
      </c>
      <c r="O156" s="91"/>
      <c r="P156" s="235">
        <f>O156*H156</f>
        <v>0</v>
      </c>
      <c r="Q156" s="235">
        <v>0.016469999999999999</v>
      </c>
      <c r="R156" s="235">
        <f>Q156*H156</f>
        <v>0.082349999999999993</v>
      </c>
      <c r="S156" s="235">
        <v>0</v>
      </c>
      <c r="T156" s="236">
        <f>S156*H156</f>
        <v>0</v>
      </c>
      <c r="U156" s="38"/>
      <c r="V156" s="38"/>
      <c r="W156" s="38"/>
      <c r="X156" s="38"/>
      <c r="Y156" s="38"/>
      <c r="Z156" s="38"/>
      <c r="AA156" s="38"/>
      <c r="AB156" s="38"/>
      <c r="AC156" s="38"/>
      <c r="AD156" s="38"/>
      <c r="AE156" s="38"/>
      <c r="AR156" s="237" t="s">
        <v>392</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392</v>
      </c>
      <c r="BM156" s="237" t="s">
        <v>2203</v>
      </c>
    </row>
    <row r="157" s="2" customFormat="1" ht="24.15" customHeight="1">
      <c r="A157" s="38"/>
      <c r="B157" s="39"/>
      <c r="C157" s="226" t="s">
        <v>447</v>
      </c>
      <c r="D157" s="226" t="s">
        <v>307</v>
      </c>
      <c r="E157" s="227" t="s">
        <v>1458</v>
      </c>
      <c r="F157" s="228" t="s">
        <v>1459</v>
      </c>
      <c r="G157" s="229" t="s">
        <v>575</v>
      </c>
      <c r="H157" s="230">
        <v>1</v>
      </c>
      <c r="I157" s="231"/>
      <c r="J157" s="232">
        <f>ROUND(I157*H157,2)</f>
        <v>0</v>
      </c>
      <c r="K157" s="228" t="s">
        <v>1</v>
      </c>
      <c r="L157" s="44"/>
      <c r="M157" s="233" t="s">
        <v>1</v>
      </c>
      <c r="N157" s="234" t="s">
        <v>42</v>
      </c>
      <c r="O157" s="91"/>
      <c r="P157" s="235">
        <f>O157*H157</f>
        <v>0</v>
      </c>
      <c r="Q157" s="235">
        <v>0.019210000000000001</v>
      </c>
      <c r="R157" s="235">
        <f>Q157*H157</f>
        <v>0.019210000000000001</v>
      </c>
      <c r="S157" s="235">
        <v>0</v>
      </c>
      <c r="T157" s="236">
        <f>S157*H157</f>
        <v>0</v>
      </c>
      <c r="U157" s="38"/>
      <c r="V157" s="38"/>
      <c r="W157" s="38"/>
      <c r="X157" s="38"/>
      <c r="Y157" s="38"/>
      <c r="Z157" s="38"/>
      <c r="AA157" s="38"/>
      <c r="AB157" s="38"/>
      <c r="AC157" s="38"/>
      <c r="AD157" s="38"/>
      <c r="AE157" s="38"/>
      <c r="AR157" s="237" t="s">
        <v>392</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2204</v>
      </c>
    </row>
    <row r="158" s="2" customFormat="1" ht="24.15" customHeight="1">
      <c r="A158" s="38"/>
      <c r="B158" s="39"/>
      <c r="C158" s="226" t="s">
        <v>451</v>
      </c>
      <c r="D158" s="226" t="s">
        <v>307</v>
      </c>
      <c r="E158" s="227" t="s">
        <v>1461</v>
      </c>
      <c r="F158" s="228" t="s">
        <v>1462</v>
      </c>
      <c r="G158" s="229" t="s">
        <v>575</v>
      </c>
      <c r="H158" s="230">
        <v>1</v>
      </c>
      <c r="I158" s="231"/>
      <c r="J158" s="232">
        <f>ROUND(I158*H158,2)</f>
        <v>0</v>
      </c>
      <c r="K158" s="228" t="s">
        <v>1</v>
      </c>
      <c r="L158" s="44"/>
      <c r="M158" s="233" t="s">
        <v>1</v>
      </c>
      <c r="N158" s="234" t="s">
        <v>42</v>
      </c>
      <c r="O158" s="91"/>
      <c r="P158" s="235">
        <f>O158*H158</f>
        <v>0</v>
      </c>
      <c r="Q158" s="235">
        <v>0.0147</v>
      </c>
      <c r="R158" s="235">
        <f>Q158*H158</f>
        <v>0.0147</v>
      </c>
      <c r="S158" s="235">
        <v>0</v>
      </c>
      <c r="T158" s="236">
        <f>S158*H158</f>
        <v>0</v>
      </c>
      <c r="U158" s="38"/>
      <c r="V158" s="38"/>
      <c r="W158" s="38"/>
      <c r="X158" s="38"/>
      <c r="Y158" s="38"/>
      <c r="Z158" s="38"/>
      <c r="AA158" s="38"/>
      <c r="AB158" s="38"/>
      <c r="AC158" s="38"/>
      <c r="AD158" s="38"/>
      <c r="AE158" s="38"/>
      <c r="AR158" s="237" t="s">
        <v>392</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2205</v>
      </c>
    </row>
    <row r="159" s="2" customFormat="1" ht="24.15" customHeight="1">
      <c r="A159" s="38"/>
      <c r="B159" s="39"/>
      <c r="C159" s="226" t="s">
        <v>456</v>
      </c>
      <c r="D159" s="226" t="s">
        <v>307</v>
      </c>
      <c r="E159" s="227" t="s">
        <v>1464</v>
      </c>
      <c r="F159" s="228" t="s">
        <v>1465</v>
      </c>
      <c r="G159" s="229" t="s">
        <v>575</v>
      </c>
      <c r="H159" s="230">
        <v>18</v>
      </c>
      <c r="I159" s="231"/>
      <c r="J159" s="232">
        <f>ROUND(I159*H159,2)</f>
        <v>0</v>
      </c>
      <c r="K159" s="228" t="s">
        <v>1</v>
      </c>
      <c r="L159" s="44"/>
      <c r="M159" s="233" t="s">
        <v>1</v>
      </c>
      <c r="N159" s="234" t="s">
        <v>42</v>
      </c>
      <c r="O159" s="91"/>
      <c r="P159" s="235">
        <f>O159*H159</f>
        <v>0</v>
      </c>
      <c r="Q159" s="235">
        <v>0.00029999999999999997</v>
      </c>
      <c r="R159" s="235">
        <f>Q159*H159</f>
        <v>0.0053999999999999994</v>
      </c>
      <c r="S159" s="235">
        <v>0</v>
      </c>
      <c r="T159" s="236">
        <f>S159*H159</f>
        <v>0</v>
      </c>
      <c r="U159" s="38"/>
      <c r="V159" s="38"/>
      <c r="W159" s="38"/>
      <c r="X159" s="38"/>
      <c r="Y159" s="38"/>
      <c r="Z159" s="38"/>
      <c r="AA159" s="38"/>
      <c r="AB159" s="38"/>
      <c r="AC159" s="38"/>
      <c r="AD159" s="38"/>
      <c r="AE159" s="38"/>
      <c r="AR159" s="237" t="s">
        <v>392</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392</v>
      </c>
      <c r="BM159" s="237" t="s">
        <v>2206</v>
      </c>
    </row>
    <row r="160" s="13" customFormat="1">
      <c r="A160" s="13"/>
      <c r="B160" s="239"/>
      <c r="C160" s="240"/>
      <c r="D160" s="241" t="s">
        <v>323</v>
      </c>
      <c r="E160" s="242" t="s">
        <v>1</v>
      </c>
      <c r="F160" s="243" t="s">
        <v>1467</v>
      </c>
      <c r="G160" s="240"/>
      <c r="H160" s="244">
        <v>18</v>
      </c>
      <c r="I160" s="245"/>
      <c r="J160" s="240"/>
      <c r="K160" s="240"/>
      <c r="L160" s="246"/>
      <c r="M160" s="247"/>
      <c r="N160" s="248"/>
      <c r="O160" s="248"/>
      <c r="P160" s="248"/>
      <c r="Q160" s="248"/>
      <c r="R160" s="248"/>
      <c r="S160" s="248"/>
      <c r="T160" s="249"/>
      <c r="U160" s="13"/>
      <c r="V160" s="13"/>
      <c r="W160" s="13"/>
      <c r="X160" s="13"/>
      <c r="Y160" s="13"/>
      <c r="Z160" s="13"/>
      <c r="AA160" s="13"/>
      <c r="AB160" s="13"/>
      <c r="AC160" s="13"/>
      <c r="AD160" s="13"/>
      <c r="AE160" s="13"/>
      <c r="AT160" s="250" t="s">
        <v>323</v>
      </c>
      <c r="AU160" s="250" t="s">
        <v>84</v>
      </c>
      <c r="AV160" s="13" t="s">
        <v>86</v>
      </c>
      <c r="AW160" s="13" t="s">
        <v>32</v>
      </c>
      <c r="AX160" s="13" t="s">
        <v>84</v>
      </c>
      <c r="AY160" s="250" t="s">
        <v>304</v>
      </c>
    </row>
    <row r="161" s="2" customFormat="1" ht="24.15" customHeight="1">
      <c r="A161" s="38"/>
      <c r="B161" s="39"/>
      <c r="C161" s="226" t="s">
        <v>461</v>
      </c>
      <c r="D161" s="226" t="s">
        <v>307</v>
      </c>
      <c r="E161" s="227" t="s">
        <v>1468</v>
      </c>
      <c r="F161" s="228" t="s">
        <v>1469</v>
      </c>
      <c r="G161" s="229" t="s">
        <v>575</v>
      </c>
      <c r="H161" s="230">
        <v>1</v>
      </c>
      <c r="I161" s="231"/>
      <c r="J161" s="232">
        <f>ROUND(I161*H161,2)</f>
        <v>0</v>
      </c>
      <c r="K161" s="228" t="s">
        <v>1</v>
      </c>
      <c r="L161" s="44"/>
      <c r="M161" s="233" t="s">
        <v>1</v>
      </c>
      <c r="N161" s="234" t="s">
        <v>42</v>
      </c>
      <c r="O161" s="91"/>
      <c r="P161" s="235">
        <f>O161*H161</f>
        <v>0</v>
      </c>
      <c r="Q161" s="235">
        <v>0.0019599999999999999</v>
      </c>
      <c r="R161" s="235">
        <f>Q161*H161</f>
        <v>0.0019599999999999999</v>
      </c>
      <c r="S161" s="235">
        <v>0</v>
      </c>
      <c r="T161" s="236">
        <f>S161*H161</f>
        <v>0</v>
      </c>
      <c r="U161" s="38"/>
      <c r="V161" s="38"/>
      <c r="W161" s="38"/>
      <c r="X161" s="38"/>
      <c r="Y161" s="38"/>
      <c r="Z161" s="38"/>
      <c r="AA161" s="38"/>
      <c r="AB161" s="38"/>
      <c r="AC161" s="38"/>
      <c r="AD161" s="38"/>
      <c r="AE161" s="38"/>
      <c r="AR161" s="237" t="s">
        <v>392</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392</v>
      </c>
      <c r="BM161" s="237" t="s">
        <v>2207</v>
      </c>
    </row>
    <row r="162" s="2" customFormat="1" ht="21.75" customHeight="1">
      <c r="A162" s="38"/>
      <c r="B162" s="39"/>
      <c r="C162" s="226" t="s">
        <v>466</v>
      </c>
      <c r="D162" s="226" t="s">
        <v>307</v>
      </c>
      <c r="E162" s="227" t="s">
        <v>1471</v>
      </c>
      <c r="F162" s="228" t="s">
        <v>1472</v>
      </c>
      <c r="G162" s="229" t="s">
        <v>575</v>
      </c>
      <c r="H162" s="230">
        <v>9</v>
      </c>
      <c r="I162" s="231"/>
      <c r="J162" s="232">
        <f>ROUND(I162*H162,2)</f>
        <v>0</v>
      </c>
      <c r="K162" s="228" t="s">
        <v>1</v>
      </c>
      <c r="L162" s="44"/>
      <c r="M162" s="233" t="s">
        <v>1</v>
      </c>
      <c r="N162" s="234" t="s">
        <v>42</v>
      </c>
      <c r="O162" s="91"/>
      <c r="P162" s="235">
        <f>O162*H162</f>
        <v>0</v>
      </c>
      <c r="Q162" s="235">
        <v>0.0018</v>
      </c>
      <c r="R162" s="235">
        <f>Q162*H162</f>
        <v>0.016199999999999999</v>
      </c>
      <c r="S162" s="235">
        <v>0</v>
      </c>
      <c r="T162" s="236">
        <f>S162*H162</f>
        <v>0</v>
      </c>
      <c r="U162" s="38"/>
      <c r="V162" s="38"/>
      <c r="W162" s="38"/>
      <c r="X162" s="38"/>
      <c r="Y162" s="38"/>
      <c r="Z162" s="38"/>
      <c r="AA162" s="38"/>
      <c r="AB162" s="38"/>
      <c r="AC162" s="38"/>
      <c r="AD162" s="38"/>
      <c r="AE162" s="38"/>
      <c r="AR162" s="237" t="s">
        <v>392</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392</v>
      </c>
      <c r="BM162" s="237" t="s">
        <v>2208</v>
      </c>
    </row>
    <row r="163" s="13" customFormat="1">
      <c r="A163" s="13"/>
      <c r="B163" s="239"/>
      <c r="C163" s="240"/>
      <c r="D163" s="241" t="s">
        <v>323</v>
      </c>
      <c r="E163" s="242" t="s">
        <v>1</v>
      </c>
      <c r="F163" s="243" t="s">
        <v>1474</v>
      </c>
      <c r="G163" s="240"/>
      <c r="H163" s="244">
        <v>9</v>
      </c>
      <c r="I163" s="245"/>
      <c r="J163" s="240"/>
      <c r="K163" s="240"/>
      <c r="L163" s="246"/>
      <c r="M163" s="247"/>
      <c r="N163" s="248"/>
      <c r="O163" s="248"/>
      <c r="P163" s="248"/>
      <c r="Q163" s="248"/>
      <c r="R163" s="248"/>
      <c r="S163" s="248"/>
      <c r="T163" s="249"/>
      <c r="U163" s="13"/>
      <c r="V163" s="13"/>
      <c r="W163" s="13"/>
      <c r="X163" s="13"/>
      <c r="Y163" s="13"/>
      <c r="Z163" s="13"/>
      <c r="AA163" s="13"/>
      <c r="AB163" s="13"/>
      <c r="AC163" s="13"/>
      <c r="AD163" s="13"/>
      <c r="AE163" s="13"/>
      <c r="AT163" s="250" t="s">
        <v>323</v>
      </c>
      <c r="AU163" s="250" t="s">
        <v>84</v>
      </c>
      <c r="AV163" s="13" t="s">
        <v>86</v>
      </c>
      <c r="AW163" s="13" t="s">
        <v>32</v>
      </c>
      <c r="AX163" s="13" t="s">
        <v>84</v>
      </c>
      <c r="AY163" s="250" t="s">
        <v>304</v>
      </c>
    </row>
    <row r="164" s="12" customFormat="1" ht="25.92" customHeight="1">
      <c r="A164" s="12"/>
      <c r="B164" s="210"/>
      <c r="C164" s="211"/>
      <c r="D164" s="212" t="s">
        <v>76</v>
      </c>
      <c r="E164" s="213" t="s">
        <v>1475</v>
      </c>
      <c r="F164" s="213" t="s">
        <v>1476</v>
      </c>
      <c r="G164" s="211"/>
      <c r="H164" s="211"/>
      <c r="I164" s="214"/>
      <c r="J164" s="215">
        <f>BK164</f>
        <v>0</v>
      </c>
      <c r="K164" s="211"/>
      <c r="L164" s="216"/>
      <c r="M164" s="217"/>
      <c r="N164" s="218"/>
      <c r="O164" s="218"/>
      <c r="P164" s="219">
        <f>SUM(P165:P167)</f>
        <v>0</v>
      </c>
      <c r="Q164" s="218"/>
      <c r="R164" s="219">
        <f>SUM(R165:R167)</f>
        <v>0.1158</v>
      </c>
      <c r="S164" s="218"/>
      <c r="T164" s="220">
        <f>SUM(T165:T167)</f>
        <v>0</v>
      </c>
      <c r="U164" s="12"/>
      <c r="V164" s="12"/>
      <c r="W164" s="12"/>
      <c r="X164" s="12"/>
      <c r="Y164" s="12"/>
      <c r="Z164" s="12"/>
      <c r="AA164" s="12"/>
      <c r="AB164" s="12"/>
      <c r="AC164" s="12"/>
      <c r="AD164" s="12"/>
      <c r="AE164" s="12"/>
      <c r="AR164" s="221" t="s">
        <v>86</v>
      </c>
      <c r="AT164" s="222" t="s">
        <v>76</v>
      </c>
      <c r="AU164" s="222" t="s">
        <v>77</v>
      </c>
      <c r="AY164" s="221" t="s">
        <v>304</v>
      </c>
      <c r="BK164" s="223">
        <f>SUM(BK165:BK167)</f>
        <v>0</v>
      </c>
    </row>
    <row r="165" s="2" customFormat="1" ht="37.8" customHeight="1">
      <c r="A165" s="38"/>
      <c r="B165" s="39"/>
      <c r="C165" s="226" t="s">
        <v>426</v>
      </c>
      <c r="D165" s="226" t="s">
        <v>307</v>
      </c>
      <c r="E165" s="227" t="s">
        <v>1477</v>
      </c>
      <c r="F165" s="228" t="s">
        <v>1478</v>
      </c>
      <c r="G165" s="229" t="s">
        <v>575</v>
      </c>
      <c r="H165" s="230">
        <v>6</v>
      </c>
      <c r="I165" s="231"/>
      <c r="J165" s="232">
        <f>ROUND(I165*H165,2)</f>
        <v>0</v>
      </c>
      <c r="K165" s="228" t="s">
        <v>1</v>
      </c>
      <c r="L165" s="44"/>
      <c r="M165" s="233" t="s">
        <v>1</v>
      </c>
      <c r="N165" s="234" t="s">
        <v>42</v>
      </c>
      <c r="O165" s="91"/>
      <c r="P165" s="235">
        <f>O165*H165</f>
        <v>0</v>
      </c>
      <c r="Q165" s="235">
        <v>0.01865</v>
      </c>
      <c r="R165" s="235">
        <f>Q165*H165</f>
        <v>0.1119</v>
      </c>
      <c r="S165" s="235">
        <v>0</v>
      </c>
      <c r="T165" s="236">
        <f>S165*H165</f>
        <v>0</v>
      </c>
      <c r="U165" s="38"/>
      <c r="V165" s="38"/>
      <c r="W165" s="38"/>
      <c r="X165" s="38"/>
      <c r="Y165" s="38"/>
      <c r="Z165" s="38"/>
      <c r="AA165" s="38"/>
      <c r="AB165" s="38"/>
      <c r="AC165" s="38"/>
      <c r="AD165" s="38"/>
      <c r="AE165" s="38"/>
      <c r="AR165" s="237" t="s">
        <v>392</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392</v>
      </c>
      <c r="BM165" s="237" t="s">
        <v>2209</v>
      </c>
    </row>
    <row r="166" s="2" customFormat="1" ht="16.5" customHeight="1">
      <c r="A166" s="38"/>
      <c r="B166" s="39"/>
      <c r="C166" s="226" t="s">
        <v>475</v>
      </c>
      <c r="D166" s="226" t="s">
        <v>307</v>
      </c>
      <c r="E166" s="227" t="s">
        <v>1480</v>
      </c>
      <c r="F166" s="228" t="s">
        <v>1481</v>
      </c>
      <c r="G166" s="229" t="s">
        <v>575</v>
      </c>
      <c r="H166" s="230">
        <v>6</v>
      </c>
      <c r="I166" s="231"/>
      <c r="J166" s="232">
        <f>ROUND(I166*H166,2)</f>
        <v>0</v>
      </c>
      <c r="K166" s="228" t="s">
        <v>1</v>
      </c>
      <c r="L166" s="44"/>
      <c r="M166" s="233" t="s">
        <v>1</v>
      </c>
      <c r="N166" s="234" t="s">
        <v>42</v>
      </c>
      <c r="O166" s="91"/>
      <c r="P166" s="235">
        <f>O166*H166</f>
        <v>0</v>
      </c>
      <c r="Q166" s="235">
        <v>0.00014999999999999999</v>
      </c>
      <c r="R166" s="235">
        <f>Q166*H166</f>
        <v>0.00089999999999999998</v>
      </c>
      <c r="S166" s="235">
        <v>0</v>
      </c>
      <c r="T166" s="236">
        <f>S166*H166</f>
        <v>0</v>
      </c>
      <c r="U166" s="38"/>
      <c r="V166" s="38"/>
      <c r="W166" s="38"/>
      <c r="X166" s="38"/>
      <c r="Y166" s="38"/>
      <c r="Z166" s="38"/>
      <c r="AA166" s="38"/>
      <c r="AB166" s="38"/>
      <c r="AC166" s="38"/>
      <c r="AD166" s="38"/>
      <c r="AE166" s="38"/>
      <c r="AR166" s="237" t="s">
        <v>392</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2210</v>
      </c>
    </row>
    <row r="167" s="2" customFormat="1" ht="16.5" customHeight="1">
      <c r="A167" s="38"/>
      <c r="B167" s="39"/>
      <c r="C167" s="226" t="s">
        <v>479</v>
      </c>
      <c r="D167" s="226" t="s">
        <v>307</v>
      </c>
      <c r="E167" s="227" t="s">
        <v>1483</v>
      </c>
      <c r="F167" s="228" t="s">
        <v>1484</v>
      </c>
      <c r="G167" s="229" t="s">
        <v>575</v>
      </c>
      <c r="H167" s="230">
        <v>6</v>
      </c>
      <c r="I167" s="231"/>
      <c r="J167" s="232">
        <f>ROUND(I167*H167,2)</f>
        <v>0</v>
      </c>
      <c r="K167" s="228" t="s">
        <v>1</v>
      </c>
      <c r="L167" s="44"/>
      <c r="M167" s="233" t="s">
        <v>1</v>
      </c>
      <c r="N167" s="234" t="s">
        <v>42</v>
      </c>
      <c r="O167" s="91"/>
      <c r="P167" s="235">
        <f>O167*H167</f>
        <v>0</v>
      </c>
      <c r="Q167" s="235">
        <v>0.00050000000000000001</v>
      </c>
      <c r="R167" s="235">
        <f>Q167*H167</f>
        <v>0.0030000000000000001</v>
      </c>
      <c r="S167" s="235">
        <v>0</v>
      </c>
      <c r="T167" s="236">
        <f>S167*H167</f>
        <v>0</v>
      </c>
      <c r="U167" s="38"/>
      <c r="V167" s="38"/>
      <c r="W167" s="38"/>
      <c r="X167" s="38"/>
      <c r="Y167" s="38"/>
      <c r="Z167" s="38"/>
      <c r="AA167" s="38"/>
      <c r="AB167" s="38"/>
      <c r="AC167" s="38"/>
      <c r="AD167" s="38"/>
      <c r="AE167" s="38"/>
      <c r="AR167" s="237" t="s">
        <v>392</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2211</v>
      </c>
    </row>
    <row r="168" s="12" customFormat="1" ht="25.92" customHeight="1">
      <c r="A168" s="12"/>
      <c r="B168" s="210"/>
      <c r="C168" s="211"/>
      <c r="D168" s="212" t="s">
        <v>76</v>
      </c>
      <c r="E168" s="213" t="s">
        <v>385</v>
      </c>
      <c r="F168" s="213" t="s">
        <v>386</v>
      </c>
      <c r="G168" s="211"/>
      <c r="H168" s="211"/>
      <c r="I168" s="214"/>
      <c r="J168" s="215">
        <f>BK168</f>
        <v>0</v>
      </c>
      <c r="K168" s="211"/>
      <c r="L168" s="216"/>
      <c r="M168" s="217"/>
      <c r="N168" s="218"/>
      <c r="O168" s="218"/>
      <c r="P168" s="219">
        <f>P169</f>
        <v>0</v>
      </c>
      <c r="Q168" s="218"/>
      <c r="R168" s="219">
        <f>R169</f>
        <v>0</v>
      </c>
      <c r="S168" s="218"/>
      <c r="T168" s="220">
        <f>T169</f>
        <v>0</v>
      </c>
      <c r="U168" s="12"/>
      <c r="V168" s="12"/>
      <c r="W168" s="12"/>
      <c r="X168" s="12"/>
      <c r="Y168" s="12"/>
      <c r="Z168" s="12"/>
      <c r="AA168" s="12"/>
      <c r="AB168" s="12"/>
      <c r="AC168" s="12"/>
      <c r="AD168" s="12"/>
      <c r="AE168" s="12"/>
      <c r="AR168" s="221" t="s">
        <v>86</v>
      </c>
      <c r="AT168" s="222" t="s">
        <v>76</v>
      </c>
      <c r="AU168" s="222" t="s">
        <v>77</v>
      </c>
      <c r="AY168" s="221" t="s">
        <v>304</v>
      </c>
      <c r="BK168" s="223">
        <f>BK169</f>
        <v>0</v>
      </c>
    </row>
    <row r="169" s="12" customFormat="1" ht="22.8" customHeight="1">
      <c r="A169" s="12"/>
      <c r="B169" s="210"/>
      <c r="C169" s="211"/>
      <c r="D169" s="212" t="s">
        <v>76</v>
      </c>
      <c r="E169" s="224" t="s">
        <v>104</v>
      </c>
      <c r="F169" s="224" t="s">
        <v>1486</v>
      </c>
      <c r="G169" s="211"/>
      <c r="H169" s="211"/>
      <c r="I169" s="214"/>
      <c r="J169" s="225">
        <f>BK169</f>
        <v>0</v>
      </c>
      <c r="K169" s="211"/>
      <c r="L169" s="216"/>
      <c r="M169" s="217"/>
      <c r="N169" s="218"/>
      <c r="O169" s="218"/>
      <c r="P169" s="219">
        <f>P170</f>
        <v>0</v>
      </c>
      <c r="Q169" s="218"/>
      <c r="R169" s="219">
        <f>R170</f>
        <v>0</v>
      </c>
      <c r="S169" s="218"/>
      <c r="T169" s="220">
        <f>T170</f>
        <v>0</v>
      </c>
      <c r="U169" s="12"/>
      <c r="V169" s="12"/>
      <c r="W169" s="12"/>
      <c r="X169" s="12"/>
      <c r="Y169" s="12"/>
      <c r="Z169" s="12"/>
      <c r="AA169" s="12"/>
      <c r="AB169" s="12"/>
      <c r="AC169" s="12"/>
      <c r="AD169" s="12"/>
      <c r="AE169" s="12"/>
      <c r="AR169" s="221" t="s">
        <v>86</v>
      </c>
      <c r="AT169" s="222" t="s">
        <v>76</v>
      </c>
      <c r="AU169" s="222" t="s">
        <v>84</v>
      </c>
      <c r="AY169" s="221" t="s">
        <v>304</v>
      </c>
      <c r="BK169" s="223">
        <f>BK170</f>
        <v>0</v>
      </c>
    </row>
    <row r="170" s="2" customFormat="1" ht="24.15" customHeight="1">
      <c r="A170" s="38"/>
      <c r="B170" s="39"/>
      <c r="C170" s="226" t="s">
        <v>483</v>
      </c>
      <c r="D170" s="226" t="s">
        <v>307</v>
      </c>
      <c r="E170" s="227" t="s">
        <v>1487</v>
      </c>
      <c r="F170" s="228" t="s">
        <v>1488</v>
      </c>
      <c r="G170" s="229" t="s">
        <v>575</v>
      </c>
      <c r="H170" s="230">
        <v>6</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2212</v>
      </c>
    </row>
    <row r="171" s="12" customFormat="1" ht="25.92" customHeight="1">
      <c r="A171" s="12"/>
      <c r="B171" s="210"/>
      <c r="C171" s="211"/>
      <c r="D171" s="212" t="s">
        <v>76</v>
      </c>
      <c r="E171" s="213" t="s">
        <v>691</v>
      </c>
      <c r="F171" s="213" t="s">
        <v>692</v>
      </c>
      <c r="G171" s="211"/>
      <c r="H171" s="211"/>
      <c r="I171" s="214"/>
      <c r="J171" s="215">
        <f>BK171</f>
        <v>0</v>
      </c>
      <c r="K171" s="211"/>
      <c r="L171" s="216"/>
      <c r="M171" s="217"/>
      <c r="N171" s="218"/>
      <c r="O171" s="218"/>
      <c r="P171" s="219">
        <f>SUM(P172:P174)</f>
        <v>0</v>
      </c>
      <c r="Q171" s="218"/>
      <c r="R171" s="219">
        <f>SUM(R172:R174)</f>
        <v>0</v>
      </c>
      <c r="S171" s="218"/>
      <c r="T171" s="220">
        <f>SUM(T172:T174)</f>
        <v>0</v>
      </c>
      <c r="U171" s="12"/>
      <c r="V171" s="12"/>
      <c r="W171" s="12"/>
      <c r="X171" s="12"/>
      <c r="Y171" s="12"/>
      <c r="Z171" s="12"/>
      <c r="AA171" s="12"/>
      <c r="AB171" s="12"/>
      <c r="AC171" s="12"/>
      <c r="AD171" s="12"/>
      <c r="AE171" s="12"/>
      <c r="AR171" s="221" t="s">
        <v>311</v>
      </c>
      <c r="AT171" s="222" t="s">
        <v>76</v>
      </c>
      <c r="AU171" s="222" t="s">
        <v>77</v>
      </c>
      <c r="AY171" s="221" t="s">
        <v>304</v>
      </c>
      <c r="BK171" s="223">
        <f>SUM(BK172:BK174)</f>
        <v>0</v>
      </c>
    </row>
    <row r="172" s="2" customFormat="1" ht="37.8" customHeight="1">
      <c r="A172" s="38"/>
      <c r="B172" s="39"/>
      <c r="C172" s="226" t="s">
        <v>488</v>
      </c>
      <c r="D172" s="226" t="s">
        <v>307</v>
      </c>
      <c r="E172" s="227" t="s">
        <v>694</v>
      </c>
      <c r="F172" s="228" t="s">
        <v>695</v>
      </c>
      <c r="G172" s="229" t="s">
        <v>575</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535</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535</v>
      </c>
      <c r="BM172" s="237" t="s">
        <v>2213</v>
      </c>
    </row>
    <row r="173" s="2" customFormat="1" ht="37.8" customHeight="1">
      <c r="A173" s="38"/>
      <c r="B173" s="39"/>
      <c r="C173" s="226" t="s">
        <v>495</v>
      </c>
      <c r="D173" s="226" t="s">
        <v>307</v>
      </c>
      <c r="E173" s="227" t="s">
        <v>698</v>
      </c>
      <c r="F173" s="228" t="s">
        <v>699</v>
      </c>
      <c r="G173" s="229" t="s">
        <v>575</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535</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535</v>
      </c>
      <c r="BM173" s="237" t="s">
        <v>2214</v>
      </c>
    </row>
    <row r="174" s="2" customFormat="1" ht="55.5" customHeight="1">
      <c r="A174" s="38"/>
      <c r="B174" s="39"/>
      <c r="C174" s="226" t="s">
        <v>500</v>
      </c>
      <c r="D174" s="226" t="s">
        <v>307</v>
      </c>
      <c r="E174" s="227" t="s">
        <v>702</v>
      </c>
      <c r="F174" s="228" t="s">
        <v>703</v>
      </c>
      <c r="G174" s="229" t="s">
        <v>704</v>
      </c>
      <c r="H174" s="230">
        <v>32</v>
      </c>
      <c r="I174" s="231"/>
      <c r="J174" s="232">
        <f>ROUND(I174*H174,2)</f>
        <v>0</v>
      </c>
      <c r="K174" s="228" t="s">
        <v>1</v>
      </c>
      <c r="L174" s="44"/>
      <c r="M174" s="286" t="s">
        <v>1</v>
      </c>
      <c r="N174" s="287" t="s">
        <v>42</v>
      </c>
      <c r="O174" s="288"/>
      <c r="P174" s="289">
        <f>O174*H174</f>
        <v>0</v>
      </c>
      <c r="Q174" s="289">
        <v>0</v>
      </c>
      <c r="R174" s="289">
        <f>Q174*H174</f>
        <v>0</v>
      </c>
      <c r="S174" s="289">
        <v>0</v>
      </c>
      <c r="T174" s="290">
        <f>S174*H174</f>
        <v>0</v>
      </c>
      <c r="U174" s="38"/>
      <c r="V174" s="38"/>
      <c r="W174" s="38"/>
      <c r="X174" s="38"/>
      <c r="Y174" s="38"/>
      <c r="Z174" s="38"/>
      <c r="AA174" s="38"/>
      <c r="AB174" s="38"/>
      <c r="AC174" s="38"/>
      <c r="AD174" s="38"/>
      <c r="AE174" s="38"/>
      <c r="AR174" s="237" t="s">
        <v>535</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535</v>
      </c>
      <c r="BM174" s="237" t="s">
        <v>2215</v>
      </c>
    </row>
    <row r="175" s="2" customFormat="1" ht="6.96" customHeight="1">
      <c r="A175" s="38"/>
      <c r="B175" s="66"/>
      <c r="C175" s="67"/>
      <c r="D175" s="67"/>
      <c r="E175" s="67"/>
      <c r="F175" s="67"/>
      <c r="G175" s="67"/>
      <c r="H175" s="67"/>
      <c r="I175" s="67"/>
      <c r="J175" s="67"/>
      <c r="K175" s="67"/>
      <c r="L175" s="44"/>
      <c r="M175" s="38"/>
      <c r="O175" s="38"/>
      <c r="P175" s="38"/>
      <c r="Q175" s="38"/>
      <c r="R175" s="38"/>
      <c r="S175" s="38"/>
      <c r="T175" s="38"/>
      <c r="U175" s="38"/>
      <c r="V175" s="38"/>
      <c r="W175" s="38"/>
      <c r="X175" s="38"/>
      <c r="Y175" s="38"/>
      <c r="Z175" s="38"/>
      <c r="AA175" s="38"/>
      <c r="AB175" s="38"/>
      <c r="AC175" s="38"/>
      <c r="AD175" s="38"/>
      <c r="AE175" s="38"/>
    </row>
  </sheetData>
  <sheetProtection sheet="1" autoFilter="0" formatColumns="0" formatRows="0" objects="1" scenarios="1" spinCount="100000" saltValue="eJ6Bv+UKaaV0LSEowKOu9bG87rLfLu1Eu8/InDtLQjX/5gv3rPLjet+YQX6ABvt5rgQK+5MX6IXGSVnoEXQw0g==" hashValue="v/iNt+XRk1fr6sY/FSPMIyJacmea6+0F8Gz7jMxKxHE//N48YMYEbwCWYV3F2QG4ebLzOptcRWIeAZA4aKU8/Q==" algorithmName="SHA-512" password="CC35"/>
  <autoFilter ref="C126:K174"/>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187</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2128</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2216</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ROUND((SUM(BE125:BE161)),  2)</f>
        <v>0</v>
      </c>
      <c r="G35" s="38"/>
      <c r="H35" s="38"/>
      <c r="I35" s="164">
        <v>0.20999999999999999</v>
      </c>
      <c r="J35" s="163">
        <f>ROUND(((SUM(BE125:BE161))*I35),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ROUND((SUM(BF125:BF161)),  2)</f>
        <v>0</v>
      </c>
      <c r="G36" s="38"/>
      <c r="H36" s="38"/>
      <c r="I36" s="164">
        <v>0.12</v>
      </c>
      <c r="J36" s="163">
        <f>ROUND(((SUM(BF125:BF161))*I36),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ROUND((SUM(BG125:BG161)),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ROUND((SUM(BH125:BH161)),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ROUND((SUM(BI125:BI161)),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2128</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05.3 - VYTÁPĚNÍ 5.NP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282</v>
      </c>
      <c r="E99" s="191"/>
      <c r="F99" s="191"/>
      <c r="G99" s="191"/>
      <c r="H99" s="191"/>
      <c r="I99" s="191"/>
      <c r="J99" s="192">
        <f>J126</f>
        <v>0</v>
      </c>
      <c r="K99" s="189"/>
      <c r="L99" s="193"/>
      <c r="S99" s="9"/>
      <c r="T99" s="9"/>
      <c r="U99" s="9"/>
      <c r="V99" s="9"/>
      <c r="W99" s="9"/>
      <c r="X99" s="9"/>
      <c r="Y99" s="9"/>
      <c r="Z99" s="9"/>
      <c r="AA99" s="9"/>
      <c r="AB99" s="9"/>
      <c r="AC99" s="9"/>
      <c r="AD99" s="9"/>
      <c r="AE99" s="9"/>
    </row>
    <row r="100" s="10" customFormat="1" ht="19.92" customHeight="1">
      <c r="A100" s="10"/>
      <c r="B100" s="194"/>
      <c r="C100" s="133"/>
      <c r="D100" s="195" t="s">
        <v>709</v>
      </c>
      <c r="E100" s="196"/>
      <c r="F100" s="196"/>
      <c r="G100" s="196"/>
      <c r="H100" s="196"/>
      <c r="I100" s="196"/>
      <c r="J100" s="197">
        <f>J127</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710</v>
      </c>
      <c r="E101" s="196"/>
      <c r="F101" s="196"/>
      <c r="G101" s="196"/>
      <c r="H101" s="196"/>
      <c r="I101" s="196"/>
      <c r="J101" s="197">
        <f>J141</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711</v>
      </c>
      <c r="E102" s="196"/>
      <c r="F102" s="196"/>
      <c r="G102" s="196"/>
      <c r="H102" s="196"/>
      <c r="I102" s="196"/>
      <c r="J102" s="197">
        <f>J150</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712</v>
      </c>
      <c r="E103" s="196"/>
      <c r="F103" s="196"/>
      <c r="G103" s="196"/>
      <c r="H103" s="196"/>
      <c r="I103" s="196"/>
      <c r="J103" s="197">
        <f>J159</f>
        <v>0</v>
      </c>
      <c r="K103" s="133"/>
      <c r="L103" s="198"/>
      <c r="S103" s="10"/>
      <c r="T103" s="10"/>
      <c r="U103" s="10"/>
      <c r="V103" s="10"/>
      <c r="W103" s="10"/>
      <c r="X103" s="10"/>
      <c r="Y103" s="10"/>
      <c r="Z103" s="10"/>
      <c r="AA103" s="10"/>
      <c r="AB103" s="10"/>
      <c r="AC103" s="10"/>
      <c r="AD103" s="10"/>
      <c r="AE103" s="10"/>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2128</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05.3 - VYTÁPĚNÍ 5.NP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5.15" customHeight="1">
      <c r="A121" s="38"/>
      <c r="B121" s="39"/>
      <c r="C121" s="32" t="s">
        <v>24</v>
      </c>
      <c r="D121" s="40"/>
      <c r="E121" s="40"/>
      <c r="F121" s="27" t="str">
        <f>E17</f>
        <v>Krajský úřad Královéhradeckého kraje</v>
      </c>
      <c r="G121" s="40"/>
      <c r="H121" s="40"/>
      <c r="I121" s="32" t="s">
        <v>30</v>
      </c>
      <c r="J121" s="36" t="str">
        <f>E23</f>
        <v>Ondřej Zikán</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f>
        <v>0</v>
      </c>
      <c r="Q125" s="104"/>
      <c r="R125" s="207">
        <f>R126</f>
        <v>0.80449999999999999</v>
      </c>
      <c r="S125" s="104"/>
      <c r="T125" s="208">
        <f>T126</f>
        <v>0</v>
      </c>
      <c r="U125" s="38"/>
      <c r="V125" s="38"/>
      <c r="W125" s="38"/>
      <c r="X125" s="38"/>
      <c r="Y125" s="38"/>
      <c r="Z125" s="38"/>
      <c r="AA125" s="38"/>
      <c r="AB125" s="38"/>
      <c r="AC125" s="38"/>
      <c r="AD125" s="38"/>
      <c r="AE125" s="38"/>
      <c r="AT125" s="17" t="s">
        <v>76</v>
      </c>
      <c r="AU125" s="17" t="s">
        <v>275</v>
      </c>
      <c r="BK125" s="209">
        <f>BK126</f>
        <v>0</v>
      </c>
    </row>
    <row r="126" s="12" customFormat="1" ht="25.92" customHeight="1">
      <c r="A126" s="12"/>
      <c r="B126" s="210"/>
      <c r="C126" s="211"/>
      <c r="D126" s="212" t="s">
        <v>76</v>
      </c>
      <c r="E126" s="213" t="s">
        <v>385</v>
      </c>
      <c r="F126" s="213" t="s">
        <v>386</v>
      </c>
      <c r="G126" s="211"/>
      <c r="H126" s="211"/>
      <c r="I126" s="214"/>
      <c r="J126" s="215">
        <f>BK126</f>
        <v>0</v>
      </c>
      <c r="K126" s="211"/>
      <c r="L126" s="216"/>
      <c r="M126" s="217"/>
      <c r="N126" s="218"/>
      <c r="O126" s="218"/>
      <c r="P126" s="219">
        <f>P127+P141+P150+P159</f>
        <v>0</v>
      </c>
      <c r="Q126" s="218"/>
      <c r="R126" s="219">
        <f>R127+R141+R150+R159</f>
        <v>0.80449999999999999</v>
      </c>
      <c r="S126" s="218"/>
      <c r="T126" s="220">
        <f>T127+T141+T150+T159</f>
        <v>0</v>
      </c>
      <c r="U126" s="12"/>
      <c r="V126" s="12"/>
      <c r="W126" s="12"/>
      <c r="X126" s="12"/>
      <c r="Y126" s="12"/>
      <c r="Z126" s="12"/>
      <c r="AA126" s="12"/>
      <c r="AB126" s="12"/>
      <c r="AC126" s="12"/>
      <c r="AD126" s="12"/>
      <c r="AE126" s="12"/>
      <c r="AR126" s="221" t="s">
        <v>86</v>
      </c>
      <c r="AT126" s="222" t="s">
        <v>76</v>
      </c>
      <c r="AU126" s="222" t="s">
        <v>77</v>
      </c>
      <c r="AY126" s="221" t="s">
        <v>304</v>
      </c>
      <c r="BK126" s="223">
        <f>BK127+BK141+BK150+BK159</f>
        <v>0</v>
      </c>
    </row>
    <row r="127" s="12" customFormat="1" ht="22.8" customHeight="1">
      <c r="A127" s="12"/>
      <c r="B127" s="210"/>
      <c r="C127" s="211"/>
      <c r="D127" s="212" t="s">
        <v>76</v>
      </c>
      <c r="E127" s="224" t="s">
        <v>769</v>
      </c>
      <c r="F127" s="224" t="s">
        <v>770</v>
      </c>
      <c r="G127" s="211"/>
      <c r="H127" s="211"/>
      <c r="I127" s="214"/>
      <c r="J127" s="225">
        <f>BK127</f>
        <v>0</v>
      </c>
      <c r="K127" s="211"/>
      <c r="L127" s="216"/>
      <c r="M127" s="217"/>
      <c r="N127" s="218"/>
      <c r="O127" s="218"/>
      <c r="P127" s="219">
        <f>SUM(P128:P140)</f>
        <v>0</v>
      </c>
      <c r="Q127" s="218"/>
      <c r="R127" s="219">
        <f>SUM(R128:R140)</f>
        <v>0.3125</v>
      </c>
      <c r="S127" s="218"/>
      <c r="T127" s="220">
        <f>SUM(T128:T140)</f>
        <v>0</v>
      </c>
      <c r="U127" s="12"/>
      <c r="V127" s="12"/>
      <c r="W127" s="12"/>
      <c r="X127" s="12"/>
      <c r="Y127" s="12"/>
      <c r="Z127" s="12"/>
      <c r="AA127" s="12"/>
      <c r="AB127" s="12"/>
      <c r="AC127" s="12"/>
      <c r="AD127" s="12"/>
      <c r="AE127" s="12"/>
      <c r="AR127" s="221" t="s">
        <v>86</v>
      </c>
      <c r="AT127" s="222" t="s">
        <v>76</v>
      </c>
      <c r="AU127" s="222" t="s">
        <v>84</v>
      </c>
      <c r="AY127" s="221" t="s">
        <v>304</v>
      </c>
      <c r="BK127" s="223">
        <f>SUM(BK128:BK140)</f>
        <v>0</v>
      </c>
    </row>
    <row r="128" s="2" customFormat="1" ht="24.15" customHeight="1">
      <c r="A128" s="38"/>
      <c r="B128" s="39"/>
      <c r="C128" s="226" t="s">
        <v>84</v>
      </c>
      <c r="D128" s="226" t="s">
        <v>307</v>
      </c>
      <c r="E128" s="227" t="s">
        <v>771</v>
      </c>
      <c r="F128" s="228" t="s">
        <v>772</v>
      </c>
      <c r="G128" s="229" t="s">
        <v>547</v>
      </c>
      <c r="H128" s="230">
        <v>120</v>
      </c>
      <c r="I128" s="231"/>
      <c r="J128" s="232">
        <f>ROUND(I128*H128,2)</f>
        <v>0</v>
      </c>
      <c r="K128" s="228" t="s">
        <v>318</v>
      </c>
      <c r="L128" s="44"/>
      <c r="M128" s="233" t="s">
        <v>1</v>
      </c>
      <c r="N128" s="234" t="s">
        <v>42</v>
      </c>
      <c r="O128" s="91"/>
      <c r="P128" s="235">
        <f>O128*H128</f>
        <v>0</v>
      </c>
      <c r="Q128" s="235">
        <v>0.00062</v>
      </c>
      <c r="R128" s="235">
        <f>Q128*H128</f>
        <v>0.074399999999999994</v>
      </c>
      <c r="S128" s="235">
        <v>0</v>
      </c>
      <c r="T128" s="236">
        <f>S128*H128</f>
        <v>0</v>
      </c>
      <c r="U128" s="38"/>
      <c r="V128" s="38"/>
      <c r="W128" s="38"/>
      <c r="X128" s="38"/>
      <c r="Y128" s="38"/>
      <c r="Z128" s="38"/>
      <c r="AA128" s="38"/>
      <c r="AB128" s="38"/>
      <c r="AC128" s="38"/>
      <c r="AD128" s="38"/>
      <c r="AE128" s="38"/>
      <c r="AR128" s="237" t="s">
        <v>392</v>
      </c>
      <c r="AT128" s="237" t="s">
        <v>307</v>
      </c>
      <c r="AU128" s="237" t="s">
        <v>86</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392</v>
      </c>
      <c r="BM128" s="237" t="s">
        <v>2217</v>
      </c>
    </row>
    <row r="129" s="13" customFormat="1">
      <c r="A129" s="13"/>
      <c r="B129" s="239"/>
      <c r="C129" s="240"/>
      <c r="D129" s="241" t="s">
        <v>323</v>
      </c>
      <c r="E129" s="242" t="s">
        <v>1</v>
      </c>
      <c r="F129" s="243" t="s">
        <v>1495</v>
      </c>
      <c r="G129" s="240"/>
      <c r="H129" s="244">
        <v>120</v>
      </c>
      <c r="I129" s="245"/>
      <c r="J129" s="240"/>
      <c r="K129" s="240"/>
      <c r="L129" s="246"/>
      <c r="M129" s="247"/>
      <c r="N129" s="248"/>
      <c r="O129" s="248"/>
      <c r="P129" s="248"/>
      <c r="Q129" s="248"/>
      <c r="R129" s="248"/>
      <c r="S129" s="248"/>
      <c r="T129" s="249"/>
      <c r="U129" s="13"/>
      <c r="V129" s="13"/>
      <c r="W129" s="13"/>
      <c r="X129" s="13"/>
      <c r="Y129" s="13"/>
      <c r="Z129" s="13"/>
      <c r="AA129" s="13"/>
      <c r="AB129" s="13"/>
      <c r="AC129" s="13"/>
      <c r="AD129" s="13"/>
      <c r="AE129" s="13"/>
      <c r="AT129" s="250" t="s">
        <v>323</v>
      </c>
      <c r="AU129" s="250" t="s">
        <v>86</v>
      </c>
      <c r="AV129" s="13" t="s">
        <v>86</v>
      </c>
      <c r="AW129" s="13" t="s">
        <v>32</v>
      </c>
      <c r="AX129" s="13" t="s">
        <v>84</v>
      </c>
      <c r="AY129" s="250" t="s">
        <v>304</v>
      </c>
    </row>
    <row r="130" s="2" customFormat="1" ht="24.15" customHeight="1">
      <c r="A130" s="38"/>
      <c r="B130" s="39"/>
      <c r="C130" s="226" t="s">
        <v>86</v>
      </c>
      <c r="D130" s="226" t="s">
        <v>307</v>
      </c>
      <c r="E130" s="227" t="s">
        <v>775</v>
      </c>
      <c r="F130" s="228" t="s">
        <v>776</v>
      </c>
      <c r="G130" s="229" t="s">
        <v>547</v>
      </c>
      <c r="H130" s="230">
        <v>90</v>
      </c>
      <c r="I130" s="231"/>
      <c r="J130" s="232">
        <f>ROUND(I130*H130,2)</f>
        <v>0</v>
      </c>
      <c r="K130" s="228" t="s">
        <v>318</v>
      </c>
      <c r="L130" s="44"/>
      <c r="M130" s="233" t="s">
        <v>1</v>
      </c>
      <c r="N130" s="234" t="s">
        <v>42</v>
      </c>
      <c r="O130" s="91"/>
      <c r="P130" s="235">
        <f>O130*H130</f>
        <v>0</v>
      </c>
      <c r="Q130" s="235">
        <v>0.00095</v>
      </c>
      <c r="R130" s="235">
        <f>Q130*H130</f>
        <v>0.085500000000000007</v>
      </c>
      <c r="S130" s="235">
        <v>0</v>
      </c>
      <c r="T130" s="236">
        <f>S130*H130</f>
        <v>0</v>
      </c>
      <c r="U130" s="38"/>
      <c r="V130" s="38"/>
      <c r="W130" s="38"/>
      <c r="X130" s="38"/>
      <c r="Y130" s="38"/>
      <c r="Z130" s="38"/>
      <c r="AA130" s="38"/>
      <c r="AB130" s="38"/>
      <c r="AC130" s="38"/>
      <c r="AD130" s="38"/>
      <c r="AE130" s="38"/>
      <c r="AR130" s="237" t="s">
        <v>392</v>
      </c>
      <c r="AT130" s="237" t="s">
        <v>307</v>
      </c>
      <c r="AU130" s="237" t="s">
        <v>86</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2218</v>
      </c>
    </row>
    <row r="131" s="13" customFormat="1">
      <c r="A131" s="13"/>
      <c r="B131" s="239"/>
      <c r="C131" s="240"/>
      <c r="D131" s="241" t="s">
        <v>323</v>
      </c>
      <c r="E131" s="242" t="s">
        <v>1</v>
      </c>
      <c r="F131" s="243" t="s">
        <v>774</v>
      </c>
      <c r="G131" s="240"/>
      <c r="H131" s="244">
        <v>90</v>
      </c>
      <c r="I131" s="245"/>
      <c r="J131" s="240"/>
      <c r="K131" s="240"/>
      <c r="L131" s="246"/>
      <c r="M131" s="247"/>
      <c r="N131" s="248"/>
      <c r="O131" s="248"/>
      <c r="P131" s="248"/>
      <c r="Q131" s="248"/>
      <c r="R131" s="248"/>
      <c r="S131" s="248"/>
      <c r="T131" s="249"/>
      <c r="U131" s="13"/>
      <c r="V131" s="13"/>
      <c r="W131" s="13"/>
      <c r="X131" s="13"/>
      <c r="Y131" s="13"/>
      <c r="Z131" s="13"/>
      <c r="AA131" s="13"/>
      <c r="AB131" s="13"/>
      <c r="AC131" s="13"/>
      <c r="AD131" s="13"/>
      <c r="AE131" s="13"/>
      <c r="AT131" s="250" t="s">
        <v>323</v>
      </c>
      <c r="AU131" s="250" t="s">
        <v>86</v>
      </c>
      <c r="AV131" s="13" t="s">
        <v>86</v>
      </c>
      <c r="AW131" s="13" t="s">
        <v>32</v>
      </c>
      <c r="AX131" s="13" t="s">
        <v>84</v>
      </c>
      <c r="AY131" s="250" t="s">
        <v>304</v>
      </c>
    </row>
    <row r="132" s="2" customFormat="1" ht="24.15" customHeight="1">
      <c r="A132" s="38"/>
      <c r="B132" s="39"/>
      <c r="C132" s="226" t="s">
        <v>305</v>
      </c>
      <c r="D132" s="226" t="s">
        <v>307</v>
      </c>
      <c r="E132" s="227" t="s">
        <v>778</v>
      </c>
      <c r="F132" s="228" t="s">
        <v>779</v>
      </c>
      <c r="G132" s="229" t="s">
        <v>547</v>
      </c>
      <c r="H132" s="230">
        <v>40</v>
      </c>
      <c r="I132" s="231"/>
      <c r="J132" s="232">
        <f>ROUND(I132*H132,2)</f>
        <v>0</v>
      </c>
      <c r="K132" s="228" t="s">
        <v>318</v>
      </c>
      <c r="L132" s="44"/>
      <c r="M132" s="233" t="s">
        <v>1</v>
      </c>
      <c r="N132" s="234" t="s">
        <v>42</v>
      </c>
      <c r="O132" s="91"/>
      <c r="P132" s="235">
        <f>O132*H132</f>
        <v>0</v>
      </c>
      <c r="Q132" s="235">
        <v>0.0011900000000000001</v>
      </c>
      <c r="R132" s="235">
        <f>Q132*H132</f>
        <v>0.047600000000000003</v>
      </c>
      <c r="S132" s="235">
        <v>0</v>
      </c>
      <c r="T132" s="236">
        <f>S132*H132</f>
        <v>0</v>
      </c>
      <c r="U132" s="38"/>
      <c r="V132" s="38"/>
      <c r="W132" s="38"/>
      <c r="X132" s="38"/>
      <c r="Y132" s="38"/>
      <c r="Z132" s="38"/>
      <c r="AA132" s="38"/>
      <c r="AB132" s="38"/>
      <c r="AC132" s="38"/>
      <c r="AD132" s="38"/>
      <c r="AE132" s="38"/>
      <c r="AR132" s="237" t="s">
        <v>392</v>
      </c>
      <c r="AT132" s="237" t="s">
        <v>307</v>
      </c>
      <c r="AU132" s="237" t="s">
        <v>86</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2219</v>
      </c>
    </row>
    <row r="133" s="13" customFormat="1">
      <c r="A133" s="13"/>
      <c r="B133" s="239"/>
      <c r="C133" s="240"/>
      <c r="D133" s="241" t="s">
        <v>323</v>
      </c>
      <c r="E133" s="242" t="s">
        <v>1</v>
      </c>
      <c r="F133" s="243" t="s">
        <v>785</v>
      </c>
      <c r="G133" s="240"/>
      <c r="H133" s="244">
        <v>40</v>
      </c>
      <c r="I133" s="245"/>
      <c r="J133" s="240"/>
      <c r="K133" s="240"/>
      <c r="L133" s="246"/>
      <c r="M133" s="247"/>
      <c r="N133" s="248"/>
      <c r="O133" s="248"/>
      <c r="P133" s="248"/>
      <c r="Q133" s="248"/>
      <c r="R133" s="248"/>
      <c r="S133" s="248"/>
      <c r="T133" s="249"/>
      <c r="U133" s="13"/>
      <c r="V133" s="13"/>
      <c r="W133" s="13"/>
      <c r="X133" s="13"/>
      <c r="Y133" s="13"/>
      <c r="Z133" s="13"/>
      <c r="AA133" s="13"/>
      <c r="AB133" s="13"/>
      <c r="AC133" s="13"/>
      <c r="AD133" s="13"/>
      <c r="AE133" s="13"/>
      <c r="AT133" s="250" t="s">
        <v>323</v>
      </c>
      <c r="AU133" s="250" t="s">
        <v>86</v>
      </c>
      <c r="AV133" s="13" t="s">
        <v>86</v>
      </c>
      <c r="AW133" s="13" t="s">
        <v>32</v>
      </c>
      <c r="AX133" s="13" t="s">
        <v>84</v>
      </c>
      <c r="AY133" s="250" t="s">
        <v>304</v>
      </c>
    </row>
    <row r="134" s="2" customFormat="1" ht="24.15" customHeight="1">
      <c r="A134" s="38"/>
      <c r="B134" s="39"/>
      <c r="C134" s="226" t="s">
        <v>311</v>
      </c>
      <c r="D134" s="226" t="s">
        <v>307</v>
      </c>
      <c r="E134" s="227" t="s">
        <v>782</v>
      </c>
      <c r="F134" s="228" t="s">
        <v>783</v>
      </c>
      <c r="G134" s="229" t="s">
        <v>547</v>
      </c>
      <c r="H134" s="230">
        <v>70</v>
      </c>
      <c r="I134" s="231"/>
      <c r="J134" s="232">
        <f>ROUND(I134*H134,2)</f>
        <v>0</v>
      </c>
      <c r="K134" s="228" t="s">
        <v>318</v>
      </c>
      <c r="L134" s="44"/>
      <c r="M134" s="233" t="s">
        <v>1</v>
      </c>
      <c r="N134" s="234" t="s">
        <v>42</v>
      </c>
      <c r="O134" s="91"/>
      <c r="P134" s="235">
        <f>O134*H134</f>
        <v>0</v>
      </c>
      <c r="Q134" s="235">
        <v>0.0015</v>
      </c>
      <c r="R134" s="235">
        <f>Q134*H134</f>
        <v>0.105</v>
      </c>
      <c r="S134" s="235">
        <v>0</v>
      </c>
      <c r="T134" s="236">
        <f>S134*H134</f>
        <v>0</v>
      </c>
      <c r="U134" s="38"/>
      <c r="V134" s="38"/>
      <c r="W134" s="38"/>
      <c r="X134" s="38"/>
      <c r="Y134" s="38"/>
      <c r="Z134" s="38"/>
      <c r="AA134" s="38"/>
      <c r="AB134" s="38"/>
      <c r="AC134" s="38"/>
      <c r="AD134" s="38"/>
      <c r="AE134" s="38"/>
      <c r="AR134" s="237" t="s">
        <v>392</v>
      </c>
      <c r="AT134" s="237" t="s">
        <v>307</v>
      </c>
      <c r="AU134" s="237" t="s">
        <v>86</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2220</v>
      </c>
    </row>
    <row r="135" s="13" customFormat="1">
      <c r="A135" s="13"/>
      <c r="B135" s="239"/>
      <c r="C135" s="240"/>
      <c r="D135" s="241" t="s">
        <v>323</v>
      </c>
      <c r="E135" s="242" t="s">
        <v>1</v>
      </c>
      <c r="F135" s="243" t="s">
        <v>1499</v>
      </c>
      <c r="G135" s="240"/>
      <c r="H135" s="244">
        <v>70</v>
      </c>
      <c r="I135" s="245"/>
      <c r="J135" s="240"/>
      <c r="K135" s="240"/>
      <c r="L135" s="246"/>
      <c r="M135" s="247"/>
      <c r="N135" s="248"/>
      <c r="O135" s="248"/>
      <c r="P135" s="248"/>
      <c r="Q135" s="248"/>
      <c r="R135" s="248"/>
      <c r="S135" s="248"/>
      <c r="T135" s="249"/>
      <c r="U135" s="13"/>
      <c r="V135" s="13"/>
      <c r="W135" s="13"/>
      <c r="X135" s="13"/>
      <c r="Y135" s="13"/>
      <c r="Z135" s="13"/>
      <c r="AA135" s="13"/>
      <c r="AB135" s="13"/>
      <c r="AC135" s="13"/>
      <c r="AD135" s="13"/>
      <c r="AE135" s="13"/>
      <c r="AT135" s="250" t="s">
        <v>323</v>
      </c>
      <c r="AU135" s="250" t="s">
        <v>86</v>
      </c>
      <c r="AV135" s="13" t="s">
        <v>86</v>
      </c>
      <c r="AW135" s="13" t="s">
        <v>32</v>
      </c>
      <c r="AX135" s="13" t="s">
        <v>84</v>
      </c>
      <c r="AY135" s="250" t="s">
        <v>304</v>
      </c>
    </row>
    <row r="136" s="2" customFormat="1" ht="21.75" customHeight="1">
      <c r="A136" s="38"/>
      <c r="B136" s="39"/>
      <c r="C136" s="226" t="s">
        <v>330</v>
      </c>
      <c r="D136" s="226" t="s">
        <v>307</v>
      </c>
      <c r="E136" s="227" t="s">
        <v>804</v>
      </c>
      <c r="F136" s="228" t="s">
        <v>805</v>
      </c>
      <c r="G136" s="229" t="s">
        <v>547</v>
      </c>
      <c r="H136" s="230">
        <v>320</v>
      </c>
      <c r="I136" s="231"/>
      <c r="J136" s="232">
        <f>ROUND(I136*H136,2)</f>
        <v>0</v>
      </c>
      <c r="K136" s="228" t="s">
        <v>318</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2221</v>
      </c>
    </row>
    <row r="137" s="13" customFormat="1">
      <c r="A137" s="13"/>
      <c r="B137" s="239"/>
      <c r="C137" s="240"/>
      <c r="D137" s="241" t="s">
        <v>323</v>
      </c>
      <c r="E137" s="242" t="s">
        <v>1</v>
      </c>
      <c r="F137" s="243" t="s">
        <v>1501</v>
      </c>
      <c r="G137" s="240"/>
      <c r="H137" s="244">
        <v>320</v>
      </c>
      <c r="I137" s="245"/>
      <c r="J137" s="240"/>
      <c r="K137" s="240"/>
      <c r="L137" s="246"/>
      <c r="M137" s="247"/>
      <c r="N137" s="248"/>
      <c r="O137" s="248"/>
      <c r="P137" s="248"/>
      <c r="Q137" s="248"/>
      <c r="R137" s="248"/>
      <c r="S137" s="248"/>
      <c r="T137" s="249"/>
      <c r="U137" s="13"/>
      <c r="V137" s="13"/>
      <c r="W137" s="13"/>
      <c r="X137" s="13"/>
      <c r="Y137" s="13"/>
      <c r="Z137" s="13"/>
      <c r="AA137" s="13"/>
      <c r="AB137" s="13"/>
      <c r="AC137" s="13"/>
      <c r="AD137" s="13"/>
      <c r="AE137" s="13"/>
      <c r="AT137" s="250" t="s">
        <v>323</v>
      </c>
      <c r="AU137" s="250" t="s">
        <v>86</v>
      </c>
      <c r="AV137" s="13" t="s">
        <v>86</v>
      </c>
      <c r="AW137" s="13" t="s">
        <v>32</v>
      </c>
      <c r="AX137" s="13" t="s">
        <v>84</v>
      </c>
      <c r="AY137" s="250" t="s">
        <v>304</v>
      </c>
    </row>
    <row r="138" s="2" customFormat="1" ht="24.15" customHeight="1">
      <c r="A138" s="38"/>
      <c r="B138" s="39"/>
      <c r="C138" s="226" t="s">
        <v>313</v>
      </c>
      <c r="D138" s="226" t="s">
        <v>307</v>
      </c>
      <c r="E138" s="227" t="s">
        <v>815</v>
      </c>
      <c r="F138" s="228" t="s">
        <v>816</v>
      </c>
      <c r="G138" s="229" t="s">
        <v>575</v>
      </c>
      <c r="H138" s="230">
        <v>30</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392</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392</v>
      </c>
      <c r="BM138" s="237" t="s">
        <v>2222</v>
      </c>
    </row>
    <row r="139" s="2" customFormat="1" ht="24.15" customHeight="1">
      <c r="A139" s="38"/>
      <c r="B139" s="39"/>
      <c r="C139" s="226" t="s">
        <v>343</v>
      </c>
      <c r="D139" s="226" t="s">
        <v>307</v>
      </c>
      <c r="E139" s="227" t="s">
        <v>818</v>
      </c>
      <c r="F139" s="228" t="s">
        <v>819</v>
      </c>
      <c r="G139" s="229" t="s">
        <v>365</v>
      </c>
      <c r="H139" s="230">
        <v>0.313</v>
      </c>
      <c r="I139" s="231"/>
      <c r="J139" s="232">
        <f>ROUND(I139*H139,2)</f>
        <v>0</v>
      </c>
      <c r="K139" s="228" t="s">
        <v>318</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392</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2223</v>
      </c>
    </row>
    <row r="140" s="2" customFormat="1" ht="24.15" customHeight="1">
      <c r="A140" s="38"/>
      <c r="B140" s="39"/>
      <c r="C140" s="226" t="s">
        <v>348</v>
      </c>
      <c r="D140" s="226" t="s">
        <v>307</v>
      </c>
      <c r="E140" s="227" t="s">
        <v>821</v>
      </c>
      <c r="F140" s="228" t="s">
        <v>822</v>
      </c>
      <c r="G140" s="229" t="s">
        <v>365</v>
      </c>
      <c r="H140" s="230">
        <v>0.313</v>
      </c>
      <c r="I140" s="231"/>
      <c r="J140" s="232">
        <f>ROUND(I140*H140,2)</f>
        <v>0</v>
      </c>
      <c r="K140" s="228" t="s">
        <v>823</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392</v>
      </c>
      <c r="AT140" s="237" t="s">
        <v>307</v>
      </c>
      <c r="AU140" s="237" t="s">
        <v>86</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2224</v>
      </c>
    </row>
    <row r="141" s="12" customFormat="1" ht="22.8" customHeight="1">
      <c r="A141" s="12"/>
      <c r="B141" s="210"/>
      <c r="C141" s="211"/>
      <c r="D141" s="212" t="s">
        <v>76</v>
      </c>
      <c r="E141" s="224" t="s">
        <v>825</v>
      </c>
      <c r="F141" s="224" t="s">
        <v>826</v>
      </c>
      <c r="G141" s="211"/>
      <c r="H141" s="211"/>
      <c r="I141" s="214"/>
      <c r="J141" s="225">
        <f>BK141</f>
        <v>0</v>
      </c>
      <c r="K141" s="211"/>
      <c r="L141" s="216"/>
      <c r="M141" s="217"/>
      <c r="N141" s="218"/>
      <c r="O141" s="218"/>
      <c r="P141" s="219">
        <f>SUM(P142:P149)</f>
        <v>0</v>
      </c>
      <c r="Q141" s="218"/>
      <c r="R141" s="219">
        <f>SUM(R142:R149)</f>
        <v>0.0184</v>
      </c>
      <c r="S141" s="218"/>
      <c r="T141" s="220">
        <f>SUM(T142:T149)</f>
        <v>0</v>
      </c>
      <c r="U141" s="12"/>
      <c r="V141" s="12"/>
      <c r="W141" s="12"/>
      <c r="X141" s="12"/>
      <c r="Y141" s="12"/>
      <c r="Z141" s="12"/>
      <c r="AA141" s="12"/>
      <c r="AB141" s="12"/>
      <c r="AC141" s="12"/>
      <c r="AD141" s="12"/>
      <c r="AE141" s="12"/>
      <c r="AR141" s="221" t="s">
        <v>86</v>
      </c>
      <c r="AT141" s="222" t="s">
        <v>76</v>
      </c>
      <c r="AU141" s="222" t="s">
        <v>84</v>
      </c>
      <c r="AY141" s="221" t="s">
        <v>304</v>
      </c>
      <c r="BK141" s="223">
        <f>SUM(BK142:BK149)</f>
        <v>0</v>
      </c>
    </row>
    <row r="142" s="2" customFormat="1" ht="37.8" customHeight="1">
      <c r="A142" s="38"/>
      <c r="B142" s="39"/>
      <c r="C142" s="273" t="s">
        <v>325</v>
      </c>
      <c r="D142" s="273" t="s">
        <v>423</v>
      </c>
      <c r="E142" s="274" t="s">
        <v>837</v>
      </c>
      <c r="F142" s="275" t="s">
        <v>838</v>
      </c>
      <c r="G142" s="276" t="s">
        <v>575</v>
      </c>
      <c r="H142" s="277">
        <v>20</v>
      </c>
      <c r="I142" s="278"/>
      <c r="J142" s="279">
        <f>ROUND(I142*H142,2)</f>
        <v>0</v>
      </c>
      <c r="K142" s="275" t="s">
        <v>1</v>
      </c>
      <c r="L142" s="280"/>
      <c r="M142" s="281" t="s">
        <v>1</v>
      </c>
      <c r="N142" s="282" t="s">
        <v>42</v>
      </c>
      <c r="O142" s="91"/>
      <c r="P142" s="235">
        <f>O142*H142</f>
        <v>0</v>
      </c>
      <c r="Q142" s="235">
        <v>0.00023000000000000001</v>
      </c>
      <c r="R142" s="235">
        <f>Q142*H142</f>
        <v>0.0045999999999999999</v>
      </c>
      <c r="S142" s="235">
        <v>0</v>
      </c>
      <c r="T142" s="236">
        <f>S142*H142</f>
        <v>0</v>
      </c>
      <c r="U142" s="38"/>
      <c r="V142" s="38"/>
      <c r="W142" s="38"/>
      <c r="X142" s="38"/>
      <c r="Y142" s="38"/>
      <c r="Z142" s="38"/>
      <c r="AA142" s="38"/>
      <c r="AB142" s="38"/>
      <c r="AC142" s="38"/>
      <c r="AD142" s="38"/>
      <c r="AE142" s="38"/>
      <c r="AR142" s="237" t="s">
        <v>426</v>
      </c>
      <c r="AT142" s="237" t="s">
        <v>423</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2225</v>
      </c>
    </row>
    <row r="143" s="13" customFormat="1">
      <c r="A143" s="13"/>
      <c r="B143" s="239"/>
      <c r="C143" s="240"/>
      <c r="D143" s="241" t="s">
        <v>323</v>
      </c>
      <c r="E143" s="242" t="s">
        <v>1</v>
      </c>
      <c r="F143" s="243" t="s">
        <v>830</v>
      </c>
      <c r="G143" s="240"/>
      <c r="H143" s="244">
        <v>20</v>
      </c>
      <c r="I143" s="245"/>
      <c r="J143" s="240"/>
      <c r="K143" s="240"/>
      <c r="L143" s="246"/>
      <c r="M143" s="247"/>
      <c r="N143" s="248"/>
      <c r="O143" s="248"/>
      <c r="P143" s="248"/>
      <c r="Q143" s="248"/>
      <c r="R143" s="248"/>
      <c r="S143" s="248"/>
      <c r="T143" s="249"/>
      <c r="U143" s="13"/>
      <c r="V143" s="13"/>
      <c r="W143" s="13"/>
      <c r="X143" s="13"/>
      <c r="Y143" s="13"/>
      <c r="Z143" s="13"/>
      <c r="AA143" s="13"/>
      <c r="AB143" s="13"/>
      <c r="AC143" s="13"/>
      <c r="AD143" s="13"/>
      <c r="AE143" s="13"/>
      <c r="AT143" s="250" t="s">
        <v>323</v>
      </c>
      <c r="AU143" s="250" t="s">
        <v>86</v>
      </c>
      <c r="AV143" s="13" t="s">
        <v>86</v>
      </c>
      <c r="AW143" s="13" t="s">
        <v>32</v>
      </c>
      <c r="AX143" s="13" t="s">
        <v>84</v>
      </c>
      <c r="AY143" s="250" t="s">
        <v>304</v>
      </c>
    </row>
    <row r="144" s="2" customFormat="1" ht="24.15" customHeight="1">
      <c r="A144" s="38"/>
      <c r="B144" s="39"/>
      <c r="C144" s="273" t="s">
        <v>362</v>
      </c>
      <c r="D144" s="273" t="s">
        <v>423</v>
      </c>
      <c r="E144" s="274" t="s">
        <v>841</v>
      </c>
      <c r="F144" s="275" t="s">
        <v>842</v>
      </c>
      <c r="G144" s="276" t="s">
        <v>575</v>
      </c>
      <c r="H144" s="277">
        <v>20</v>
      </c>
      <c r="I144" s="278"/>
      <c r="J144" s="279">
        <f>ROUND(I144*H144,2)</f>
        <v>0</v>
      </c>
      <c r="K144" s="275" t="s">
        <v>1</v>
      </c>
      <c r="L144" s="280"/>
      <c r="M144" s="281" t="s">
        <v>1</v>
      </c>
      <c r="N144" s="282" t="s">
        <v>42</v>
      </c>
      <c r="O144" s="91"/>
      <c r="P144" s="235">
        <f>O144*H144</f>
        <v>0</v>
      </c>
      <c r="Q144" s="235">
        <v>0.00023000000000000001</v>
      </c>
      <c r="R144" s="235">
        <f>Q144*H144</f>
        <v>0.0045999999999999999</v>
      </c>
      <c r="S144" s="235">
        <v>0</v>
      </c>
      <c r="T144" s="236">
        <f>S144*H144</f>
        <v>0</v>
      </c>
      <c r="U144" s="38"/>
      <c r="V144" s="38"/>
      <c r="W144" s="38"/>
      <c r="X144" s="38"/>
      <c r="Y144" s="38"/>
      <c r="Z144" s="38"/>
      <c r="AA144" s="38"/>
      <c r="AB144" s="38"/>
      <c r="AC144" s="38"/>
      <c r="AD144" s="38"/>
      <c r="AE144" s="38"/>
      <c r="AR144" s="237" t="s">
        <v>426</v>
      </c>
      <c r="AT144" s="237" t="s">
        <v>423</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2226</v>
      </c>
    </row>
    <row r="145" s="13" customFormat="1">
      <c r="A145" s="13"/>
      <c r="B145" s="239"/>
      <c r="C145" s="240"/>
      <c r="D145" s="241" t="s">
        <v>323</v>
      </c>
      <c r="E145" s="242" t="s">
        <v>1</v>
      </c>
      <c r="F145" s="243" t="s">
        <v>830</v>
      </c>
      <c r="G145" s="240"/>
      <c r="H145" s="244">
        <v>20</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4.15" customHeight="1">
      <c r="A146" s="38"/>
      <c r="B146" s="39"/>
      <c r="C146" s="273" t="s">
        <v>367</v>
      </c>
      <c r="D146" s="273" t="s">
        <v>423</v>
      </c>
      <c r="E146" s="274" t="s">
        <v>844</v>
      </c>
      <c r="F146" s="275" t="s">
        <v>845</v>
      </c>
      <c r="G146" s="276" t="s">
        <v>575</v>
      </c>
      <c r="H146" s="277">
        <v>40</v>
      </c>
      <c r="I146" s="278"/>
      <c r="J146" s="279">
        <f>ROUND(I146*H146,2)</f>
        <v>0</v>
      </c>
      <c r="K146" s="275" t="s">
        <v>1</v>
      </c>
      <c r="L146" s="280"/>
      <c r="M146" s="281" t="s">
        <v>1</v>
      </c>
      <c r="N146" s="282" t="s">
        <v>42</v>
      </c>
      <c r="O146" s="91"/>
      <c r="P146" s="235">
        <f>O146*H146</f>
        <v>0</v>
      </c>
      <c r="Q146" s="235">
        <v>0.00023000000000000001</v>
      </c>
      <c r="R146" s="235">
        <f>Q146*H146</f>
        <v>0.0091999999999999998</v>
      </c>
      <c r="S146" s="235">
        <v>0</v>
      </c>
      <c r="T146" s="236">
        <f>S146*H146</f>
        <v>0</v>
      </c>
      <c r="U146" s="38"/>
      <c r="V146" s="38"/>
      <c r="W146" s="38"/>
      <c r="X146" s="38"/>
      <c r="Y146" s="38"/>
      <c r="Z146" s="38"/>
      <c r="AA146" s="38"/>
      <c r="AB146" s="38"/>
      <c r="AC146" s="38"/>
      <c r="AD146" s="38"/>
      <c r="AE146" s="38"/>
      <c r="AR146" s="237" t="s">
        <v>426</v>
      </c>
      <c r="AT146" s="237" t="s">
        <v>423</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2227</v>
      </c>
    </row>
    <row r="147" s="13" customFormat="1">
      <c r="A147" s="13"/>
      <c r="B147" s="239"/>
      <c r="C147" s="240"/>
      <c r="D147" s="241" t="s">
        <v>323</v>
      </c>
      <c r="E147" s="242" t="s">
        <v>1</v>
      </c>
      <c r="F147" s="243" t="s">
        <v>2228</v>
      </c>
      <c r="G147" s="240"/>
      <c r="H147" s="244">
        <v>40</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84</v>
      </c>
      <c r="AY147" s="250" t="s">
        <v>304</v>
      </c>
    </row>
    <row r="148" s="2" customFormat="1" ht="24.15" customHeight="1">
      <c r="A148" s="38"/>
      <c r="B148" s="39"/>
      <c r="C148" s="226" t="s">
        <v>8</v>
      </c>
      <c r="D148" s="226" t="s">
        <v>307</v>
      </c>
      <c r="E148" s="227" t="s">
        <v>848</v>
      </c>
      <c r="F148" s="228" t="s">
        <v>849</v>
      </c>
      <c r="G148" s="229" t="s">
        <v>365</v>
      </c>
      <c r="H148" s="230">
        <v>0.017999999999999999</v>
      </c>
      <c r="I148" s="231"/>
      <c r="J148" s="232">
        <f>ROUND(I148*H148,2)</f>
        <v>0</v>
      </c>
      <c r="K148" s="228" t="s">
        <v>318</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392</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2229</v>
      </c>
    </row>
    <row r="149" s="2" customFormat="1" ht="24.15" customHeight="1">
      <c r="A149" s="38"/>
      <c r="B149" s="39"/>
      <c r="C149" s="226" t="s">
        <v>375</v>
      </c>
      <c r="D149" s="226" t="s">
        <v>307</v>
      </c>
      <c r="E149" s="227" t="s">
        <v>851</v>
      </c>
      <c r="F149" s="228" t="s">
        <v>852</v>
      </c>
      <c r="G149" s="229" t="s">
        <v>365</v>
      </c>
      <c r="H149" s="230">
        <v>0.017999999999999999</v>
      </c>
      <c r="I149" s="231"/>
      <c r="J149" s="232">
        <f>ROUND(I149*H149,2)</f>
        <v>0</v>
      </c>
      <c r="K149" s="228" t="s">
        <v>318</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392</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2230</v>
      </c>
    </row>
    <row r="150" s="12" customFormat="1" ht="22.8" customHeight="1">
      <c r="A150" s="12"/>
      <c r="B150" s="210"/>
      <c r="C150" s="211"/>
      <c r="D150" s="212" t="s">
        <v>76</v>
      </c>
      <c r="E150" s="224" t="s">
        <v>854</v>
      </c>
      <c r="F150" s="224" t="s">
        <v>855</v>
      </c>
      <c r="G150" s="211"/>
      <c r="H150" s="211"/>
      <c r="I150" s="214"/>
      <c r="J150" s="225">
        <f>BK150</f>
        <v>0</v>
      </c>
      <c r="K150" s="211"/>
      <c r="L150" s="216"/>
      <c r="M150" s="217"/>
      <c r="N150" s="218"/>
      <c r="O150" s="218"/>
      <c r="P150" s="219">
        <f>SUM(P151:P158)</f>
        <v>0</v>
      </c>
      <c r="Q150" s="218"/>
      <c r="R150" s="219">
        <f>SUM(R151:R158)</f>
        <v>0.47360000000000002</v>
      </c>
      <c r="S150" s="218"/>
      <c r="T150" s="220">
        <f>SUM(T151:T158)</f>
        <v>0</v>
      </c>
      <c r="U150" s="12"/>
      <c r="V150" s="12"/>
      <c r="W150" s="12"/>
      <c r="X150" s="12"/>
      <c r="Y150" s="12"/>
      <c r="Z150" s="12"/>
      <c r="AA150" s="12"/>
      <c r="AB150" s="12"/>
      <c r="AC150" s="12"/>
      <c r="AD150" s="12"/>
      <c r="AE150" s="12"/>
      <c r="AR150" s="221" t="s">
        <v>86</v>
      </c>
      <c r="AT150" s="222" t="s">
        <v>76</v>
      </c>
      <c r="AU150" s="222" t="s">
        <v>84</v>
      </c>
      <c r="AY150" s="221" t="s">
        <v>304</v>
      </c>
      <c r="BK150" s="223">
        <f>SUM(BK151:BK158)</f>
        <v>0</v>
      </c>
    </row>
    <row r="151" s="2" customFormat="1" ht="24.15" customHeight="1">
      <c r="A151" s="38"/>
      <c r="B151" s="39"/>
      <c r="C151" s="226" t="s">
        <v>381</v>
      </c>
      <c r="D151" s="226" t="s">
        <v>307</v>
      </c>
      <c r="E151" s="227" t="s">
        <v>856</v>
      </c>
      <c r="F151" s="228" t="s">
        <v>857</v>
      </c>
      <c r="G151" s="229" t="s">
        <v>575</v>
      </c>
      <c r="H151" s="230">
        <v>20</v>
      </c>
      <c r="I151" s="231"/>
      <c r="J151" s="232">
        <f>ROUND(I151*H151,2)</f>
        <v>0</v>
      </c>
      <c r="K151" s="228" t="s">
        <v>318</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392</v>
      </c>
      <c r="AT151" s="237" t="s">
        <v>307</v>
      </c>
      <c r="AU151" s="237" t="s">
        <v>86</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392</v>
      </c>
      <c r="BM151" s="237" t="s">
        <v>2231</v>
      </c>
    </row>
    <row r="152" s="13" customFormat="1">
      <c r="A152" s="13"/>
      <c r="B152" s="239"/>
      <c r="C152" s="240"/>
      <c r="D152" s="241" t="s">
        <v>323</v>
      </c>
      <c r="E152" s="242" t="s">
        <v>1</v>
      </c>
      <c r="F152" s="243" t="s">
        <v>414</v>
      </c>
      <c r="G152" s="240"/>
      <c r="H152" s="244">
        <v>20</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84</v>
      </c>
      <c r="AY152" s="250" t="s">
        <v>304</v>
      </c>
    </row>
    <row r="153" s="2" customFormat="1" ht="37.8" customHeight="1">
      <c r="A153" s="38"/>
      <c r="B153" s="39"/>
      <c r="C153" s="226" t="s">
        <v>389</v>
      </c>
      <c r="D153" s="226" t="s">
        <v>307</v>
      </c>
      <c r="E153" s="227" t="s">
        <v>868</v>
      </c>
      <c r="F153" s="228" t="s">
        <v>869</v>
      </c>
      <c r="G153" s="229" t="s">
        <v>575</v>
      </c>
      <c r="H153" s="230">
        <v>20</v>
      </c>
      <c r="I153" s="231"/>
      <c r="J153" s="232">
        <f>ROUND(I153*H153,2)</f>
        <v>0</v>
      </c>
      <c r="K153" s="228" t="s">
        <v>318</v>
      </c>
      <c r="L153" s="44"/>
      <c r="M153" s="233" t="s">
        <v>1</v>
      </c>
      <c r="N153" s="234" t="s">
        <v>42</v>
      </c>
      <c r="O153" s="91"/>
      <c r="P153" s="235">
        <f>O153*H153</f>
        <v>0</v>
      </c>
      <c r="Q153" s="235">
        <v>0.02368</v>
      </c>
      <c r="R153" s="235">
        <f>Q153*H153</f>
        <v>0.47360000000000002</v>
      </c>
      <c r="S153" s="235">
        <v>0</v>
      </c>
      <c r="T153" s="236">
        <f>S153*H153</f>
        <v>0</v>
      </c>
      <c r="U153" s="38"/>
      <c r="V153" s="38"/>
      <c r="W153" s="38"/>
      <c r="X153" s="38"/>
      <c r="Y153" s="38"/>
      <c r="Z153" s="38"/>
      <c r="AA153" s="38"/>
      <c r="AB153" s="38"/>
      <c r="AC153" s="38"/>
      <c r="AD153" s="38"/>
      <c r="AE153" s="38"/>
      <c r="AR153" s="237" t="s">
        <v>392</v>
      </c>
      <c r="AT153" s="237" t="s">
        <v>307</v>
      </c>
      <c r="AU153" s="237" t="s">
        <v>86</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2232</v>
      </c>
    </row>
    <row r="154" s="13" customFormat="1">
      <c r="A154" s="13"/>
      <c r="B154" s="239"/>
      <c r="C154" s="240"/>
      <c r="D154" s="241" t="s">
        <v>323</v>
      </c>
      <c r="E154" s="242" t="s">
        <v>1</v>
      </c>
      <c r="F154" s="243" t="s">
        <v>871</v>
      </c>
      <c r="G154" s="240"/>
      <c r="H154" s="244">
        <v>20</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84</v>
      </c>
      <c r="AY154" s="250" t="s">
        <v>304</v>
      </c>
    </row>
    <row r="155" s="2" customFormat="1" ht="16.5" customHeight="1">
      <c r="A155" s="38"/>
      <c r="B155" s="39"/>
      <c r="C155" s="226" t="s">
        <v>392</v>
      </c>
      <c r="D155" s="226" t="s">
        <v>307</v>
      </c>
      <c r="E155" s="227" t="s">
        <v>872</v>
      </c>
      <c r="F155" s="228" t="s">
        <v>873</v>
      </c>
      <c r="G155" s="229" t="s">
        <v>575</v>
      </c>
      <c r="H155" s="230">
        <v>20</v>
      </c>
      <c r="I155" s="231"/>
      <c r="J155" s="232">
        <f>ROUND(I155*H155,2)</f>
        <v>0</v>
      </c>
      <c r="K155" s="228" t="s">
        <v>318</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392</v>
      </c>
      <c r="AT155" s="237" t="s">
        <v>307</v>
      </c>
      <c r="AU155" s="237" t="s">
        <v>86</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2233</v>
      </c>
    </row>
    <row r="156" s="13" customFormat="1">
      <c r="A156" s="13"/>
      <c r="B156" s="239"/>
      <c r="C156" s="240"/>
      <c r="D156" s="241" t="s">
        <v>323</v>
      </c>
      <c r="E156" s="242" t="s">
        <v>1</v>
      </c>
      <c r="F156" s="243" t="s">
        <v>414</v>
      </c>
      <c r="G156" s="240"/>
      <c r="H156" s="244">
        <v>20</v>
      </c>
      <c r="I156" s="245"/>
      <c r="J156" s="240"/>
      <c r="K156" s="240"/>
      <c r="L156" s="246"/>
      <c r="M156" s="247"/>
      <c r="N156" s="248"/>
      <c r="O156" s="248"/>
      <c r="P156" s="248"/>
      <c r="Q156" s="248"/>
      <c r="R156" s="248"/>
      <c r="S156" s="248"/>
      <c r="T156" s="249"/>
      <c r="U156" s="13"/>
      <c r="V156" s="13"/>
      <c r="W156" s="13"/>
      <c r="X156" s="13"/>
      <c r="Y156" s="13"/>
      <c r="Z156" s="13"/>
      <c r="AA156" s="13"/>
      <c r="AB156" s="13"/>
      <c r="AC156" s="13"/>
      <c r="AD156" s="13"/>
      <c r="AE156" s="13"/>
      <c r="AT156" s="250" t="s">
        <v>323</v>
      </c>
      <c r="AU156" s="250" t="s">
        <v>86</v>
      </c>
      <c r="AV156" s="13" t="s">
        <v>86</v>
      </c>
      <c r="AW156" s="13" t="s">
        <v>32</v>
      </c>
      <c r="AX156" s="13" t="s">
        <v>84</v>
      </c>
      <c r="AY156" s="250" t="s">
        <v>304</v>
      </c>
    </row>
    <row r="157" s="2" customFormat="1" ht="24.15" customHeight="1">
      <c r="A157" s="38"/>
      <c r="B157" s="39"/>
      <c r="C157" s="226" t="s">
        <v>398</v>
      </c>
      <c r="D157" s="226" t="s">
        <v>307</v>
      </c>
      <c r="E157" s="227" t="s">
        <v>875</v>
      </c>
      <c r="F157" s="228" t="s">
        <v>876</v>
      </c>
      <c r="G157" s="229" t="s">
        <v>365</v>
      </c>
      <c r="H157" s="230">
        <v>0.47399999999999998</v>
      </c>
      <c r="I157" s="231"/>
      <c r="J157" s="232">
        <f>ROUND(I157*H157,2)</f>
        <v>0</v>
      </c>
      <c r="K157" s="228" t="s">
        <v>318</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392</v>
      </c>
      <c r="AT157" s="237" t="s">
        <v>307</v>
      </c>
      <c r="AU157" s="237" t="s">
        <v>86</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2234</v>
      </c>
    </row>
    <row r="158" s="2" customFormat="1" ht="24.15" customHeight="1">
      <c r="A158" s="38"/>
      <c r="B158" s="39"/>
      <c r="C158" s="226" t="s">
        <v>403</v>
      </c>
      <c r="D158" s="226" t="s">
        <v>307</v>
      </c>
      <c r="E158" s="227" t="s">
        <v>878</v>
      </c>
      <c r="F158" s="228" t="s">
        <v>879</v>
      </c>
      <c r="G158" s="229" t="s">
        <v>365</v>
      </c>
      <c r="H158" s="230">
        <v>0.47399999999999998</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392</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2235</v>
      </c>
    </row>
    <row r="159" s="12" customFormat="1" ht="22.8" customHeight="1">
      <c r="A159" s="12"/>
      <c r="B159" s="210"/>
      <c r="C159" s="211"/>
      <c r="D159" s="212" t="s">
        <v>76</v>
      </c>
      <c r="E159" s="224" t="s">
        <v>691</v>
      </c>
      <c r="F159" s="224" t="s">
        <v>692</v>
      </c>
      <c r="G159" s="211"/>
      <c r="H159" s="211"/>
      <c r="I159" s="214"/>
      <c r="J159" s="225">
        <f>BK159</f>
        <v>0</v>
      </c>
      <c r="K159" s="211"/>
      <c r="L159" s="216"/>
      <c r="M159" s="217"/>
      <c r="N159" s="218"/>
      <c r="O159" s="218"/>
      <c r="P159" s="219">
        <f>SUM(P160:P161)</f>
        <v>0</v>
      </c>
      <c r="Q159" s="218"/>
      <c r="R159" s="219">
        <f>SUM(R160:R161)</f>
        <v>0</v>
      </c>
      <c r="S159" s="218"/>
      <c r="T159" s="220">
        <f>SUM(T160:T161)</f>
        <v>0</v>
      </c>
      <c r="U159" s="12"/>
      <c r="V159" s="12"/>
      <c r="W159" s="12"/>
      <c r="X159" s="12"/>
      <c r="Y159" s="12"/>
      <c r="Z159" s="12"/>
      <c r="AA159" s="12"/>
      <c r="AB159" s="12"/>
      <c r="AC159" s="12"/>
      <c r="AD159" s="12"/>
      <c r="AE159" s="12"/>
      <c r="AR159" s="221" t="s">
        <v>311</v>
      </c>
      <c r="AT159" s="222" t="s">
        <v>76</v>
      </c>
      <c r="AU159" s="222" t="s">
        <v>84</v>
      </c>
      <c r="AY159" s="221" t="s">
        <v>304</v>
      </c>
      <c r="BK159" s="223">
        <f>SUM(BK160:BK161)</f>
        <v>0</v>
      </c>
    </row>
    <row r="160" s="2" customFormat="1" ht="49.05" customHeight="1">
      <c r="A160" s="38"/>
      <c r="B160" s="39"/>
      <c r="C160" s="226" t="s">
        <v>410</v>
      </c>
      <c r="D160" s="226" t="s">
        <v>307</v>
      </c>
      <c r="E160" s="227" t="s">
        <v>881</v>
      </c>
      <c r="F160" s="228" t="s">
        <v>882</v>
      </c>
      <c r="G160" s="229" t="s">
        <v>575</v>
      </c>
      <c r="H160" s="230">
        <v>1</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535</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535</v>
      </c>
      <c r="BM160" s="237" t="s">
        <v>2236</v>
      </c>
    </row>
    <row r="161" s="2" customFormat="1" ht="16.5" customHeight="1">
      <c r="A161" s="38"/>
      <c r="B161" s="39"/>
      <c r="C161" s="226" t="s">
        <v>414</v>
      </c>
      <c r="D161" s="226" t="s">
        <v>307</v>
      </c>
      <c r="E161" s="227" t="s">
        <v>884</v>
      </c>
      <c r="F161" s="228" t="s">
        <v>885</v>
      </c>
      <c r="G161" s="229" t="s">
        <v>575</v>
      </c>
      <c r="H161" s="230">
        <v>1</v>
      </c>
      <c r="I161" s="231"/>
      <c r="J161" s="232">
        <f>ROUND(I161*H161,2)</f>
        <v>0</v>
      </c>
      <c r="K161" s="228" t="s">
        <v>1</v>
      </c>
      <c r="L161" s="44"/>
      <c r="M161" s="286" t="s">
        <v>1</v>
      </c>
      <c r="N161" s="287" t="s">
        <v>42</v>
      </c>
      <c r="O161" s="288"/>
      <c r="P161" s="289">
        <f>O161*H161</f>
        <v>0</v>
      </c>
      <c r="Q161" s="289">
        <v>0</v>
      </c>
      <c r="R161" s="289">
        <f>Q161*H161</f>
        <v>0</v>
      </c>
      <c r="S161" s="289">
        <v>0</v>
      </c>
      <c r="T161" s="290">
        <f>S161*H161</f>
        <v>0</v>
      </c>
      <c r="U161" s="38"/>
      <c r="V161" s="38"/>
      <c r="W161" s="38"/>
      <c r="X161" s="38"/>
      <c r="Y161" s="38"/>
      <c r="Z161" s="38"/>
      <c r="AA161" s="38"/>
      <c r="AB161" s="38"/>
      <c r="AC161" s="38"/>
      <c r="AD161" s="38"/>
      <c r="AE161" s="38"/>
      <c r="AR161" s="237" t="s">
        <v>535</v>
      </c>
      <c r="AT161" s="237" t="s">
        <v>307</v>
      </c>
      <c r="AU161" s="237" t="s">
        <v>86</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535</v>
      </c>
      <c r="BM161" s="237" t="s">
        <v>2237</v>
      </c>
    </row>
    <row r="162" s="2" customFormat="1" ht="6.96" customHeight="1">
      <c r="A162" s="38"/>
      <c r="B162" s="66"/>
      <c r="C162" s="67"/>
      <c r="D162" s="67"/>
      <c r="E162" s="67"/>
      <c r="F162" s="67"/>
      <c r="G162" s="67"/>
      <c r="H162" s="67"/>
      <c r="I162" s="67"/>
      <c r="J162" s="67"/>
      <c r="K162" s="67"/>
      <c r="L162" s="44"/>
      <c r="M162" s="38"/>
      <c r="O162" s="38"/>
      <c r="P162" s="38"/>
      <c r="Q162" s="38"/>
      <c r="R162" s="38"/>
      <c r="S162" s="38"/>
      <c r="T162" s="38"/>
      <c r="U162" s="38"/>
      <c r="V162" s="38"/>
      <c r="W162" s="38"/>
      <c r="X162" s="38"/>
      <c r="Y162" s="38"/>
      <c r="Z162" s="38"/>
      <c r="AA162" s="38"/>
      <c r="AB162" s="38"/>
      <c r="AC162" s="38"/>
      <c r="AD162" s="38"/>
      <c r="AE162" s="38"/>
    </row>
  </sheetData>
  <sheetProtection sheet="1" autoFilter="0" formatColumns="0" formatRows="0" objects="1" scenarios="1" spinCount="100000" saltValue="A9WGe0EKcI6uJqzxuilJ21x1TXUbK3J4F8Cl3vp/JC+rfZoEaIJWSfUXiWt7I3wbJ8MtGlrSRUu+e1tn0SJ5yQ==" hashValue="JSadv93pkK0tEyHLKi5FMh1Fhx4bnOSuc7uygyCYp2STDQqH5PDAN2r/GRJvOOZzmfKveNQuXb924qzzgsxJgg==" algorithmName="SHA-512" password="CC35"/>
  <autoFilter ref="C124:K16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94</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268</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538</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ROUND(J123,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ROUND((SUM(BE123:BE177)),  2)</f>
        <v>0</v>
      </c>
      <c r="G35" s="38"/>
      <c r="H35" s="38"/>
      <c r="I35" s="164">
        <v>0.20999999999999999</v>
      </c>
      <c r="J35" s="163">
        <f>ROUND(((SUM(BE123:BE177))*I35),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ROUND((SUM(BF123:BF177)),  2)</f>
        <v>0</v>
      </c>
      <c r="G36" s="38"/>
      <c r="H36" s="38"/>
      <c r="I36" s="164">
        <v>0.12</v>
      </c>
      <c r="J36" s="163">
        <f>ROUND(((SUM(BF123:BF177))*I36),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ROUND((SUM(BG123:BG177)),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ROUND((SUM(BH123:BH177)),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ROUND((SUM(BI123:BI177)),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268</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00.2 - ZDRAVOTNĚ - TECHNICKÉ INSTALACE 1.PP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J123</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540</v>
      </c>
      <c r="E99" s="191"/>
      <c r="F99" s="191"/>
      <c r="G99" s="191"/>
      <c r="H99" s="191"/>
      <c r="I99" s="191"/>
      <c r="J99" s="192">
        <f>J124</f>
        <v>0</v>
      </c>
      <c r="K99" s="189"/>
      <c r="L99" s="193"/>
      <c r="S99" s="9"/>
      <c r="T99" s="9"/>
      <c r="U99" s="9"/>
      <c r="V99" s="9"/>
      <c r="W99" s="9"/>
      <c r="X99" s="9"/>
      <c r="Y99" s="9"/>
      <c r="Z99" s="9"/>
      <c r="AA99" s="9"/>
      <c r="AB99" s="9"/>
      <c r="AC99" s="9"/>
      <c r="AD99" s="9"/>
      <c r="AE99" s="9"/>
    </row>
    <row r="100" s="9" customFormat="1" ht="24.96" customHeight="1">
      <c r="A100" s="9"/>
      <c r="B100" s="188"/>
      <c r="C100" s="189"/>
      <c r="D100" s="190" t="s">
        <v>541</v>
      </c>
      <c r="E100" s="191"/>
      <c r="F100" s="191"/>
      <c r="G100" s="191"/>
      <c r="H100" s="191"/>
      <c r="I100" s="191"/>
      <c r="J100" s="192">
        <f>J148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542</v>
      </c>
      <c r="E101" s="191"/>
      <c r="F101" s="191"/>
      <c r="G101" s="191"/>
      <c r="H101" s="191"/>
      <c r="I101" s="191"/>
      <c r="J101" s="192">
        <f>J174</f>
        <v>0</v>
      </c>
      <c r="K101" s="189"/>
      <c r="L101" s="193"/>
      <c r="S101" s="9"/>
      <c r="T101" s="9"/>
      <c r="U101" s="9"/>
      <c r="V101" s="9"/>
      <c r="W101" s="9"/>
      <c r="X101" s="9"/>
      <c r="Y101" s="9"/>
      <c r="Z101" s="9"/>
      <c r="AA101" s="9"/>
      <c r="AB101" s="9"/>
      <c r="AC101" s="9"/>
      <c r="AD101" s="9"/>
      <c r="AE101" s="9"/>
    </row>
    <row r="102" s="2" customFormat="1" ht="21.84" customHeight="1">
      <c r="A102" s="38"/>
      <c r="B102" s="39"/>
      <c r="C102" s="40"/>
      <c r="D102" s="40"/>
      <c r="E102" s="40"/>
      <c r="F102" s="40"/>
      <c r="G102" s="40"/>
      <c r="H102" s="40"/>
      <c r="I102" s="40"/>
      <c r="J102" s="40"/>
      <c r="K102" s="40"/>
      <c r="L102" s="63"/>
      <c r="S102" s="38"/>
      <c r="T102" s="38"/>
      <c r="U102" s="38"/>
      <c r="V102" s="38"/>
      <c r="W102" s="38"/>
      <c r="X102" s="38"/>
      <c r="Y102" s="38"/>
      <c r="Z102" s="38"/>
      <c r="AA102" s="38"/>
      <c r="AB102" s="38"/>
      <c r="AC102" s="38"/>
      <c r="AD102" s="38"/>
      <c r="AE102" s="38"/>
    </row>
    <row r="103" s="2" customFormat="1" ht="6.96" customHeight="1">
      <c r="A103" s="38"/>
      <c r="B103" s="66"/>
      <c r="C103" s="67"/>
      <c r="D103" s="67"/>
      <c r="E103" s="67"/>
      <c r="F103" s="67"/>
      <c r="G103" s="67"/>
      <c r="H103" s="67"/>
      <c r="I103" s="67"/>
      <c r="J103" s="67"/>
      <c r="K103" s="67"/>
      <c r="L103" s="63"/>
      <c r="S103" s="38"/>
      <c r="T103" s="38"/>
      <c r="U103" s="38"/>
      <c r="V103" s="38"/>
      <c r="W103" s="38"/>
      <c r="X103" s="38"/>
      <c r="Y103" s="38"/>
      <c r="Z103" s="38"/>
      <c r="AA103" s="38"/>
      <c r="AB103" s="38"/>
      <c r="AC103" s="38"/>
      <c r="AD103" s="38"/>
      <c r="AE103" s="38"/>
    </row>
    <row r="107" s="2" customFormat="1" ht="6.96" customHeight="1">
      <c r="A107" s="38"/>
      <c r="B107" s="68"/>
      <c r="C107" s="69"/>
      <c r="D107" s="69"/>
      <c r="E107" s="69"/>
      <c r="F107" s="69"/>
      <c r="G107" s="69"/>
      <c r="H107" s="69"/>
      <c r="I107" s="69"/>
      <c r="J107" s="69"/>
      <c r="K107" s="69"/>
      <c r="L107" s="63"/>
      <c r="S107" s="38"/>
      <c r="T107" s="38"/>
      <c r="U107" s="38"/>
      <c r="V107" s="38"/>
      <c r="W107" s="38"/>
      <c r="X107" s="38"/>
      <c r="Y107" s="38"/>
      <c r="Z107" s="38"/>
      <c r="AA107" s="38"/>
      <c r="AB107" s="38"/>
      <c r="AC107" s="38"/>
      <c r="AD107" s="38"/>
      <c r="AE107" s="38"/>
    </row>
    <row r="108" s="2" customFormat="1" ht="24.96" customHeight="1">
      <c r="A108" s="38"/>
      <c r="B108" s="39"/>
      <c r="C108" s="23" t="s">
        <v>289</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6.96" customHeight="1">
      <c r="A109" s="38"/>
      <c r="B109" s="39"/>
      <c r="C109" s="40"/>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16</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6.5" customHeight="1">
      <c r="A111" s="38"/>
      <c r="B111" s="39"/>
      <c r="C111" s="40"/>
      <c r="D111" s="40"/>
      <c r="E111" s="183" t="str">
        <f>E7</f>
        <v>Stavební úpravy v budově č.p. 1371, ul. Na Okrouhlíku, HK</v>
      </c>
      <c r="F111" s="32"/>
      <c r="G111" s="32"/>
      <c r="H111" s="32"/>
      <c r="I111" s="40"/>
      <c r="J111" s="40"/>
      <c r="K111" s="40"/>
      <c r="L111" s="63"/>
      <c r="S111" s="38"/>
      <c r="T111" s="38"/>
      <c r="U111" s="38"/>
      <c r="V111" s="38"/>
      <c r="W111" s="38"/>
      <c r="X111" s="38"/>
      <c r="Y111" s="38"/>
      <c r="Z111" s="38"/>
      <c r="AA111" s="38"/>
      <c r="AB111" s="38"/>
      <c r="AC111" s="38"/>
      <c r="AD111" s="38"/>
      <c r="AE111" s="38"/>
    </row>
    <row r="112" s="1" customFormat="1" ht="12" customHeight="1">
      <c r="B112" s="21"/>
      <c r="C112" s="32" t="s">
        <v>267</v>
      </c>
      <c r="D112" s="22"/>
      <c r="E112" s="22"/>
      <c r="F112" s="22"/>
      <c r="G112" s="22"/>
      <c r="H112" s="22"/>
      <c r="I112" s="22"/>
      <c r="J112" s="22"/>
      <c r="K112" s="22"/>
      <c r="L112" s="20"/>
    </row>
    <row r="113" s="2" customFormat="1" ht="16.5" customHeight="1">
      <c r="A113" s="38"/>
      <c r="B113" s="39"/>
      <c r="C113" s="40"/>
      <c r="D113" s="40"/>
      <c r="E113" s="183" t="s">
        <v>268</v>
      </c>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269</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76" t="str">
        <f>E11</f>
        <v>00.2 - ZDRAVOTNĚ - TECHNICKÉ INSTALACE 1.PP</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20</v>
      </c>
      <c r="D117" s="40"/>
      <c r="E117" s="40"/>
      <c r="F117" s="27" t="str">
        <f>F14</f>
        <v>Na Okrouhlíku 1371, HK</v>
      </c>
      <c r="G117" s="40"/>
      <c r="H117" s="40"/>
      <c r="I117" s="32" t="s">
        <v>22</v>
      </c>
      <c r="J117" s="79" t="str">
        <f>IF(J14="","",J14)</f>
        <v>24. 6. 2024</v>
      </c>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5.15" customHeight="1">
      <c r="A119" s="38"/>
      <c r="B119" s="39"/>
      <c r="C119" s="32" t="s">
        <v>24</v>
      </c>
      <c r="D119" s="40"/>
      <c r="E119" s="40"/>
      <c r="F119" s="27" t="str">
        <f>E17</f>
        <v>Krajský úřad Královéhradeckého kraje</v>
      </c>
      <c r="G119" s="40"/>
      <c r="H119" s="40"/>
      <c r="I119" s="32" t="s">
        <v>30</v>
      </c>
      <c r="J119" s="36" t="str">
        <f>E23</f>
        <v>Ondřej Zikán</v>
      </c>
      <c r="K119" s="40"/>
      <c r="L119" s="63"/>
      <c r="S119" s="38"/>
      <c r="T119" s="38"/>
      <c r="U119" s="38"/>
      <c r="V119" s="38"/>
      <c r="W119" s="38"/>
      <c r="X119" s="38"/>
      <c r="Y119" s="38"/>
      <c r="Z119" s="38"/>
      <c r="AA119" s="38"/>
      <c r="AB119" s="38"/>
      <c r="AC119" s="38"/>
      <c r="AD119" s="38"/>
      <c r="AE119" s="38"/>
    </row>
    <row r="120" s="2" customFormat="1" ht="15.15" customHeight="1">
      <c r="A120" s="38"/>
      <c r="B120" s="39"/>
      <c r="C120" s="32" t="s">
        <v>28</v>
      </c>
      <c r="D120" s="40"/>
      <c r="E120" s="40"/>
      <c r="F120" s="27" t="str">
        <f>IF(E20="","",E20)</f>
        <v>Vyplň údaj</v>
      </c>
      <c r="G120" s="40"/>
      <c r="H120" s="40"/>
      <c r="I120" s="32" t="s">
        <v>33</v>
      </c>
      <c r="J120" s="36" t="str">
        <f>E26</f>
        <v xml:space="preserve"> </v>
      </c>
      <c r="K120" s="40"/>
      <c r="L120" s="63"/>
      <c r="S120" s="38"/>
      <c r="T120" s="38"/>
      <c r="U120" s="38"/>
      <c r="V120" s="38"/>
      <c r="W120" s="38"/>
      <c r="X120" s="38"/>
      <c r="Y120" s="38"/>
      <c r="Z120" s="38"/>
      <c r="AA120" s="38"/>
      <c r="AB120" s="38"/>
      <c r="AC120" s="38"/>
      <c r="AD120" s="38"/>
      <c r="AE120" s="38"/>
    </row>
    <row r="121" s="2" customFormat="1" ht="10.32"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11" customFormat="1" ht="29.28" customHeight="1">
      <c r="A122" s="199"/>
      <c r="B122" s="200"/>
      <c r="C122" s="201" t="s">
        <v>290</v>
      </c>
      <c r="D122" s="202" t="s">
        <v>62</v>
      </c>
      <c r="E122" s="202" t="s">
        <v>58</v>
      </c>
      <c r="F122" s="202" t="s">
        <v>59</v>
      </c>
      <c r="G122" s="202" t="s">
        <v>291</v>
      </c>
      <c r="H122" s="202" t="s">
        <v>292</v>
      </c>
      <c r="I122" s="202" t="s">
        <v>293</v>
      </c>
      <c r="J122" s="202" t="s">
        <v>273</v>
      </c>
      <c r="K122" s="203" t="s">
        <v>294</v>
      </c>
      <c r="L122" s="204"/>
      <c r="M122" s="100" t="s">
        <v>1</v>
      </c>
      <c r="N122" s="101" t="s">
        <v>41</v>
      </c>
      <c r="O122" s="101" t="s">
        <v>295</v>
      </c>
      <c r="P122" s="101" t="s">
        <v>296</v>
      </c>
      <c r="Q122" s="101" t="s">
        <v>297</v>
      </c>
      <c r="R122" s="101" t="s">
        <v>298</v>
      </c>
      <c r="S122" s="101" t="s">
        <v>299</v>
      </c>
      <c r="T122" s="102" t="s">
        <v>300</v>
      </c>
      <c r="U122" s="199"/>
      <c r="V122" s="199"/>
      <c r="W122" s="199"/>
      <c r="X122" s="199"/>
      <c r="Y122" s="199"/>
      <c r="Z122" s="199"/>
      <c r="AA122" s="199"/>
      <c r="AB122" s="199"/>
      <c r="AC122" s="199"/>
      <c r="AD122" s="199"/>
      <c r="AE122" s="199"/>
    </row>
    <row r="123" s="2" customFormat="1" ht="22.8" customHeight="1">
      <c r="A123" s="38"/>
      <c r="B123" s="39"/>
      <c r="C123" s="107" t="s">
        <v>301</v>
      </c>
      <c r="D123" s="40"/>
      <c r="E123" s="40"/>
      <c r="F123" s="40"/>
      <c r="G123" s="40"/>
      <c r="H123" s="40"/>
      <c r="I123" s="40"/>
      <c r="J123" s="205">
        <f>BK123</f>
        <v>0</v>
      </c>
      <c r="K123" s="40"/>
      <c r="L123" s="44"/>
      <c r="M123" s="103"/>
      <c r="N123" s="206"/>
      <c r="O123" s="104"/>
      <c r="P123" s="207">
        <f>P124+P148+P174</f>
        <v>0</v>
      </c>
      <c r="Q123" s="104"/>
      <c r="R123" s="207">
        <f>R124+R148+R174</f>
        <v>1.16696</v>
      </c>
      <c r="S123" s="104"/>
      <c r="T123" s="208">
        <f>T124+T148+T174</f>
        <v>0</v>
      </c>
      <c r="U123" s="38"/>
      <c r="V123" s="38"/>
      <c r="W123" s="38"/>
      <c r="X123" s="38"/>
      <c r="Y123" s="38"/>
      <c r="Z123" s="38"/>
      <c r="AA123" s="38"/>
      <c r="AB123" s="38"/>
      <c r="AC123" s="38"/>
      <c r="AD123" s="38"/>
      <c r="AE123" s="38"/>
      <c r="AT123" s="17" t="s">
        <v>76</v>
      </c>
      <c r="AU123" s="17" t="s">
        <v>275</v>
      </c>
      <c r="BK123" s="209">
        <f>BK124+BK148+BK174</f>
        <v>0</v>
      </c>
    </row>
    <row r="124" s="12" customFormat="1" ht="25.92" customHeight="1">
      <c r="A124" s="12"/>
      <c r="B124" s="210"/>
      <c r="C124" s="211"/>
      <c r="D124" s="212" t="s">
        <v>76</v>
      </c>
      <c r="E124" s="213" t="s">
        <v>543</v>
      </c>
      <c r="F124" s="213" t="s">
        <v>544</v>
      </c>
      <c r="G124" s="211"/>
      <c r="H124" s="211"/>
      <c r="I124" s="214"/>
      <c r="J124" s="215">
        <f>BK124</f>
        <v>0</v>
      </c>
      <c r="K124" s="211"/>
      <c r="L124" s="216"/>
      <c r="M124" s="217"/>
      <c r="N124" s="218"/>
      <c r="O124" s="218"/>
      <c r="P124" s="219">
        <f>SUM(P125:P147)</f>
        <v>0</v>
      </c>
      <c r="Q124" s="218"/>
      <c r="R124" s="219">
        <f>SUM(R125:R147)</f>
        <v>0.50424000000000002</v>
      </c>
      <c r="S124" s="218"/>
      <c r="T124" s="220">
        <f>SUM(T125:T147)</f>
        <v>0</v>
      </c>
      <c r="U124" s="12"/>
      <c r="V124" s="12"/>
      <c r="W124" s="12"/>
      <c r="X124" s="12"/>
      <c r="Y124" s="12"/>
      <c r="Z124" s="12"/>
      <c r="AA124" s="12"/>
      <c r="AB124" s="12"/>
      <c r="AC124" s="12"/>
      <c r="AD124" s="12"/>
      <c r="AE124" s="12"/>
      <c r="AR124" s="221" t="s">
        <v>86</v>
      </c>
      <c r="AT124" s="222" t="s">
        <v>76</v>
      </c>
      <c r="AU124" s="222" t="s">
        <v>77</v>
      </c>
      <c r="AY124" s="221" t="s">
        <v>304</v>
      </c>
      <c r="BK124" s="223">
        <f>SUM(BK125:BK147)</f>
        <v>0</v>
      </c>
    </row>
    <row r="125" s="2" customFormat="1" ht="24.15" customHeight="1">
      <c r="A125" s="38"/>
      <c r="B125" s="39"/>
      <c r="C125" s="226" t="s">
        <v>84</v>
      </c>
      <c r="D125" s="226" t="s">
        <v>307</v>
      </c>
      <c r="E125" s="227" t="s">
        <v>545</v>
      </c>
      <c r="F125" s="228" t="s">
        <v>546</v>
      </c>
      <c r="G125" s="229" t="s">
        <v>547</v>
      </c>
      <c r="H125" s="230">
        <v>15</v>
      </c>
      <c r="I125" s="231"/>
      <c r="J125" s="232">
        <f>ROUND(I125*H125,2)</f>
        <v>0</v>
      </c>
      <c r="K125" s="228" t="s">
        <v>1</v>
      </c>
      <c r="L125" s="44"/>
      <c r="M125" s="233" t="s">
        <v>1</v>
      </c>
      <c r="N125" s="234" t="s">
        <v>42</v>
      </c>
      <c r="O125" s="91"/>
      <c r="P125" s="235">
        <f>O125*H125</f>
        <v>0</v>
      </c>
      <c r="Q125" s="235">
        <v>0.0012600000000000001</v>
      </c>
      <c r="R125" s="235">
        <f>Q125*H125</f>
        <v>0.0189</v>
      </c>
      <c r="S125" s="235">
        <v>0</v>
      </c>
      <c r="T125" s="236">
        <f>S125*H125</f>
        <v>0</v>
      </c>
      <c r="U125" s="38"/>
      <c r="V125" s="38"/>
      <c r="W125" s="38"/>
      <c r="X125" s="38"/>
      <c r="Y125" s="38"/>
      <c r="Z125" s="38"/>
      <c r="AA125" s="38"/>
      <c r="AB125" s="38"/>
      <c r="AC125" s="38"/>
      <c r="AD125" s="38"/>
      <c r="AE125" s="38"/>
      <c r="AR125" s="237" t="s">
        <v>392</v>
      </c>
      <c r="AT125" s="237" t="s">
        <v>307</v>
      </c>
      <c r="AU125" s="237" t="s">
        <v>84</v>
      </c>
      <c r="AY125" s="17" t="s">
        <v>304</v>
      </c>
      <c r="BE125" s="238">
        <f>IF(N125="základní",J125,0)</f>
        <v>0</v>
      </c>
      <c r="BF125" s="238">
        <f>IF(N125="snížená",J125,0)</f>
        <v>0</v>
      </c>
      <c r="BG125" s="238">
        <f>IF(N125="zákl. přenesená",J125,0)</f>
        <v>0</v>
      </c>
      <c r="BH125" s="238">
        <f>IF(N125="sníž. přenesená",J125,0)</f>
        <v>0</v>
      </c>
      <c r="BI125" s="238">
        <f>IF(N125="nulová",J125,0)</f>
        <v>0</v>
      </c>
      <c r="BJ125" s="17" t="s">
        <v>84</v>
      </c>
      <c r="BK125" s="238">
        <f>ROUND(I125*H125,2)</f>
        <v>0</v>
      </c>
      <c r="BL125" s="17" t="s">
        <v>392</v>
      </c>
      <c r="BM125" s="237" t="s">
        <v>548</v>
      </c>
    </row>
    <row r="126" s="2" customFormat="1" ht="24.15" customHeight="1">
      <c r="A126" s="38"/>
      <c r="B126" s="39"/>
      <c r="C126" s="226" t="s">
        <v>86</v>
      </c>
      <c r="D126" s="226" t="s">
        <v>307</v>
      </c>
      <c r="E126" s="227" t="s">
        <v>549</v>
      </c>
      <c r="F126" s="228" t="s">
        <v>550</v>
      </c>
      <c r="G126" s="229" t="s">
        <v>547</v>
      </c>
      <c r="H126" s="230">
        <v>30</v>
      </c>
      <c r="I126" s="231"/>
      <c r="J126" s="232">
        <f>ROUND(I126*H126,2)</f>
        <v>0</v>
      </c>
      <c r="K126" s="228" t="s">
        <v>1</v>
      </c>
      <c r="L126" s="44"/>
      <c r="M126" s="233" t="s">
        <v>1</v>
      </c>
      <c r="N126" s="234" t="s">
        <v>42</v>
      </c>
      <c r="O126" s="91"/>
      <c r="P126" s="235">
        <f>O126*H126</f>
        <v>0</v>
      </c>
      <c r="Q126" s="235">
        <v>0.0017700000000000001</v>
      </c>
      <c r="R126" s="235">
        <f>Q126*H126</f>
        <v>0.053100000000000001</v>
      </c>
      <c r="S126" s="235">
        <v>0</v>
      </c>
      <c r="T126" s="236">
        <f>S126*H126</f>
        <v>0</v>
      </c>
      <c r="U126" s="38"/>
      <c r="V126" s="38"/>
      <c r="W126" s="38"/>
      <c r="X126" s="38"/>
      <c r="Y126" s="38"/>
      <c r="Z126" s="38"/>
      <c r="AA126" s="38"/>
      <c r="AB126" s="38"/>
      <c r="AC126" s="38"/>
      <c r="AD126" s="38"/>
      <c r="AE126" s="38"/>
      <c r="AR126" s="237" t="s">
        <v>392</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392</v>
      </c>
      <c r="BM126" s="237" t="s">
        <v>551</v>
      </c>
    </row>
    <row r="127" s="2" customFormat="1" ht="24.15" customHeight="1">
      <c r="A127" s="38"/>
      <c r="B127" s="39"/>
      <c r="C127" s="226" t="s">
        <v>305</v>
      </c>
      <c r="D127" s="226" t="s">
        <v>307</v>
      </c>
      <c r="E127" s="227" t="s">
        <v>552</v>
      </c>
      <c r="F127" s="228" t="s">
        <v>553</v>
      </c>
      <c r="G127" s="229" t="s">
        <v>547</v>
      </c>
      <c r="H127" s="230">
        <v>30</v>
      </c>
      <c r="I127" s="231"/>
      <c r="J127" s="232">
        <f>ROUND(I127*H127,2)</f>
        <v>0</v>
      </c>
      <c r="K127" s="228" t="s">
        <v>1</v>
      </c>
      <c r="L127" s="44"/>
      <c r="M127" s="233" t="s">
        <v>1</v>
      </c>
      <c r="N127" s="234" t="s">
        <v>42</v>
      </c>
      <c r="O127" s="91"/>
      <c r="P127" s="235">
        <f>O127*H127</f>
        <v>0</v>
      </c>
      <c r="Q127" s="235">
        <v>0.0027699999999999999</v>
      </c>
      <c r="R127" s="235">
        <f>Q127*H127</f>
        <v>0.083099999999999993</v>
      </c>
      <c r="S127" s="235">
        <v>0</v>
      </c>
      <c r="T127" s="236">
        <f>S127*H127</f>
        <v>0</v>
      </c>
      <c r="U127" s="38"/>
      <c r="V127" s="38"/>
      <c r="W127" s="38"/>
      <c r="X127" s="38"/>
      <c r="Y127" s="38"/>
      <c r="Z127" s="38"/>
      <c r="AA127" s="38"/>
      <c r="AB127" s="38"/>
      <c r="AC127" s="38"/>
      <c r="AD127" s="38"/>
      <c r="AE127" s="38"/>
      <c r="AR127" s="237" t="s">
        <v>392</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392</v>
      </c>
      <c r="BM127" s="237" t="s">
        <v>554</v>
      </c>
    </row>
    <row r="128" s="2" customFormat="1" ht="16.5" customHeight="1">
      <c r="A128" s="38"/>
      <c r="B128" s="39"/>
      <c r="C128" s="226" t="s">
        <v>311</v>
      </c>
      <c r="D128" s="226" t="s">
        <v>307</v>
      </c>
      <c r="E128" s="227" t="s">
        <v>555</v>
      </c>
      <c r="F128" s="228" t="s">
        <v>556</v>
      </c>
      <c r="G128" s="229" t="s">
        <v>547</v>
      </c>
      <c r="H128" s="230">
        <v>60</v>
      </c>
      <c r="I128" s="231"/>
      <c r="J128" s="232">
        <f>ROUND(I128*H128,2)</f>
        <v>0</v>
      </c>
      <c r="K128" s="228" t="s">
        <v>1</v>
      </c>
      <c r="L128" s="44"/>
      <c r="M128" s="233" t="s">
        <v>1</v>
      </c>
      <c r="N128" s="234" t="s">
        <v>42</v>
      </c>
      <c r="O128" s="91"/>
      <c r="P128" s="235">
        <f>O128*H128</f>
        <v>0</v>
      </c>
      <c r="Q128" s="235">
        <v>0.00059000000000000003</v>
      </c>
      <c r="R128" s="235">
        <f>Q128*H128</f>
        <v>0.035400000000000001</v>
      </c>
      <c r="S128" s="235">
        <v>0</v>
      </c>
      <c r="T128" s="236">
        <f>S128*H128</f>
        <v>0</v>
      </c>
      <c r="U128" s="38"/>
      <c r="V128" s="38"/>
      <c r="W128" s="38"/>
      <c r="X128" s="38"/>
      <c r="Y128" s="38"/>
      <c r="Z128" s="38"/>
      <c r="AA128" s="38"/>
      <c r="AB128" s="38"/>
      <c r="AC128" s="38"/>
      <c r="AD128" s="38"/>
      <c r="AE128" s="38"/>
      <c r="AR128" s="237" t="s">
        <v>392</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392</v>
      </c>
      <c r="BM128" s="237" t="s">
        <v>557</v>
      </c>
    </row>
    <row r="129" s="2" customFormat="1" ht="16.5" customHeight="1">
      <c r="A129" s="38"/>
      <c r="B129" s="39"/>
      <c r="C129" s="226" t="s">
        <v>330</v>
      </c>
      <c r="D129" s="226" t="s">
        <v>307</v>
      </c>
      <c r="E129" s="227" t="s">
        <v>558</v>
      </c>
      <c r="F129" s="228" t="s">
        <v>559</v>
      </c>
      <c r="G129" s="229" t="s">
        <v>547</v>
      </c>
      <c r="H129" s="230">
        <v>150</v>
      </c>
      <c r="I129" s="231"/>
      <c r="J129" s="232">
        <f>ROUND(I129*H129,2)</f>
        <v>0</v>
      </c>
      <c r="K129" s="228" t="s">
        <v>1</v>
      </c>
      <c r="L129" s="44"/>
      <c r="M129" s="233" t="s">
        <v>1</v>
      </c>
      <c r="N129" s="234" t="s">
        <v>42</v>
      </c>
      <c r="O129" s="91"/>
      <c r="P129" s="235">
        <f>O129*H129</f>
        <v>0</v>
      </c>
      <c r="Q129" s="235">
        <v>0.0011999999999999999</v>
      </c>
      <c r="R129" s="235">
        <f>Q129*H129</f>
        <v>0.17999999999999999</v>
      </c>
      <c r="S129" s="235">
        <v>0</v>
      </c>
      <c r="T129" s="236">
        <f>S129*H129</f>
        <v>0</v>
      </c>
      <c r="U129" s="38"/>
      <c r="V129" s="38"/>
      <c r="W129" s="38"/>
      <c r="X129" s="38"/>
      <c r="Y129" s="38"/>
      <c r="Z129" s="38"/>
      <c r="AA129" s="38"/>
      <c r="AB129" s="38"/>
      <c r="AC129" s="38"/>
      <c r="AD129" s="38"/>
      <c r="AE129" s="38"/>
      <c r="AR129" s="237" t="s">
        <v>392</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392</v>
      </c>
      <c r="BM129" s="237" t="s">
        <v>560</v>
      </c>
    </row>
    <row r="130" s="2" customFormat="1" ht="16.5" customHeight="1">
      <c r="A130" s="38"/>
      <c r="B130" s="39"/>
      <c r="C130" s="226" t="s">
        <v>313</v>
      </c>
      <c r="D130" s="226" t="s">
        <v>307</v>
      </c>
      <c r="E130" s="227" t="s">
        <v>561</v>
      </c>
      <c r="F130" s="228" t="s">
        <v>562</v>
      </c>
      <c r="G130" s="229" t="s">
        <v>547</v>
      </c>
      <c r="H130" s="230">
        <v>60</v>
      </c>
      <c r="I130" s="231"/>
      <c r="J130" s="232">
        <f>ROUND(I130*H130,2)</f>
        <v>0</v>
      </c>
      <c r="K130" s="228" t="s">
        <v>1</v>
      </c>
      <c r="L130" s="44"/>
      <c r="M130" s="233" t="s">
        <v>1</v>
      </c>
      <c r="N130" s="234" t="s">
        <v>42</v>
      </c>
      <c r="O130" s="91"/>
      <c r="P130" s="235">
        <f>O130*H130</f>
        <v>0</v>
      </c>
      <c r="Q130" s="235">
        <v>0.00029</v>
      </c>
      <c r="R130" s="235">
        <f>Q130*H130</f>
        <v>0.017399999999999999</v>
      </c>
      <c r="S130" s="235">
        <v>0</v>
      </c>
      <c r="T130" s="236">
        <f>S130*H130</f>
        <v>0</v>
      </c>
      <c r="U130" s="38"/>
      <c r="V130" s="38"/>
      <c r="W130" s="38"/>
      <c r="X130" s="38"/>
      <c r="Y130" s="38"/>
      <c r="Z130" s="38"/>
      <c r="AA130" s="38"/>
      <c r="AB130" s="38"/>
      <c r="AC130" s="38"/>
      <c r="AD130" s="38"/>
      <c r="AE130" s="38"/>
      <c r="AR130" s="237" t="s">
        <v>392</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563</v>
      </c>
    </row>
    <row r="131" s="2" customFormat="1" ht="16.5" customHeight="1">
      <c r="A131" s="38"/>
      <c r="B131" s="39"/>
      <c r="C131" s="226" t="s">
        <v>343</v>
      </c>
      <c r="D131" s="226" t="s">
        <v>307</v>
      </c>
      <c r="E131" s="227" t="s">
        <v>564</v>
      </c>
      <c r="F131" s="228" t="s">
        <v>565</v>
      </c>
      <c r="G131" s="229" t="s">
        <v>547</v>
      </c>
      <c r="H131" s="230">
        <v>60</v>
      </c>
      <c r="I131" s="231"/>
      <c r="J131" s="232">
        <f>ROUND(I131*H131,2)</f>
        <v>0</v>
      </c>
      <c r="K131" s="228" t="s">
        <v>1</v>
      </c>
      <c r="L131" s="44"/>
      <c r="M131" s="233" t="s">
        <v>1</v>
      </c>
      <c r="N131" s="234" t="s">
        <v>42</v>
      </c>
      <c r="O131" s="91"/>
      <c r="P131" s="235">
        <f>O131*H131</f>
        <v>0</v>
      </c>
      <c r="Q131" s="235">
        <v>0.00035</v>
      </c>
      <c r="R131" s="235">
        <f>Q131*H131</f>
        <v>0.021000000000000001</v>
      </c>
      <c r="S131" s="235">
        <v>0</v>
      </c>
      <c r="T131" s="236">
        <f>S131*H131</f>
        <v>0</v>
      </c>
      <c r="U131" s="38"/>
      <c r="V131" s="38"/>
      <c r="W131" s="38"/>
      <c r="X131" s="38"/>
      <c r="Y131" s="38"/>
      <c r="Z131" s="38"/>
      <c r="AA131" s="38"/>
      <c r="AB131" s="38"/>
      <c r="AC131" s="38"/>
      <c r="AD131" s="38"/>
      <c r="AE131" s="38"/>
      <c r="AR131" s="237" t="s">
        <v>392</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392</v>
      </c>
      <c r="BM131" s="237" t="s">
        <v>566</v>
      </c>
    </row>
    <row r="132" s="2" customFormat="1" ht="16.5" customHeight="1">
      <c r="A132" s="38"/>
      <c r="B132" s="39"/>
      <c r="C132" s="226" t="s">
        <v>348</v>
      </c>
      <c r="D132" s="226" t="s">
        <v>307</v>
      </c>
      <c r="E132" s="227" t="s">
        <v>567</v>
      </c>
      <c r="F132" s="228" t="s">
        <v>568</v>
      </c>
      <c r="G132" s="229" t="s">
        <v>547</v>
      </c>
      <c r="H132" s="230">
        <v>45</v>
      </c>
      <c r="I132" s="231"/>
      <c r="J132" s="232">
        <f>ROUND(I132*H132,2)</f>
        <v>0</v>
      </c>
      <c r="K132" s="228" t="s">
        <v>1</v>
      </c>
      <c r="L132" s="44"/>
      <c r="M132" s="233" t="s">
        <v>1</v>
      </c>
      <c r="N132" s="234" t="s">
        <v>42</v>
      </c>
      <c r="O132" s="91"/>
      <c r="P132" s="235">
        <f>O132*H132</f>
        <v>0</v>
      </c>
      <c r="Q132" s="235">
        <v>0.00114</v>
      </c>
      <c r="R132" s="235">
        <f>Q132*H132</f>
        <v>0.051299999999999998</v>
      </c>
      <c r="S132" s="235">
        <v>0</v>
      </c>
      <c r="T132" s="236">
        <f>S132*H132</f>
        <v>0</v>
      </c>
      <c r="U132" s="38"/>
      <c r="V132" s="38"/>
      <c r="W132" s="38"/>
      <c r="X132" s="38"/>
      <c r="Y132" s="38"/>
      <c r="Z132" s="38"/>
      <c r="AA132" s="38"/>
      <c r="AB132" s="38"/>
      <c r="AC132" s="38"/>
      <c r="AD132" s="38"/>
      <c r="AE132" s="38"/>
      <c r="AR132" s="237" t="s">
        <v>392</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569</v>
      </c>
    </row>
    <row r="133" s="2" customFormat="1" ht="16.5" customHeight="1">
      <c r="A133" s="38"/>
      <c r="B133" s="39"/>
      <c r="C133" s="226" t="s">
        <v>325</v>
      </c>
      <c r="D133" s="226" t="s">
        <v>307</v>
      </c>
      <c r="E133" s="227" t="s">
        <v>570</v>
      </c>
      <c r="F133" s="228" t="s">
        <v>571</v>
      </c>
      <c r="G133" s="229" t="s">
        <v>547</v>
      </c>
      <c r="H133" s="230">
        <v>30</v>
      </c>
      <c r="I133" s="231"/>
      <c r="J133" s="232">
        <f>ROUND(I133*H133,2)</f>
        <v>0</v>
      </c>
      <c r="K133" s="228" t="s">
        <v>1</v>
      </c>
      <c r="L133" s="44"/>
      <c r="M133" s="233" t="s">
        <v>1</v>
      </c>
      <c r="N133" s="234" t="s">
        <v>42</v>
      </c>
      <c r="O133" s="91"/>
      <c r="P133" s="235">
        <f>O133*H133</f>
        <v>0</v>
      </c>
      <c r="Q133" s="235">
        <v>0.00109</v>
      </c>
      <c r="R133" s="235">
        <f>Q133*H133</f>
        <v>0.0327</v>
      </c>
      <c r="S133" s="235">
        <v>0</v>
      </c>
      <c r="T133" s="236">
        <f>S133*H133</f>
        <v>0</v>
      </c>
      <c r="U133" s="38"/>
      <c r="V133" s="38"/>
      <c r="W133" s="38"/>
      <c r="X133" s="38"/>
      <c r="Y133" s="38"/>
      <c r="Z133" s="38"/>
      <c r="AA133" s="38"/>
      <c r="AB133" s="38"/>
      <c r="AC133" s="38"/>
      <c r="AD133" s="38"/>
      <c r="AE133" s="38"/>
      <c r="AR133" s="237" t="s">
        <v>392</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392</v>
      </c>
      <c r="BM133" s="237" t="s">
        <v>572</v>
      </c>
    </row>
    <row r="134" s="2" customFormat="1" ht="24.15" customHeight="1">
      <c r="A134" s="38"/>
      <c r="B134" s="39"/>
      <c r="C134" s="226" t="s">
        <v>362</v>
      </c>
      <c r="D134" s="226" t="s">
        <v>307</v>
      </c>
      <c r="E134" s="227" t="s">
        <v>573</v>
      </c>
      <c r="F134" s="228" t="s">
        <v>574</v>
      </c>
      <c r="G134" s="229" t="s">
        <v>575</v>
      </c>
      <c r="H134" s="230">
        <v>40</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392</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576</v>
      </c>
    </row>
    <row r="135" s="2" customFormat="1" ht="16.5" customHeight="1">
      <c r="A135" s="38"/>
      <c r="B135" s="39"/>
      <c r="C135" s="226" t="s">
        <v>367</v>
      </c>
      <c r="D135" s="226" t="s">
        <v>307</v>
      </c>
      <c r="E135" s="227" t="s">
        <v>577</v>
      </c>
      <c r="F135" s="228" t="s">
        <v>578</v>
      </c>
      <c r="G135" s="229" t="s">
        <v>575</v>
      </c>
      <c r="H135" s="230">
        <v>30</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392</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392</v>
      </c>
      <c r="BM135" s="237" t="s">
        <v>579</v>
      </c>
    </row>
    <row r="136" s="2" customFormat="1" ht="21.75" customHeight="1">
      <c r="A136" s="38"/>
      <c r="B136" s="39"/>
      <c r="C136" s="226" t="s">
        <v>8</v>
      </c>
      <c r="D136" s="226" t="s">
        <v>307</v>
      </c>
      <c r="E136" s="227" t="s">
        <v>580</v>
      </c>
      <c r="F136" s="228" t="s">
        <v>581</v>
      </c>
      <c r="G136" s="229" t="s">
        <v>575</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582</v>
      </c>
    </row>
    <row r="137" s="2" customFormat="1" ht="24.15" customHeight="1">
      <c r="A137" s="38"/>
      <c r="B137" s="39"/>
      <c r="C137" s="226" t="s">
        <v>375</v>
      </c>
      <c r="D137" s="226" t="s">
        <v>307</v>
      </c>
      <c r="E137" s="227" t="s">
        <v>583</v>
      </c>
      <c r="F137" s="228" t="s">
        <v>584</v>
      </c>
      <c r="G137" s="229" t="s">
        <v>575</v>
      </c>
      <c r="H137" s="230">
        <v>1</v>
      </c>
      <c r="I137" s="231"/>
      <c r="J137" s="232">
        <f>ROUND(I137*H137,2)</f>
        <v>0</v>
      </c>
      <c r="K137" s="228" t="s">
        <v>1</v>
      </c>
      <c r="L137" s="44"/>
      <c r="M137" s="233" t="s">
        <v>1</v>
      </c>
      <c r="N137" s="234" t="s">
        <v>42</v>
      </c>
      <c r="O137" s="91"/>
      <c r="P137" s="235">
        <f>O137*H137</f>
        <v>0</v>
      </c>
      <c r="Q137" s="235">
        <v>0.010240000000000001</v>
      </c>
      <c r="R137" s="235">
        <f>Q137*H137</f>
        <v>0.010240000000000001</v>
      </c>
      <c r="S137" s="235">
        <v>0</v>
      </c>
      <c r="T137" s="236">
        <f>S137*H137</f>
        <v>0</v>
      </c>
      <c r="U137" s="38"/>
      <c r="V137" s="38"/>
      <c r="W137" s="38"/>
      <c r="X137" s="38"/>
      <c r="Y137" s="38"/>
      <c r="Z137" s="38"/>
      <c r="AA137" s="38"/>
      <c r="AB137" s="38"/>
      <c r="AC137" s="38"/>
      <c r="AD137" s="38"/>
      <c r="AE137" s="38"/>
      <c r="AR137" s="237" t="s">
        <v>392</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392</v>
      </c>
      <c r="BM137" s="237" t="s">
        <v>585</v>
      </c>
    </row>
    <row r="138" s="2" customFormat="1" ht="24.15" customHeight="1">
      <c r="A138" s="38"/>
      <c r="B138" s="39"/>
      <c r="C138" s="226" t="s">
        <v>381</v>
      </c>
      <c r="D138" s="226" t="s">
        <v>307</v>
      </c>
      <c r="E138" s="227" t="s">
        <v>586</v>
      </c>
      <c r="F138" s="228" t="s">
        <v>587</v>
      </c>
      <c r="G138" s="229" t="s">
        <v>575</v>
      </c>
      <c r="H138" s="230">
        <v>1</v>
      </c>
      <c r="I138" s="231"/>
      <c r="J138" s="232">
        <f>ROUND(I138*H138,2)</f>
        <v>0</v>
      </c>
      <c r="K138" s="228" t="s">
        <v>1</v>
      </c>
      <c r="L138" s="44"/>
      <c r="M138" s="233" t="s">
        <v>1</v>
      </c>
      <c r="N138" s="234" t="s">
        <v>42</v>
      </c>
      <c r="O138" s="91"/>
      <c r="P138" s="235">
        <f>O138*H138</f>
        <v>0</v>
      </c>
      <c r="Q138" s="235">
        <v>0.0011000000000000001</v>
      </c>
      <c r="R138" s="235">
        <f>Q138*H138</f>
        <v>0.0011000000000000001</v>
      </c>
      <c r="S138" s="235">
        <v>0</v>
      </c>
      <c r="T138" s="236">
        <f>S138*H138</f>
        <v>0</v>
      </c>
      <c r="U138" s="38"/>
      <c r="V138" s="38"/>
      <c r="W138" s="38"/>
      <c r="X138" s="38"/>
      <c r="Y138" s="38"/>
      <c r="Z138" s="38"/>
      <c r="AA138" s="38"/>
      <c r="AB138" s="38"/>
      <c r="AC138" s="38"/>
      <c r="AD138" s="38"/>
      <c r="AE138" s="38"/>
      <c r="AR138" s="237" t="s">
        <v>392</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392</v>
      </c>
      <c r="BM138" s="237" t="s">
        <v>588</v>
      </c>
    </row>
    <row r="139" s="2" customFormat="1" ht="21.75" customHeight="1">
      <c r="A139" s="38"/>
      <c r="B139" s="39"/>
      <c r="C139" s="226" t="s">
        <v>389</v>
      </c>
      <c r="D139" s="226" t="s">
        <v>307</v>
      </c>
      <c r="E139" s="227" t="s">
        <v>589</v>
      </c>
      <c r="F139" s="228" t="s">
        <v>590</v>
      </c>
      <c r="G139" s="229" t="s">
        <v>547</v>
      </c>
      <c r="H139" s="230">
        <v>480</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392</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591</v>
      </c>
    </row>
    <row r="140" s="13" customFormat="1">
      <c r="A140" s="13"/>
      <c r="B140" s="239"/>
      <c r="C140" s="240"/>
      <c r="D140" s="241" t="s">
        <v>323</v>
      </c>
      <c r="E140" s="242" t="s">
        <v>1</v>
      </c>
      <c r="F140" s="243" t="s">
        <v>592</v>
      </c>
      <c r="G140" s="240"/>
      <c r="H140" s="244">
        <v>480</v>
      </c>
      <c r="I140" s="245"/>
      <c r="J140" s="240"/>
      <c r="K140" s="240"/>
      <c r="L140" s="246"/>
      <c r="M140" s="247"/>
      <c r="N140" s="248"/>
      <c r="O140" s="248"/>
      <c r="P140" s="248"/>
      <c r="Q140" s="248"/>
      <c r="R140" s="248"/>
      <c r="S140" s="248"/>
      <c r="T140" s="249"/>
      <c r="U140" s="13"/>
      <c r="V140" s="13"/>
      <c r="W140" s="13"/>
      <c r="X140" s="13"/>
      <c r="Y140" s="13"/>
      <c r="Z140" s="13"/>
      <c r="AA140" s="13"/>
      <c r="AB140" s="13"/>
      <c r="AC140" s="13"/>
      <c r="AD140" s="13"/>
      <c r="AE140" s="13"/>
      <c r="AT140" s="250" t="s">
        <v>323</v>
      </c>
      <c r="AU140" s="250" t="s">
        <v>84</v>
      </c>
      <c r="AV140" s="13" t="s">
        <v>86</v>
      </c>
      <c r="AW140" s="13" t="s">
        <v>32</v>
      </c>
      <c r="AX140" s="13" t="s">
        <v>84</v>
      </c>
      <c r="AY140" s="250" t="s">
        <v>304</v>
      </c>
    </row>
    <row r="141" s="2" customFormat="1" ht="55.5" customHeight="1">
      <c r="A141" s="38"/>
      <c r="B141" s="39"/>
      <c r="C141" s="273" t="s">
        <v>392</v>
      </c>
      <c r="D141" s="273" t="s">
        <v>423</v>
      </c>
      <c r="E141" s="274" t="s">
        <v>593</v>
      </c>
      <c r="F141" s="275" t="s">
        <v>594</v>
      </c>
      <c r="G141" s="276" t="s">
        <v>575</v>
      </c>
      <c r="H141" s="277">
        <v>7</v>
      </c>
      <c r="I141" s="278"/>
      <c r="J141" s="279">
        <f>ROUND(I141*H141,2)</f>
        <v>0</v>
      </c>
      <c r="K141" s="275" t="s">
        <v>1</v>
      </c>
      <c r="L141" s="280"/>
      <c r="M141" s="281" t="s">
        <v>1</v>
      </c>
      <c r="N141" s="282"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426</v>
      </c>
      <c r="AT141" s="237" t="s">
        <v>423</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392</v>
      </c>
      <c r="BM141" s="237" t="s">
        <v>595</v>
      </c>
    </row>
    <row r="142" s="2" customFormat="1" ht="16.5" customHeight="1">
      <c r="A142" s="38"/>
      <c r="B142" s="39"/>
      <c r="C142" s="273" t="s">
        <v>398</v>
      </c>
      <c r="D142" s="273" t="s">
        <v>423</v>
      </c>
      <c r="E142" s="274" t="s">
        <v>596</v>
      </c>
      <c r="F142" s="275" t="s">
        <v>597</v>
      </c>
      <c r="G142" s="276" t="s">
        <v>575</v>
      </c>
      <c r="H142" s="277">
        <v>3</v>
      </c>
      <c r="I142" s="278"/>
      <c r="J142" s="279">
        <f>ROUND(I142*H142,2)</f>
        <v>0</v>
      </c>
      <c r="K142" s="275" t="s">
        <v>1</v>
      </c>
      <c r="L142" s="280"/>
      <c r="M142" s="281" t="s">
        <v>1</v>
      </c>
      <c r="N142" s="282"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426</v>
      </c>
      <c r="AT142" s="237" t="s">
        <v>423</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598</v>
      </c>
    </row>
    <row r="143" s="2" customFormat="1" ht="16.5" customHeight="1">
      <c r="A143" s="38"/>
      <c r="B143" s="39"/>
      <c r="C143" s="273" t="s">
        <v>403</v>
      </c>
      <c r="D143" s="273" t="s">
        <v>423</v>
      </c>
      <c r="E143" s="274" t="s">
        <v>599</v>
      </c>
      <c r="F143" s="275" t="s">
        <v>600</v>
      </c>
      <c r="G143" s="276" t="s">
        <v>575</v>
      </c>
      <c r="H143" s="277">
        <v>7</v>
      </c>
      <c r="I143" s="278"/>
      <c r="J143" s="279">
        <f>ROUND(I143*H143,2)</f>
        <v>0</v>
      </c>
      <c r="K143" s="275" t="s">
        <v>1</v>
      </c>
      <c r="L143" s="280"/>
      <c r="M143" s="281" t="s">
        <v>1</v>
      </c>
      <c r="N143" s="282"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426</v>
      </c>
      <c r="AT143" s="237" t="s">
        <v>423</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392</v>
      </c>
      <c r="BM143" s="237" t="s">
        <v>601</v>
      </c>
    </row>
    <row r="144" s="2" customFormat="1" ht="16.5" customHeight="1">
      <c r="A144" s="38"/>
      <c r="B144" s="39"/>
      <c r="C144" s="273" t="s">
        <v>410</v>
      </c>
      <c r="D144" s="273" t="s">
        <v>423</v>
      </c>
      <c r="E144" s="274" t="s">
        <v>602</v>
      </c>
      <c r="F144" s="275" t="s">
        <v>603</v>
      </c>
      <c r="G144" s="276" t="s">
        <v>575</v>
      </c>
      <c r="H144" s="277">
        <v>1</v>
      </c>
      <c r="I144" s="278"/>
      <c r="J144" s="279">
        <f>ROUND(I144*H144,2)</f>
        <v>0</v>
      </c>
      <c r="K144" s="275" t="s">
        <v>1</v>
      </c>
      <c r="L144" s="280"/>
      <c r="M144" s="281" t="s">
        <v>1</v>
      </c>
      <c r="N144" s="282"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426</v>
      </c>
      <c r="AT144" s="237" t="s">
        <v>423</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604</v>
      </c>
    </row>
    <row r="145" s="2" customFormat="1" ht="16.5" customHeight="1">
      <c r="A145" s="38"/>
      <c r="B145" s="39"/>
      <c r="C145" s="273" t="s">
        <v>414</v>
      </c>
      <c r="D145" s="273" t="s">
        <v>423</v>
      </c>
      <c r="E145" s="274" t="s">
        <v>605</v>
      </c>
      <c r="F145" s="275" t="s">
        <v>606</v>
      </c>
      <c r="G145" s="276" t="s">
        <v>575</v>
      </c>
      <c r="H145" s="277">
        <v>1</v>
      </c>
      <c r="I145" s="278"/>
      <c r="J145" s="279">
        <f>ROUND(I145*H145,2)</f>
        <v>0</v>
      </c>
      <c r="K145" s="275" t="s">
        <v>1</v>
      </c>
      <c r="L145" s="280"/>
      <c r="M145" s="281" t="s">
        <v>1</v>
      </c>
      <c r="N145" s="282"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426</v>
      </c>
      <c r="AT145" s="237" t="s">
        <v>423</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392</v>
      </c>
      <c r="BM145" s="237" t="s">
        <v>607</v>
      </c>
    </row>
    <row r="146" s="2" customFormat="1" ht="16.5" customHeight="1">
      <c r="A146" s="38"/>
      <c r="B146" s="39"/>
      <c r="C146" s="273" t="s">
        <v>7</v>
      </c>
      <c r="D146" s="273" t="s">
        <v>423</v>
      </c>
      <c r="E146" s="274" t="s">
        <v>608</v>
      </c>
      <c r="F146" s="275" t="s">
        <v>609</v>
      </c>
      <c r="G146" s="276" t="s">
        <v>575</v>
      </c>
      <c r="H146" s="277">
        <v>7</v>
      </c>
      <c r="I146" s="278"/>
      <c r="J146" s="279">
        <f>ROUND(I146*H146,2)</f>
        <v>0</v>
      </c>
      <c r="K146" s="275" t="s">
        <v>1</v>
      </c>
      <c r="L146" s="280"/>
      <c r="M146" s="281" t="s">
        <v>1</v>
      </c>
      <c r="N146" s="282"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426</v>
      </c>
      <c r="AT146" s="237" t="s">
        <v>423</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610</v>
      </c>
    </row>
    <row r="147" s="2" customFormat="1" ht="16.5" customHeight="1">
      <c r="A147" s="38"/>
      <c r="B147" s="39"/>
      <c r="C147" s="226" t="s">
        <v>422</v>
      </c>
      <c r="D147" s="226" t="s">
        <v>307</v>
      </c>
      <c r="E147" s="227" t="s">
        <v>611</v>
      </c>
      <c r="F147" s="228" t="s">
        <v>612</v>
      </c>
      <c r="G147" s="229" t="s">
        <v>547</v>
      </c>
      <c r="H147" s="230">
        <v>500</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392</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392</v>
      </c>
      <c r="BM147" s="237" t="s">
        <v>613</v>
      </c>
    </row>
    <row r="148" s="12" customFormat="1" ht="25.92" customHeight="1">
      <c r="A148" s="12"/>
      <c r="B148" s="210"/>
      <c r="C148" s="211"/>
      <c r="D148" s="212" t="s">
        <v>76</v>
      </c>
      <c r="E148" s="213" t="s">
        <v>614</v>
      </c>
      <c r="F148" s="213" t="s">
        <v>615</v>
      </c>
      <c r="G148" s="211"/>
      <c r="H148" s="211"/>
      <c r="I148" s="214"/>
      <c r="J148" s="215">
        <f>BK148</f>
        <v>0</v>
      </c>
      <c r="K148" s="211"/>
      <c r="L148" s="216"/>
      <c r="M148" s="217"/>
      <c r="N148" s="218"/>
      <c r="O148" s="218"/>
      <c r="P148" s="219">
        <f>SUM(P149:P173)</f>
        <v>0</v>
      </c>
      <c r="Q148" s="218"/>
      <c r="R148" s="219">
        <f>SUM(R149:R173)</f>
        <v>0.66271999999999998</v>
      </c>
      <c r="S148" s="218"/>
      <c r="T148" s="220">
        <f>SUM(T149:T173)</f>
        <v>0</v>
      </c>
      <c r="U148" s="12"/>
      <c r="V148" s="12"/>
      <c r="W148" s="12"/>
      <c r="X148" s="12"/>
      <c r="Y148" s="12"/>
      <c r="Z148" s="12"/>
      <c r="AA148" s="12"/>
      <c r="AB148" s="12"/>
      <c r="AC148" s="12"/>
      <c r="AD148" s="12"/>
      <c r="AE148" s="12"/>
      <c r="AR148" s="221" t="s">
        <v>86</v>
      </c>
      <c r="AT148" s="222" t="s">
        <v>76</v>
      </c>
      <c r="AU148" s="222" t="s">
        <v>77</v>
      </c>
      <c r="AY148" s="221" t="s">
        <v>304</v>
      </c>
      <c r="BK148" s="223">
        <f>SUM(BK149:BK173)</f>
        <v>0</v>
      </c>
    </row>
    <row r="149" s="2" customFormat="1" ht="24.15" customHeight="1">
      <c r="A149" s="38"/>
      <c r="B149" s="39"/>
      <c r="C149" s="226" t="s">
        <v>429</v>
      </c>
      <c r="D149" s="226" t="s">
        <v>307</v>
      </c>
      <c r="E149" s="227" t="s">
        <v>616</v>
      </c>
      <c r="F149" s="228" t="s">
        <v>617</v>
      </c>
      <c r="G149" s="229" t="s">
        <v>547</v>
      </c>
      <c r="H149" s="230">
        <v>210</v>
      </c>
      <c r="I149" s="231"/>
      <c r="J149" s="232">
        <f>ROUND(I149*H149,2)</f>
        <v>0</v>
      </c>
      <c r="K149" s="228" t="s">
        <v>1</v>
      </c>
      <c r="L149" s="44"/>
      <c r="M149" s="233" t="s">
        <v>1</v>
      </c>
      <c r="N149" s="234" t="s">
        <v>42</v>
      </c>
      <c r="O149" s="91"/>
      <c r="P149" s="235">
        <f>O149*H149</f>
        <v>0</v>
      </c>
      <c r="Q149" s="235">
        <v>0.00066</v>
      </c>
      <c r="R149" s="235">
        <f>Q149*H149</f>
        <v>0.1386</v>
      </c>
      <c r="S149" s="235">
        <v>0</v>
      </c>
      <c r="T149" s="236">
        <f>S149*H149</f>
        <v>0</v>
      </c>
      <c r="U149" s="38"/>
      <c r="V149" s="38"/>
      <c r="W149" s="38"/>
      <c r="X149" s="38"/>
      <c r="Y149" s="38"/>
      <c r="Z149" s="38"/>
      <c r="AA149" s="38"/>
      <c r="AB149" s="38"/>
      <c r="AC149" s="38"/>
      <c r="AD149" s="38"/>
      <c r="AE149" s="38"/>
      <c r="AR149" s="237" t="s">
        <v>392</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618</v>
      </c>
    </row>
    <row r="150" s="2" customFormat="1" ht="24.15" customHeight="1">
      <c r="A150" s="38"/>
      <c r="B150" s="39"/>
      <c r="C150" s="226" t="s">
        <v>433</v>
      </c>
      <c r="D150" s="226" t="s">
        <v>307</v>
      </c>
      <c r="E150" s="227" t="s">
        <v>619</v>
      </c>
      <c r="F150" s="228" t="s">
        <v>620</v>
      </c>
      <c r="G150" s="229" t="s">
        <v>547</v>
      </c>
      <c r="H150" s="230">
        <v>60</v>
      </c>
      <c r="I150" s="231"/>
      <c r="J150" s="232">
        <f>ROUND(I150*H150,2)</f>
        <v>0</v>
      </c>
      <c r="K150" s="228" t="s">
        <v>1</v>
      </c>
      <c r="L150" s="44"/>
      <c r="M150" s="233" t="s">
        <v>1</v>
      </c>
      <c r="N150" s="234" t="s">
        <v>42</v>
      </c>
      <c r="O150" s="91"/>
      <c r="P150" s="235">
        <f>O150*H150</f>
        <v>0</v>
      </c>
      <c r="Q150" s="235">
        <v>0.00091</v>
      </c>
      <c r="R150" s="235">
        <f>Q150*H150</f>
        <v>0.054600000000000003</v>
      </c>
      <c r="S150" s="235">
        <v>0</v>
      </c>
      <c r="T150" s="236">
        <f>S150*H150</f>
        <v>0</v>
      </c>
      <c r="U150" s="38"/>
      <c r="V150" s="38"/>
      <c r="W150" s="38"/>
      <c r="X150" s="38"/>
      <c r="Y150" s="38"/>
      <c r="Z150" s="38"/>
      <c r="AA150" s="38"/>
      <c r="AB150" s="38"/>
      <c r="AC150" s="38"/>
      <c r="AD150" s="38"/>
      <c r="AE150" s="38"/>
      <c r="AR150" s="237" t="s">
        <v>392</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392</v>
      </c>
      <c r="BM150" s="237" t="s">
        <v>621</v>
      </c>
    </row>
    <row r="151" s="2" customFormat="1" ht="24.15" customHeight="1">
      <c r="A151" s="38"/>
      <c r="B151" s="39"/>
      <c r="C151" s="226" t="s">
        <v>437</v>
      </c>
      <c r="D151" s="226" t="s">
        <v>307</v>
      </c>
      <c r="E151" s="227" t="s">
        <v>622</v>
      </c>
      <c r="F151" s="228" t="s">
        <v>623</v>
      </c>
      <c r="G151" s="229" t="s">
        <v>547</v>
      </c>
      <c r="H151" s="230">
        <v>120</v>
      </c>
      <c r="I151" s="231"/>
      <c r="J151" s="232">
        <f>ROUND(I151*H151,2)</f>
        <v>0</v>
      </c>
      <c r="K151" s="228" t="s">
        <v>1</v>
      </c>
      <c r="L151" s="44"/>
      <c r="M151" s="233" t="s">
        <v>1</v>
      </c>
      <c r="N151" s="234" t="s">
        <v>42</v>
      </c>
      <c r="O151" s="91"/>
      <c r="P151" s="235">
        <f>O151*H151</f>
        <v>0</v>
      </c>
      <c r="Q151" s="235">
        <v>0.0011900000000000001</v>
      </c>
      <c r="R151" s="235">
        <f>Q151*H151</f>
        <v>0.14280000000000001</v>
      </c>
      <c r="S151" s="235">
        <v>0</v>
      </c>
      <c r="T151" s="236">
        <f>S151*H151</f>
        <v>0</v>
      </c>
      <c r="U151" s="38"/>
      <c r="V151" s="38"/>
      <c r="W151" s="38"/>
      <c r="X151" s="38"/>
      <c r="Y151" s="38"/>
      <c r="Z151" s="38"/>
      <c r="AA151" s="38"/>
      <c r="AB151" s="38"/>
      <c r="AC151" s="38"/>
      <c r="AD151" s="38"/>
      <c r="AE151" s="38"/>
      <c r="AR151" s="237" t="s">
        <v>392</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392</v>
      </c>
      <c r="BM151" s="237" t="s">
        <v>624</v>
      </c>
    </row>
    <row r="152" s="2" customFormat="1" ht="24.15" customHeight="1">
      <c r="A152" s="38"/>
      <c r="B152" s="39"/>
      <c r="C152" s="226" t="s">
        <v>443</v>
      </c>
      <c r="D152" s="226" t="s">
        <v>307</v>
      </c>
      <c r="E152" s="227" t="s">
        <v>625</v>
      </c>
      <c r="F152" s="228" t="s">
        <v>626</v>
      </c>
      <c r="G152" s="229" t="s">
        <v>547</v>
      </c>
      <c r="H152" s="230">
        <v>20</v>
      </c>
      <c r="I152" s="231"/>
      <c r="J152" s="232">
        <f>ROUND(I152*H152,2)</f>
        <v>0</v>
      </c>
      <c r="K152" s="228" t="s">
        <v>1</v>
      </c>
      <c r="L152" s="44"/>
      <c r="M152" s="233" t="s">
        <v>1</v>
      </c>
      <c r="N152" s="234" t="s">
        <v>42</v>
      </c>
      <c r="O152" s="91"/>
      <c r="P152" s="235">
        <f>O152*H152</f>
        <v>0</v>
      </c>
      <c r="Q152" s="235">
        <v>0.0025200000000000001</v>
      </c>
      <c r="R152" s="235">
        <f>Q152*H152</f>
        <v>0.0504</v>
      </c>
      <c r="S152" s="235">
        <v>0</v>
      </c>
      <c r="T152" s="236">
        <f>S152*H152</f>
        <v>0</v>
      </c>
      <c r="U152" s="38"/>
      <c r="V152" s="38"/>
      <c r="W152" s="38"/>
      <c r="X152" s="38"/>
      <c r="Y152" s="38"/>
      <c r="Z152" s="38"/>
      <c r="AA152" s="38"/>
      <c r="AB152" s="38"/>
      <c r="AC152" s="38"/>
      <c r="AD152" s="38"/>
      <c r="AE152" s="38"/>
      <c r="AR152" s="237" t="s">
        <v>392</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392</v>
      </c>
      <c r="BM152" s="237" t="s">
        <v>627</v>
      </c>
    </row>
    <row r="153" s="2" customFormat="1" ht="24.15" customHeight="1">
      <c r="A153" s="38"/>
      <c r="B153" s="39"/>
      <c r="C153" s="226" t="s">
        <v>447</v>
      </c>
      <c r="D153" s="226" t="s">
        <v>307</v>
      </c>
      <c r="E153" s="227" t="s">
        <v>628</v>
      </c>
      <c r="F153" s="228" t="s">
        <v>629</v>
      </c>
      <c r="G153" s="229" t="s">
        <v>547</v>
      </c>
      <c r="H153" s="230">
        <v>20</v>
      </c>
      <c r="I153" s="231"/>
      <c r="J153" s="232">
        <f>ROUND(I153*H153,2)</f>
        <v>0</v>
      </c>
      <c r="K153" s="228" t="s">
        <v>1</v>
      </c>
      <c r="L153" s="44"/>
      <c r="M153" s="233" t="s">
        <v>1</v>
      </c>
      <c r="N153" s="234" t="s">
        <v>42</v>
      </c>
      <c r="O153" s="91"/>
      <c r="P153" s="235">
        <f>O153*H153</f>
        <v>0</v>
      </c>
      <c r="Q153" s="235">
        <v>0.0035000000000000001</v>
      </c>
      <c r="R153" s="235">
        <f>Q153*H153</f>
        <v>0.070000000000000007</v>
      </c>
      <c r="S153" s="235">
        <v>0</v>
      </c>
      <c r="T153" s="236">
        <f>S153*H153</f>
        <v>0</v>
      </c>
      <c r="U153" s="38"/>
      <c r="V153" s="38"/>
      <c r="W153" s="38"/>
      <c r="X153" s="38"/>
      <c r="Y153" s="38"/>
      <c r="Z153" s="38"/>
      <c r="AA153" s="38"/>
      <c r="AB153" s="38"/>
      <c r="AC153" s="38"/>
      <c r="AD153" s="38"/>
      <c r="AE153" s="38"/>
      <c r="AR153" s="237" t="s">
        <v>392</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630</v>
      </c>
    </row>
    <row r="154" s="2" customFormat="1" ht="24.15" customHeight="1">
      <c r="A154" s="38"/>
      <c r="B154" s="39"/>
      <c r="C154" s="226" t="s">
        <v>451</v>
      </c>
      <c r="D154" s="226" t="s">
        <v>307</v>
      </c>
      <c r="E154" s="227" t="s">
        <v>631</v>
      </c>
      <c r="F154" s="228" t="s">
        <v>632</v>
      </c>
      <c r="G154" s="229" t="s">
        <v>547</v>
      </c>
      <c r="H154" s="230">
        <v>200</v>
      </c>
      <c r="I154" s="231"/>
      <c r="J154" s="232">
        <f>ROUND(I154*H154,2)</f>
        <v>0</v>
      </c>
      <c r="K154" s="228" t="s">
        <v>1</v>
      </c>
      <c r="L154" s="44"/>
      <c r="M154" s="233" t="s">
        <v>1</v>
      </c>
      <c r="N154" s="234" t="s">
        <v>42</v>
      </c>
      <c r="O154" s="91"/>
      <c r="P154" s="235">
        <f>O154*H154</f>
        <v>0</v>
      </c>
      <c r="Q154" s="235">
        <v>0.00016000000000000001</v>
      </c>
      <c r="R154" s="235">
        <f>Q154*H154</f>
        <v>0.032000000000000001</v>
      </c>
      <c r="S154" s="235">
        <v>0</v>
      </c>
      <c r="T154" s="236">
        <f>S154*H154</f>
        <v>0</v>
      </c>
      <c r="U154" s="38"/>
      <c r="V154" s="38"/>
      <c r="W154" s="38"/>
      <c r="X154" s="38"/>
      <c r="Y154" s="38"/>
      <c r="Z154" s="38"/>
      <c r="AA154" s="38"/>
      <c r="AB154" s="38"/>
      <c r="AC154" s="38"/>
      <c r="AD154" s="38"/>
      <c r="AE154" s="38"/>
      <c r="AR154" s="237" t="s">
        <v>392</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392</v>
      </c>
      <c r="BM154" s="237" t="s">
        <v>633</v>
      </c>
    </row>
    <row r="155" s="2" customFormat="1" ht="33" customHeight="1">
      <c r="A155" s="38"/>
      <c r="B155" s="39"/>
      <c r="C155" s="226" t="s">
        <v>456</v>
      </c>
      <c r="D155" s="226" t="s">
        <v>307</v>
      </c>
      <c r="E155" s="227" t="s">
        <v>634</v>
      </c>
      <c r="F155" s="228" t="s">
        <v>635</v>
      </c>
      <c r="G155" s="229" t="s">
        <v>547</v>
      </c>
      <c r="H155" s="230">
        <v>70</v>
      </c>
      <c r="I155" s="231"/>
      <c r="J155" s="232">
        <f>ROUND(I155*H155,2)</f>
        <v>0</v>
      </c>
      <c r="K155" s="228" t="s">
        <v>1</v>
      </c>
      <c r="L155" s="44"/>
      <c r="M155" s="233" t="s">
        <v>1</v>
      </c>
      <c r="N155" s="234" t="s">
        <v>42</v>
      </c>
      <c r="O155" s="91"/>
      <c r="P155" s="235">
        <f>O155*H155</f>
        <v>0</v>
      </c>
      <c r="Q155" s="235">
        <v>3.0000000000000001E-05</v>
      </c>
      <c r="R155" s="235">
        <f>Q155*H155</f>
        <v>0.0020999999999999999</v>
      </c>
      <c r="S155" s="235">
        <v>0</v>
      </c>
      <c r="T155" s="236">
        <f>S155*H155</f>
        <v>0</v>
      </c>
      <c r="U155" s="38"/>
      <c r="V155" s="38"/>
      <c r="W155" s="38"/>
      <c r="X155" s="38"/>
      <c r="Y155" s="38"/>
      <c r="Z155" s="38"/>
      <c r="AA155" s="38"/>
      <c r="AB155" s="38"/>
      <c r="AC155" s="38"/>
      <c r="AD155" s="38"/>
      <c r="AE155" s="38"/>
      <c r="AR155" s="237" t="s">
        <v>392</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636</v>
      </c>
    </row>
    <row r="156" s="2" customFormat="1" ht="33" customHeight="1">
      <c r="A156" s="38"/>
      <c r="B156" s="39"/>
      <c r="C156" s="226" t="s">
        <v>461</v>
      </c>
      <c r="D156" s="226" t="s">
        <v>307</v>
      </c>
      <c r="E156" s="227" t="s">
        <v>637</v>
      </c>
      <c r="F156" s="228" t="s">
        <v>638</v>
      </c>
      <c r="G156" s="229" t="s">
        <v>547</v>
      </c>
      <c r="H156" s="230">
        <v>100</v>
      </c>
      <c r="I156" s="231"/>
      <c r="J156" s="232">
        <f>ROUND(I156*H156,2)</f>
        <v>0</v>
      </c>
      <c r="K156" s="228" t="s">
        <v>1</v>
      </c>
      <c r="L156" s="44"/>
      <c r="M156" s="233" t="s">
        <v>1</v>
      </c>
      <c r="N156" s="234" t="s">
        <v>42</v>
      </c>
      <c r="O156" s="91"/>
      <c r="P156" s="235">
        <f>O156*H156</f>
        <v>0</v>
      </c>
      <c r="Q156" s="235">
        <v>6.9999999999999994E-05</v>
      </c>
      <c r="R156" s="235">
        <f>Q156*H156</f>
        <v>0.0069999999999999993</v>
      </c>
      <c r="S156" s="235">
        <v>0</v>
      </c>
      <c r="T156" s="236">
        <f>S156*H156</f>
        <v>0</v>
      </c>
      <c r="U156" s="38"/>
      <c r="V156" s="38"/>
      <c r="W156" s="38"/>
      <c r="X156" s="38"/>
      <c r="Y156" s="38"/>
      <c r="Z156" s="38"/>
      <c r="AA156" s="38"/>
      <c r="AB156" s="38"/>
      <c r="AC156" s="38"/>
      <c r="AD156" s="38"/>
      <c r="AE156" s="38"/>
      <c r="AR156" s="237" t="s">
        <v>392</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392</v>
      </c>
      <c r="BM156" s="237" t="s">
        <v>639</v>
      </c>
    </row>
    <row r="157" s="2" customFormat="1" ht="37.8" customHeight="1">
      <c r="A157" s="38"/>
      <c r="B157" s="39"/>
      <c r="C157" s="226" t="s">
        <v>466</v>
      </c>
      <c r="D157" s="226" t="s">
        <v>307</v>
      </c>
      <c r="E157" s="227" t="s">
        <v>640</v>
      </c>
      <c r="F157" s="228" t="s">
        <v>641</v>
      </c>
      <c r="G157" s="229" t="s">
        <v>547</v>
      </c>
      <c r="H157" s="230">
        <v>10</v>
      </c>
      <c r="I157" s="231"/>
      <c r="J157" s="232">
        <f>ROUND(I157*H157,2)</f>
        <v>0</v>
      </c>
      <c r="K157" s="228" t="s">
        <v>1</v>
      </c>
      <c r="L157" s="44"/>
      <c r="M157" s="233" t="s">
        <v>1</v>
      </c>
      <c r="N157" s="234" t="s">
        <v>42</v>
      </c>
      <c r="O157" s="91"/>
      <c r="P157" s="235">
        <f>O157*H157</f>
        <v>0</v>
      </c>
      <c r="Q157" s="235">
        <v>8.0000000000000007E-05</v>
      </c>
      <c r="R157" s="235">
        <f>Q157*H157</f>
        <v>0.00080000000000000004</v>
      </c>
      <c r="S157" s="235">
        <v>0</v>
      </c>
      <c r="T157" s="236">
        <f>S157*H157</f>
        <v>0</v>
      </c>
      <c r="U157" s="38"/>
      <c r="V157" s="38"/>
      <c r="W157" s="38"/>
      <c r="X157" s="38"/>
      <c r="Y157" s="38"/>
      <c r="Z157" s="38"/>
      <c r="AA157" s="38"/>
      <c r="AB157" s="38"/>
      <c r="AC157" s="38"/>
      <c r="AD157" s="38"/>
      <c r="AE157" s="38"/>
      <c r="AR157" s="237" t="s">
        <v>392</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642</v>
      </c>
    </row>
    <row r="158" s="2" customFormat="1" ht="33" customHeight="1">
      <c r="A158" s="38"/>
      <c r="B158" s="39"/>
      <c r="C158" s="226" t="s">
        <v>426</v>
      </c>
      <c r="D158" s="226" t="s">
        <v>307</v>
      </c>
      <c r="E158" s="227" t="s">
        <v>643</v>
      </c>
      <c r="F158" s="228" t="s">
        <v>644</v>
      </c>
      <c r="G158" s="229" t="s">
        <v>547</v>
      </c>
      <c r="H158" s="230">
        <v>140</v>
      </c>
      <c r="I158" s="231"/>
      <c r="J158" s="232">
        <f>ROUND(I158*H158,2)</f>
        <v>0</v>
      </c>
      <c r="K158" s="228" t="s">
        <v>1</v>
      </c>
      <c r="L158" s="44"/>
      <c r="M158" s="233" t="s">
        <v>1</v>
      </c>
      <c r="N158" s="234" t="s">
        <v>42</v>
      </c>
      <c r="O158" s="91"/>
      <c r="P158" s="235">
        <f>O158*H158</f>
        <v>0</v>
      </c>
      <c r="Q158" s="235">
        <v>6.9999999999999994E-05</v>
      </c>
      <c r="R158" s="235">
        <f>Q158*H158</f>
        <v>0.0097999999999999997</v>
      </c>
      <c r="S158" s="235">
        <v>0</v>
      </c>
      <c r="T158" s="236">
        <f>S158*H158</f>
        <v>0</v>
      </c>
      <c r="U158" s="38"/>
      <c r="V158" s="38"/>
      <c r="W158" s="38"/>
      <c r="X158" s="38"/>
      <c r="Y158" s="38"/>
      <c r="Z158" s="38"/>
      <c r="AA158" s="38"/>
      <c r="AB158" s="38"/>
      <c r="AC158" s="38"/>
      <c r="AD158" s="38"/>
      <c r="AE158" s="38"/>
      <c r="AR158" s="237" t="s">
        <v>392</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645</v>
      </c>
    </row>
    <row r="159" s="2" customFormat="1" ht="33" customHeight="1">
      <c r="A159" s="38"/>
      <c r="B159" s="39"/>
      <c r="C159" s="226" t="s">
        <v>475</v>
      </c>
      <c r="D159" s="226" t="s">
        <v>307</v>
      </c>
      <c r="E159" s="227" t="s">
        <v>646</v>
      </c>
      <c r="F159" s="228" t="s">
        <v>647</v>
      </c>
      <c r="G159" s="229" t="s">
        <v>547</v>
      </c>
      <c r="H159" s="230">
        <v>100</v>
      </c>
      <c r="I159" s="231"/>
      <c r="J159" s="232">
        <f>ROUND(I159*H159,2)</f>
        <v>0</v>
      </c>
      <c r="K159" s="228" t="s">
        <v>1</v>
      </c>
      <c r="L159" s="44"/>
      <c r="M159" s="233" t="s">
        <v>1</v>
      </c>
      <c r="N159" s="234" t="s">
        <v>42</v>
      </c>
      <c r="O159" s="91"/>
      <c r="P159" s="235">
        <f>O159*H159</f>
        <v>0</v>
      </c>
      <c r="Q159" s="235">
        <v>0.00024000000000000001</v>
      </c>
      <c r="R159" s="235">
        <f>Q159*H159</f>
        <v>0.024</v>
      </c>
      <c r="S159" s="235">
        <v>0</v>
      </c>
      <c r="T159" s="236">
        <f>S159*H159</f>
        <v>0</v>
      </c>
      <c r="U159" s="38"/>
      <c r="V159" s="38"/>
      <c r="W159" s="38"/>
      <c r="X159" s="38"/>
      <c r="Y159" s="38"/>
      <c r="Z159" s="38"/>
      <c r="AA159" s="38"/>
      <c r="AB159" s="38"/>
      <c r="AC159" s="38"/>
      <c r="AD159" s="38"/>
      <c r="AE159" s="38"/>
      <c r="AR159" s="237" t="s">
        <v>392</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392</v>
      </c>
      <c r="BM159" s="237" t="s">
        <v>648</v>
      </c>
    </row>
    <row r="160" s="2" customFormat="1" ht="37.8" customHeight="1">
      <c r="A160" s="38"/>
      <c r="B160" s="39"/>
      <c r="C160" s="226" t="s">
        <v>479</v>
      </c>
      <c r="D160" s="226" t="s">
        <v>307</v>
      </c>
      <c r="E160" s="227" t="s">
        <v>649</v>
      </c>
      <c r="F160" s="228" t="s">
        <v>650</v>
      </c>
      <c r="G160" s="229" t="s">
        <v>547</v>
      </c>
      <c r="H160" s="230">
        <v>10</v>
      </c>
      <c r="I160" s="231"/>
      <c r="J160" s="232">
        <f>ROUND(I160*H160,2)</f>
        <v>0</v>
      </c>
      <c r="K160" s="228" t="s">
        <v>1</v>
      </c>
      <c r="L160" s="44"/>
      <c r="M160" s="233" t="s">
        <v>1</v>
      </c>
      <c r="N160" s="234" t="s">
        <v>42</v>
      </c>
      <c r="O160" s="91"/>
      <c r="P160" s="235">
        <f>O160*H160</f>
        <v>0</v>
      </c>
      <c r="Q160" s="235">
        <v>0.00027</v>
      </c>
      <c r="R160" s="235">
        <f>Q160*H160</f>
        <v>0.0027000000000000001</v>
      </c>
      <c r="S160" s="235">
        <v>0</v>
      </c>
      <c r="T160" s="236">
        <f>S160*H160</f>
        <v>0</v>
      </c>
      <c r="U160" s="38"/>
      <c r="V160" s="38"/>
      <c r="W160" s="38"/>
      <c r="X160" s="38"/>
      <c r="Y160" s="38"/>
      <c r="Z160" s="38"/>
      <c r="AA160" s="38"/>
      <c r="AB160" s="38"/>
      <c r="AC160" s="38"/>
      <c r="AD160" s="38"/>
      <c r="AE160" s="38"/>
      <c r="AR160" s="237" t="s">
        <v>392</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392</v>
      </c>
      <c r="BM160" s="237" t="s">
        <v>651</v>
      </c>
    </row>
    <row r="161" s="2" customFormat="1" ht="21.75" customHeight="1">
      <c r="A161" s="38"/>
      <c r="B161" s="39"/>
      <c r="C161" s="226" t="s">
        <v>483</v>
      </c>
      <c r="D161" s="226" t="s">
        <v>307</v>
      </c>
      <c r="E161" s="227" t="s">
        <v>652</v>
      </c>
      <c r="F161" s="228" t="s">
        <v>653</v>
      </c>
      <c r="G161" s="229" t="s">
        <v>575</v>
      </c>
      <c r="H161" s="230">
        <v>90</v>
      </c>
      <c r="I161" s="231"/>
      <c r="J161" s="232">
        <f>ROUND(I161*H161,2)</f>
        <v>0</v>
      </c>
      <c r="K161" s="228" t="s">
        <v>1</v>
      </c>
      <c r="L161" s="44"/>
      <c r="M161" s="233" t="s">
        <v>1</v>
      </c>
      <c r="N161" s="234" t="s">
        <v>42</v>
      </c>
      <c r="O161" s="91"/>
      <c r="P161" s="235">
        <f>O161*H161</f>
        <v>0</v>
      </c>
      <c r="Q161" s="235">
        <v>0.00017000000000000001</v>
      </c>
      <c r="R161" s="235">
        <f>Q161*H161</f>
        <v>0.015300000000000001</v>
      </c>
      <c r="S161" s="235">
        <v>0</v>
      </c>
      <c r="T161" s="236">
        <f>S161*H161</f>
        <v>0</v>
      </c>
      <c r="U161" s="38"/>
      <c r="V161" s="38"/>
      <c r="W161" s="38"/>
      <c r="X161" s="38"/>
      <c r="Y161" s="38"/>
      <c r="Z161" s="38"/>
      <c r="AA161" s="38"/>
      <c r="AB161" s="38"/>
      <c r="AC161" s="38"/>
      <c r="AD161" s="38"/>
      <c r="AE161" s="38"/>
      <c r="AR161" s="237" t="s">
        <v>392</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392</v>
      </c>
      <c r="BM161" s="237" t="s">
        <v>654</v>
      </c>
    </row>
    <row r="162" s="2" customFormat="1" ht="24.15" customHeight="1">
      <c r="A162" s="38"/>
      <c r="B162" s="39"/>
      <c r="C162" s="226" t="s">
        <v>488</v>
      </c>
      <c r="D162" s="226" t="s">
        <v>307</v>
      </c>
      <c r="E162" s="227" t="s">
        <v>655</v>
      </c>
      <c r="F162" s="228" t="s">
        <v>656</v>
      </c>
      <c r="G162" s="229" t="s">
        <v>575</v>
      </c>
      <c r="H162" s="230">
        <v>60</v>
      </c>
      <c r="I162" s="231"/>
      <c r="J162" s="232">
        <f>ROUND(I162*H162,2)</f>
        <v>0</v>
      </c>
      <c r="K162" s="228" t="s">
        <v>1</v>
      </c>
      <c r="L162" s="44"/>
      <c r="M162" s="233" t="s">
        <v>1</v>
      </c>
      <c r="N162" s="234" t="s">
        <v>42</v>
      </c>
      <c r="O162" s="91"/>
      <c r="P162" s="235">
        <f>O162*H162</f>
        <v>0</v>
      </c>
      <c r="Q162" s="235">
        <v>6.0000000000000002E-05</v>
      </c>
      <c r="R162" s="235">
        <f>Q162*H162</f>
        <v>0.0035999999999999999</v>
      </c>
      <c r="S162" s="235">
        <v>0</v>
      </c>
      <c r="T162" s="236">
        <f>S162*H162</f>
        <v>0</v>
      </c>
      <c r="U162" s="38"/>
      <c r="V162" s="38"/>
      <c r="W162" s="38"/>
      <c r="X162" s="38"/>
      <c r="Y162" s="38"/>
      <c r="Z162" s="38"/>
      <c r="AA162" s="38"/>
      <c r="AB162" s="38"/>
      <c r="AC162" s="38"/>
      <c r="AD162" s="38"/>
      <c r="AE162" s="38"/>
      <c r="AR162" s="237" t="s">
        <v>392</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392</v>
      </c>
      <c r="BM162" s="237" t="s">
        <v>657</v>
      </c>
    </row>
    <row r="163" s="2" customFormat="1" ht="24.15" customHeight="1">
      <c r="A163" s="38"/>
      <c r="B163" s="39"/>
      <c r="C163" s="226" t="s">
        <v>495</v>
      </c>
      <c r="D163" s="226" t="s">
        <v>307</v>
      </c>
      <c r="E163" s="227" t="s">
        <v>658</v>
      </c>
      <c r="F163" s="228" t="s">
        <v>659</v>
      </c>
      <c r="G163" s="229" t="s">
        <v>575</v>
      </c>
      <c r="H163" s="230">
        <v>20</v>
      </c>
      <c r="I163" s="231"/>
      <c r="J163" s="232">
        <f>ROUND(I163*H163,2)</f>
        <v>0</v>
      </c>
      <c r="K163" s="228" t="s">
        <v>1</v>
      </c>
      <c r="L163" s="44"/>
      <c r="M163" s="233" t="s">
        <v>1</v>
      </c>
      <c r="N163" s="234" t="s">
        <v>42</v>
      </c>
      <c r="O163" s="91"/>
      <c r="P163" s="235">
        <f>O163*H163</f>
        <v>0</v>
      </c>
      <c r="Q163" s="235">
        <v>0.00010000000000000001</v>
      </c>
      <c r="R163" s="235">
        <f>Q163*H163</f>
        <v>0.002</v>
      </c>
      <c r="S163" s="235">
        <v>0</v>
      </c>
      <c r="T163" s="236">
        <f>S163*H163</f>
        <v>0</v>
      </c>
      <c r="U163" s="38"/>
      <c r="V163" s="38"/>
      <c r="W163" s="38"/>
      <c r="X163" s="38"/>
      <c r="Y163" s="38"/>
      <c r="Z163" s="38"/>
      <c r="AA163" s="38"/>
      <c r="AB163" s="38"/>
      <c r="AC163" s="38"/>
      <c r="AD163" s="38"/>
      <c r="AE163" s="38"/>
      <c r="AR163" s="237" t="s">
        <v>392</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392</v>
      </c>
      <c r="BM163" s="237" t="s">
        <v>660</v>
      </c>
    </row>
    <row r="164" s="2" customFormat="1" ht="24.15" customHeight="1">
      <c r="A164" s="38"/>
      <c r="B164" s="39"/>
      <c r="C164" s="226" t="s">
        <v>500</v>
      </c>
      <c r="D164" s="226" t="s">
        <v>307</v>
      </c>
      <c r="E164" s="227" t="s">
        <v>661</v>
      </c>
      <c r="F164" s="228" t="s">
        <v>662</v>
      </c>
      <c r="G164" s="229" t="s">
        <v>575</v>
      </c>
      <c r="H164" s="230">
        <v>20</v>
      </c>
      <c r="I164" s="231"/>
      <c r="J164" s="232">
        <f>ROUND(I164*H164,2)</f>
        <v>0</v>
      </c>
      <c r="K164" s="228" t="s">
        <v>1</v>
      </c>
      <c r="L164" s="44"/>
      <c r="M164" s="233" t="s">
        <v>1</v>
      </c>
      <c r="N164" s="234" t="s">
        <v>42</v>
      </c>
      <c r="O164" s="91"/>
      <c r="P164" s="235">
        <f>O164*H164</f>
        <v>0</v>
      </c>
      <c r="Q164" s="235">
        <v>0.00018000000000000001</v>
      </c>
      <c r="R164" s="235">
        <f>Q164*H164</f>
        <v>0.0036000000000000003</v>
      </c>
      <c r="S164" s="235">
        <v>0</v>
      </c>
      <c r="T164" s="236">
        <f>S164*H164</f>
        <v>0</v>
      </c>
      <c r="U164" s="38"/>
      <c r="V164" s="38"/>
      <c r="W164" s="38"/>
      <c r="X164" s="38"/>
      <c r="Y164" s="38"/>
      <c r="Z164" s="38"/>
      <c r="AA164" s="38"/>
      <c r="AB164" s="38"/>
      <c r="AC164" s="38"/>
      <c r="AD164" s="38"/>
      <c r="AE164" s="38"/>
      <c r="AR164" s="237" t="s">
        <v>392</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392</v>
      </c>
      <c r="BM164" s="237" t="s">
        <v>663</v>
      </c>
    </row>
    <row r="165" s="2" customFormat="1" ht="24.15" customHeight="1">
      <c r="A165" s="38"/>
      <c r="B165" s="39"/>
      <c r="C165" s="226" t="s">
        <v>504</v>
      </c>
      <c r="D165" s="226" t="s">
        <v>307</v>
      </c>
      <c r="E165" s="227" t="s">
        <v>664</v>
      </c>
      <c r="F165" s="228" t="s">
        <v>665</v>
      </c>
      <c r="G165" s="229" t="s">
        <v>575</v>
      </c>
      <c r="H165" s="230">
        <v>20</v>
      </c>
      <c r="I165" s="231"/>
      <c r="J165" s="232">
        <f>ROUND(I165*H165,2)</f>
        <v>0</v>
      </c>
      <c r="K165" s="228" t="s">
        <v>1</v>
      </c>
      <c r="L165" s="44"/>
      <c r="M165" s="233" t="s">
        <v>1</v>
      </c>
      <c r="N165" s="234" t="s">
        <v>42</v>
      </c>
      <c r="O165" s="91"/>
      <c r="P165" s="235">
        <f>O165*H165</f>
        <v>0</v>
      </c>
      <c r="Q165" s="235">
        <v>0.00029999999999999997</v>
      </c>
      <c r="R165" s="235">
        <f>Q165*H165</f>
        <v>0.0059999999999999993</v>
      </c>
      <c r="S165" s="235">
        <v>0</v>
      </c>
      <c r="T165" s="236">
        <f>S165*H165</f>
        <v>0</v>
      </c>
      <c r="U165" s="38"/>
      <c r="V165" s="38"/>
      <c r="W165" s="38"/>
      <c r="X165" s="38"/>
      <c r="Y165" s="38"/>
      <c r="Z165" s="38"/>
      <c r="AA165" s="38"/>
      <c r="AB165" s="38"/>
      <c r="AC165" s="38"/>
      <c r="AD165" s="38"/>
      <c r="AE165" s="38"/>
      <c r="AR165" s="237" t="s">
        <v>392</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392</v>
      </c>
      <c r="BM165" s="237" t="s">
        <v>666</v>
      </c>
    </row>
    <row r="166" s="2" customFormat="1" ht="24.15" customHeight="1">
      <c r="A166" s="38"/>
      <c r="B166" s="39"/>
      <c r="C166" s="226" t="s">
        <v>508</v>
      </c>
      <c r="D166" s="226" t="s">
        <v>307</v>
      </c>
      <c r="E166" s="227" t="s">
        <v>667</v>
      </c>
      <c r="F166" s="228" t="s">
        <v>668</v>
      </c>
      <c r="G166" s="229" t="s">
        <v>575</v>
      </c>
      <c r="H166" s="230">
        <v>20</v>
      </c>
      <c r="I166" s="231"/>
      <c r="J166" s="232">
        <f>ROUND(I166*H166,2)</f>
        <v>0</v>
      </c>
      <c r="K166" s="228" t="s">
        <v>1</v>
      </c>
      <c r="L166" s="44"/>
      <c r="M166" s="233" t="s">
        <v>1</v>
      </c>
      <c r="N166" s="234" t="s">
        <v>42</v>
      </c>
      <c r="O166" s="91"/>
      <c r="P166" s="235">
        <f>O166*H166</f>
        <v>0</v>
      </c>
      <c r="Q166" s="235">
        <v>0.00036000000000000002</v>
      </c>
      <c r="R166" s="235">
        <f>Q166*H166</f>
        <v>0.0072000000000000007</v>
      </c>
      <c r="S166" s="235">
        <v>0</v>
      </c>
      <c r="T166" s="236">
        <f>S166*H166</f>
        <v>0</v>
      </c>
      <c r="U166" s="38"/>
      <c r="V166" s="38"/>
      <c r="W166" s="38"/>
      <c r="X166" s="38"/>
      <c r="Y166" s="38"/>
      <c r="Z166" s="38"/>
      <c r="AA166" s="38"/>
      <c r="AB166" s="38"/>
      <c r="AC166" s="38"/>
      <c r="AD166" s="38"/>
      <c r="AE166" s="38"/>
      <c r="AR166" s="237" t="s">
        <v>392</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669</v>
      </c>
    </row>
    <row r="167" s="2" customFormat="1" ht="24.15" customHeight="1">
      <c r="A167" s="38"/>
      <c r="B167" s="39"/>
      <c r="C167" s="226" t="s">
        <v>514</v>
      </c>
      <c r="D167" s="226" t="s">
        <v>307</v>
      </c>
      <c r="E167" s="227" t="s">
        <v>670</v>
      </c>
      <c r="F167" s="228" t="s">
        <v>671</v>
      </c>
      <c r="G167" s="229" t="s">
        <v>575</v>
      </c>
      <c r="H167" s="230">
        <v>6</v>
      </c>
      <c r="I167" s="231"/>
      <c r="J167" s="232">
        <f>ROUND(I167*H167,2)</f>
        <v>0</v>
      </c>
      <c r="K167" s="228" t="s">
        <v>1</v>
      </c>
      <c r="L167" s="44"/>
      <c r="M167" s="233" t="s">
        <v>1</v>
      </c>
      <c r="N167" s="234" t="s">
        <v>42</v>
      </c>
      <c r="O167" s="91"/>
      <c r="P167" s="235">
        <f>O167*H167</f>
        <v>0</v>
      </c>
      <c r="Q167" s="235">
        <v>0.00022000000000000001</v>
      </c>
      <c r="R167" s="235">
        <f>Q167*H167</f>
        <v>0.00132</v>
      </c>
      <c r="S167" s="235">
        <v>0</v>
      </c>
      <c r="T167" s="236">
        <f>S167*H167</f>
        <v>0</v>
      </c>
      <c r="U167" s="38"/>
      <c r="V167" s="38"/>
      <c r="W167" s="38"/>
      <c r="X167" s="38"/>
      <c r="Y167" s="38"/>
      <c r="Z167" s="38"/>
      <c r="AA167" s="38"/>
      <c r="AB167" s="38"/>
      <c r="AC167" s="38"/>
      <c r="AD167" s="38"/>
      <c r="AE167" s="38"/>
      <c r="AR167" s="237" t="s">
        <v>392</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672</v>
      </c>
    </row>
    <row r="168" s="2" customFormat="1" ht="24.15" customHeight="1">
      <c r="A168" s="38"/>
      <c r="B168" s="39"/>
      <c r="C168" s="226" t="s">
        <v>518</v>
      </c>
      <c r="D168" s="226" t="s">
        <v>307</v>
      </c>
      <c r="E168" s="227" t="s">
        <v>673</v>
      </c>
      <c r="F168" s="228" t="s">
        <v>674</v>
      </c>
      <c r="G168" s="229" t="s">
        <v>575</v>
      </c>
      <c r="H168" s="230">
        <v>4</v>
      </c>
      <c r="I168" s="231"/>
      <c r="J168" s="232">
        <f>ROUND(I168*H168,2)</f>
        <v>0</v>
      </c>
      <c r="K168" s="228" t="s">
        <v>1</v>
      </c>
      <c r="L168" s="44"/>
      <c r="M168" s="233" t="s">
        <v>1</v>
      </c>
      <c r="N168" s="234" t="s">
        <v>42</v>
      </c>
      <c r="O168" s="91"/>
      <c r="P168" s="235">
        <f>O168*H168</f>
        <v>0</v>
      </c>
      <c r="Q168" s="235">
        <v>0.00055000000000000003</v>
      </c>
      <c r="R168" s="235">
        <f>Q168*H168</f>
        <v>0.0022000000000000001</v>
      </c>
      <c r="S168" s="235">
        <v>0</v>
      </c>
      <c r="T168" s="236">
        <f>S168*H168</f>
        <v>0</v>
      </c>
      <c r="U168" s="38"/>
      <c r="V168" s="38"/>
      <c r="W168" s="38"/>
      <c r="X168" s="38"/>
      <c r="Y168" s="38"/>
      <c r="Z168" s="38"/>
      <c r="AA168" s="38"/>
      <c r="AB168" s="38"/>
      <c r="AC168" s="38"/>
      <c r="AD168" s="38"/>
      <c r="AE168" s="38"/>
      <c r="AR168" s="237" t="s">
        <v>392</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392</v>
      </c>
      <c r="BM168" s="237" t="s">
        <v>675</v>
      </c>
    </row>
    <row r="169" s="2" customFormat="1" ht="16.5" customHeight="1">
      <c r="A169" s="38"/>
      <c r="B169" s="39"/>
      <c r="C169" s="226" t="s">
        <v>522</v>
      </c>
      <c r="D169" s="226" t="s">
        <v>307</v>
      </c>
      <c r="E169" s="227" t="s">
        <v>676</v>
      </c>
      <c r="F169" s="228" t="s">
        <v>677</v>
      </c>
      <c r="G169" s="229" t="s">
        <v>547</v>
      </c>
      <c r="H169" s="230">
        <v>430</v>
      </c>
      <c r="I169" s="231"/>
      <c r="J169" s="232">
        <f>ROUND(I169*H169,2)</f>
        <v>0</v>
      </c>
      <c r="K169" s="228" t="s">
        <v>1</v>
      </c>
      <c r="L169" s="44"/>
      <c r="M169" s="233" t="s">
        <v>1</v>
      </c>
      <c r="N169" s="234" t="s">
        <v>42</v>
      </c>
      <c r="O169" s="91"/>
      <c r="P169" s="235">
        <f>O169*H169</f>
        <v>0</v>
      </c>
      <c r="Q169" s="235">
        <v>0.00019000000000000001</v>
      </c>
      <c r="R169" s="235">
        <f>Q169*H169</f>
        <v>0.081700000000000009</v>
      </c>
      <c r="S169" s="235">
        <v>0</v>
      </c>
      <c r="T169" s="236">
        <f>S169*H169</f>
        <v>0</v>
      </c>
      <c r="U169" s="38"/>
      <c r="V169" s="38"/>
      <c r="W169" s="38"/>
      <c r="X169" s="38"/>
      <c r="Y169" s="38"/>
      <c r="Z169" s="38"/>
      <c r="AA169" s="38"/>
      <c r="AB169" s="38"/>
      <c r="AC169" s="38"/>
      <c r="AD169" s="38"/>
      <c r="AE169" s="38"/>
      <c r="AR169" s="237" t="s">
        <v>392</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392</v>
      </c>
      <c r="BM169" s="237" t="s">
        <v>678</v>
      </c>
    </row>
    <row r="170" s="13" customFormat="1">
      <c r="A170" s="13"/>
      <c r="B170" s="239"/>
      <c r="C170" s="240"/>
      <c r="D170" s="241" t="s">
        <v>323</v>
      </c>
      <c r="E170" s="242" t="s">
        <v>1</v>
      </c>
      <c r="F170" s="243" t="s">
        <v>679</v>
      </c>
      <c r="G170" s="240"/>
      <c r="H170" s="244">
        <v>430</v>
      </c>
      <c r="I170" s="245"/>
      <c r="J170" s="240"/>
      <c r="K170" s="240"/>
      <c r="L170" s="246"/>
      <c r="M170" s="247"/>
      <c r="N170" s="248"/>
      <c r="O170" s="248"/>
      <c r="P170" s="248"/>
      <c r="Q170" s="248"/>
      <c r="R170" s="248"/>
      <c r="S170" s="248"/>
      <c r="T170" s="249"/>
      <c r="U170" s="13"/>
      <c r="V170" s="13"/>
      <c r="W170" s="13"/>
      <c r="X170" s="13"/>
      <c r="Y170" s="13"/>
      <c r="Z170" s="13"/>
      <c r="AA170" s="13"/>
      <c r="AB170" s="13"/>
      <c r="AC170" s="13"/>
      <c r="AD170" s="13"/>
      <c r="AE170" s="13"/>
      <c r="AT170" s="250" t="s">
        <v>323</v>
      </c>
      <c r="AU170" s="250" t="s">
        <v>84</v>
      </c>
      <c r="AV170" s="13" t="s">
        <v>86</v>
      </c>
      <c r="AW170" s="13" t="s">
        <v>32</v>
      </c>
      <c r="AX170" s="13" t="s">
        <v>84</v>
      </c>
      <c r="AY170" s="250" t="s">
        <v>304</v>
      </c>
    </row>
    <row r="171" s="2" customFormat="1" ht="21.75" customHeight="1">
      <c r="A171" s="38"/>
      <c r="B171" s="39"/>
      <c r="C171" s="226" t="s">
        <v>531</v>
      </c>
      <c r="D171" s="226" t="s">
        <v>307</v>
      </c>
      <c r="E171" s="227" t="s">
        <v>680</v>
      </c>
      <c r="F171" s="228" t="s">
        <v>681</v>
      </c>
      <c r="G171" s="229" t="s">
        <v>547</v>
      </c>
      <c r="H171" s="230">
        <v>500</v>
      </c>
      <c r="I171" s="231"/>
      <c r="J171" s="232">
        <f>ROUND(I171*H171,2)</f>
        <v>0</v>
      </c>
      <c r="K171" s="228" t="s">
        <v>1</v>
      </c>
      <c r="L171" s="44"/>
      <c r="M171" s="233" t="s">
        <v>1</v>
      </c>
      <c r="N171" s="234" t="s">
        <v>42</v>
      </c>
      <c r="O171" s="91"/>
      <c r="P171" s="235">
        <f>O171*H171</f>
        <v>0</v>
      </c>
      <c r="Q171" s="235">
        <v>1.0000000000000001E-05</v>
      </c>
      <c r="R171" s="235">
        <f>Q171*H171</f>
        <v>0.0050000000000000001</v>
      </c>
      <c r="S171" s="235">
        <v>0</v>
      </c>
      <c r="T171" s="236">
        <f>S171*H171</f>
        <v>0</v>
      </c>
      <c r="U171" s="38"/>
      <c r="V171" s="38"/>
      <c r="W171" s="38"/>
      <c r="X171" s="38"/>
      <c r="Y171" s="38"/>
      <c r="Z171" s="38"/>
      <c r="AA171" s="38"/>
      <c r="AB171" s="38"/>
      <c r="AC171" s="38"/>
      <c r="AD171" s="38"/>
      <c r="AE171" s="38"/>
      <c r="AR171" s="237" t="s">
        <v>84</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84</v>
      </c>
      <c r="BM171" s="237" t="s">
        <v>682</v>
      </c>
    </row>
    <row r="172" s="2" customFormat="1" ht="24.15" customHeight="1">
      <c r="A172" s="38"/>
      <c r="B172" s="39"/>
      <c r="C172" s="226" t="s">
        <v>683</v>
      </c>
      <c r="D172" s="226" t="s">
        <v>307</v>
      </c>
      <c r="E172" s="227" t="s">
        <v>684</v>
      </c>
      <c r="F172" s="228" t="s">
        <v>685</v>
      </c>
      <c r="G172" s="229" t="s">
        <v>575</v>
      </c>
      <c r="H172" s="230">
        <v>2</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392</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392</v>
      </c>
      <c r="BM172" s="237" t="s">
        <v>686</v>
      </c>
    </row>
    <row r="173" s="2" customFormat="1" ht="24.15" customHeight="1">
      <c r="A173" s="38"/>
      <c r="B173" s="39"/>
      <c r="C173" s="226" t="s">
        <v>687</v>
      </c>
      <c r="D173" s="226" t="s">
        <v>307</v>
      </c>
      <c r="E173" s="227" t="s">
        <v>688</v>
      </c>
      <c r="F173" s="228" t="s">
        <v>689</v>
      </c>
      <c r="G173" s="229" t="s">
        <v>575</v>
      </c>
      <c r="H173" s="230">
        <v>3</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392</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392</v>
      </c>
      <c r="BM173" s="237" t="s">
        <v>690</v>
      </c>
    </row>
    <row r="174" s="12" customFormat="1" ht="25.92" customHeight="1">
      <c r="A174" s="12"/>
      <c r="B174" s="210"/>
      <c r="C174" s="211"/>
      <c r="D174" s="212" t="s">
        <v>76</v>
      </c>
      <c r="E174" s="213" t="s">
        <v>691</v>
      </c>
      <c r="F174" s="213" t="s">
        <v>692</v>
      </c>
      <c r="G174" s="211"/>
      <c r="H174" s="211"/>
      <c r="I174" s="214"/>
      <c r="J174" s="215">
        <f>BK174</f>
        <v>0</v>
      </c>
      <c r="K174" s="211"/>
      <c r="L174" s="216"/>
      <c r="M174" s="217"/>
      <c r="N174" s="218"/>
      <c r="O174" s="218"/>
      <c r="P174" s="219">
        <f>SUM(P175:P177)</f>
        <v>0</v>
      </c>
      <c r="Q174" s="218"/>
      <c r="R174" s="219">
        <f>SUM(R175:R177)</f>
        <v>0</v>
      </c>
      <c r="S174" s="218"/>
      <c r="T174" s="220">
        <f>SUM(T175:T177)</f>
        <v>0</v>
      </c>
      <c r="U174" s="12"/>
      <c r="V174" s="12"/>
      <c r="W174" s="12"/>
      <c r="X174" s="12"/>
      <c r="Y174" s="12"/>
      <c r="Z174" s="12"/>
      <c r="AA174" s="12"/>
      <c r="AB174" s="12"/>
      <c r="AC174" s="12"/>
      <c r="AD174" s="12"/>
      <c r="AE174" s="12"/>
      <c r="AR174" s="221" t="s">
        <v>311</v>
      </c>
      <c r="AT174" s="222" t="s">
        <v>76</v>
      </c>
      <c r="AU174" s="222" t="s">
        <v>77</v>
      </c>
      <c r="AY174" s="221" t="s">
        <v>304</v>
      </c>
      <c r="BK174" s="223">
        <f>SUM(BK175:BK177)</f>
        <v>0</v>
      </c>
    </row>
    <row r="175" s="2" customFormat="1" ht="37.8" customHeight="1">
      <c r="A175" s="38"/>
      <c r="B175" s="39"/>
      <c r="C175" s="226" t="s">
        <v>693</v>
      </c>
      <c r="D175" s="226" t="s">
        <v>307</v>
      </c>
      <c r="E175" s="227" t="s">
        <v>694</v>
      </c>
      <c r="F175" s="228" t="s">
        <v>695</v>
      </c>
      <c r="G175" s="229" t="s">
        <v>575</v>
      </c>
      <c r="H175" s="230">
        <v>1</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535</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535</v>
      </c>
      <c r="BM175" s="237" t="s">
        <v>696</v>
      </c>
    </row>
    <row r="176" s="2" customFormat="1" ht="37.8" customHeight="1">
      <c r="A176" s="38"/>
      <c r="B176" s="39"/>
      <c r="C176" s="226" t="s">
        <v>697</v>
      </c>
      <c r="D176" s="226" t="s">
        <v>307</v>
      </c>
      <c r="E176" s="227" t="s">
        <v>698</v>
      </c>
      <c r="F176" s="228" t="s">
        <v>699</v>
      </c>
      <c r="G176" s="229" t="s">
        <v>575</v>
      </c>
      <c r="H176" s="230">
        <v>1</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535</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535</v>
      </c>
      <c r="BM176" s="237" t="s">
        <v>700</v>
      </c>
    </row>
    <row r="177" s="2" customFormat="1" ht="55.5" customHeight="1">
      <c r="A177" s="38"/>
      <c r="B177" s="39"/>
      <c r="C177" s="226" t="s">
        <v>701</v>
      </c>
      <c r="D177" s="226" t="s">
        <v>307</v>
      </c>
      <c r="E177" s="227" t="s">
        <v>702</v>
      </c>
      <c r="F177" s="228" t="s">
        <v>703</v>
      </c>
      <c r="G177" s="229" t="s">
        <v>704</v>
      </c>
      <c r="H177" s="230">
        <v>32</v>
      </c>
      <c r="I177" s="231"/>
      <c r="J177" s="232">
        <f>ROUND(I177*H177,2)</f>
        <v>0</v>
      </c>
      <c r="K177" s="228" t="s">
        <v>1</v>
      </c>
      <c r="L177" s="44"/>
      <c r="M177" s="286" t="s">
        <v>1</v>
      </c>
      <c r="N177" s="287" t="s">
        <v>42</v>
      </c>
      <c r="O177" s="288"/>
      <c r="P177" s="289">
        <f>O177*H177</f>
        <v>0</v>
      </c>
      <c r="Q177" s="289">
        <v>0</v>
      </c>
      <c r="R177" s="289">
        <f>Q177*H177</f>
        <v>0</v>
      </c>
      <c r="S177" s="289">
        <v>0</v>
      </c>
      <c r="T177" s="290">
        <f>S177*H177</f>
        <v>0</v>
      </c>
      <c r="U177" s="38"/>
      <c r="V177" s="38"/>
      <c r="W177" s="38"/>
      <c r="X177" s="38"/>
      <c r="Y177" s="38"/>
      <c r="Z177" s="38"/>
      <c r="AA177" s="38"/>
      <c r="AB177" s="38"/>
      <c r="AC177" s="38"/>
      <c r="AD177" s="38"/>
      <c r="AE177" s="38"/>
      <c r="AR177" s="237" t="s">
        <v>535</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535</v>
      </c>
      <c r="BM177" s="237" t="s">
        <v>705</v>
      </c>
    </row>
    <row r="178" s="2" customFormat="1" ht="6.96" customHeight="1">
      <c r="A178" s="38"/>
      <c r="B178" s="66"/>
      <c r="C178" s="67"/>
      <c r="D178" s="67"/>
      <c r="E178" s="67"/>
      <c r="F178" s="67"/>
      <c r="G178" s="67"/>
      <c r="H178" s="67"/>
      <c r="I178" s="67"/>
      <c r="J178" s="67"/>
      <c r="K178" s="67"/>
      <c r="L178" s="44"/>
      <c r="M178" s="38"/>
      <c r="O178" s="38"/>
      <c r="P178" s="38"/>
      <c r="Q178" s="38"/>
      <c r="R178" s="38"/>
      <c r="S178" s="38"/>
      <c r="T178" s="38"/>
      <c r="U178" s="38"/>
      <c r="V178" s="38"/>
      <c r="W178" s="38"/>
      <c r="X178" s="38"/>
      <c r="Y178" s="38"/>
      <c r="Z178" s="38"/>
      <c r="AA178" s="38"/>
      <c r="AB178" s="38"/>
      <c r="AC178" s="38"/>
      <c r="AD178" s="38"/>
      <c r="AE178" s="38"/>
    </row>
  </sheetData>
  <sheetProtection sheet="1" autoFilter="0" formatColumns="0" formatRows="0" objects="1" scenarios="1" spinCount="100000" saltValue="KCVZhVS3+AIBfJ+bCS51N83o/h9SdwH6nCg+Io6f9pVybOm3qrUHD19CyNNxpi8p6kswyM3E51El/OME94scMA==" hashValue="9eLOsU9X/9d25BLX4uuNFc2oHPgeyt49qrNtdUKnpeomqoWOi0Q6oMA3F3XGGFNu9p+tUhZKVpzVyWo4fJG7gQ==" algorithmName="SHA-512" password="CC35"/>
  <autoFilter ref="C122:K177"/>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190</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2128</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2238</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23.25" customHeight="1">
      <c r="A29" s="154"/>
      <c r="B29" s="155"/>
      <c r="C29" s="154"/>
      <c r="D29" s="154"/>
      <c r="E29" s="156" t="s">
        <v>1521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ROUND((SUM(BE124:BE210)),  2)</f>
        <v>0</v>
      </c>
      <c r="G35" s="38"/>
      <c r="H35" s="38"/>
      <c r="I35" s="164">
        <v>0.20999999999999999</v>
      </c>
      <c r="J35" s="163">
        <f>ROUND(((SUM(BE124:BE210))*I35),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ROUND((SUM(BF124:BF210)),  2)</f>
        <v>0</v>
      </c>
      <c r="G36" s="38"/>
      <c r="H36" s="38"/>
      <c r="I36" s="164">
        <v>0.12</v>
      </c>
      <c r="J36" s="163">
        <f>ROUND(((SUM(BF124:BF210))*I36),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ROUND((SUM(BG124:BG210)),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ROUND((SUM(BH124:BH210)),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ROUND((SUM(BI124:BI210)),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2128</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05.4 - Elektroinstalace 5.np + instalace střecha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889</v>
      </c>
      <c r="E99" s="191"/>
      <c r="F99" s="191"/>
      <c r="G99" s="191"/>
      <c r="H99" s="191"/>
      <c r="I99" s="191"/>
      <c r="J99" s="192">
        <f>J125</f>
        <v>0</v>
      </c>
      <c r="K99" s="189"/>
      <c r="L99" s="193"/>
      <c r="S99" s="9"/>
      <c r="T99" s="9"/>
      <c r="U99" s="9"/>
      <c r="V99" s="9"/>
      <c r="W99" s="9"/>
      <c r="X99" s="9"/>
      <c r="Y99" s="9"/>
      <c r="Z99" s="9"/>
      <c r="AA99" s="9"/>
      <c r="AB99" s="9"/>
      <c r="AC99" s="9"/>
      <c r="AD99" s="9"/>
      <c r="AE99" s="9"/>
    </row>
    <row r="100" s="9" customFormat="1" ht="24.96" customHeight="1">
      <c r="A100" s="9"/>
      <c r="B100" s="188"/>
      <c r="C100" s="189"/>
      <c r="D100" s="190" t="s">
        <v>890</v>
      </c>
      <c r="E100" s="191"/>
      <c r="F100" s="191"/>
      <c r="G100" s="191"/>
      <c r="H100" s="191"/>
      <c r="I100" s="191"/>
      <c r="J100" s="192">
        <f>J128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891</v>
      </c>
      <c r="E101" s="191"/>
      <c r="F101" s="191"/>
      <c r="G101" s="191"/>
      <c r="H101" s="191"/>
      <c r="I101" s="191"/>
      <c r="J101" s="192">
        <f>J132</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893</v>
      </c>
      <c r="E102" s="191"/>
      <c r="F102" s="191"/>
      <c r="G102" s="191"/>
      <c r="H102" s="191"/>
      <c r="I102" s="191"/>
      <c r="J102" s="192">
        <f>J206</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267</v>
      </c>
      <c r="D113" s="22"/>
      <c r="E113" s="22"/>
      <c r="F113" s="22"/>
      <c r="G113" s="22"/>
      <c r="H113" s="22"/>
      <c r="I113" s="22"/>
      <c r="J113" s="22"/>
      <c r="K113" s="22"/>
      <c r="L113" s="20"/>
    </row>
    <row r="114" s="2" customFormat="1" ht="16.5" customHeight="1">
      <c r="A114" s="38"/>
      <c r="B114" s="39"/>
      <c r="C114" s="40"/>
      <c r="D114" s="40"/>
      <c r="E114" s="183" t="s">
        <v>2128</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05.4 - Elektroinstalace 5.np + instalace střecha</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Na Okrouhlíku 1371, HK</v>
      </c>
      <c r="G118" s="40"/>
      <c r="H118" s="40"/>
      <c r="I118" s="32" t="s">
        <v>22</v>
      </c>
      <c r="J118" s="79" t="str">
        <f>IF(J14="","",J14)</f>
        <v>24. 6. 2024</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E17</f>
        <v>Krajský úřad Královéhradeckého kraje</v>
      </c>
      <c r="G120" s="40"/>
      <c r="H120" s="40"/>
      <c r="I120" s="32" t="s">
        <v>30</v>
      </c>
      <c r="J120" s="36" t="str">
        <f>E23</f>
        <v>Energy Benefit Centre a.s.</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9"/>
      <c r="B123" s="200"/>
      <c r="C123" s="201" t="s">
        <v>290</v>
      </c>
      <c r="D123" s="202" t="s">
        <v>62</v>
      </c>
      <c r="E123" s="202" t="s">
        <v>58</v>
      </c>
      <c r="F123" s="202" t="s">
        <v>59</v>
      </c>
      <c r="G123" s="202" t="s">
        <v>291</v>
      </c>
      <c r="H123" s="202" t="s">
        <v>292</v>
      </c>
      <c r="I123" s="202" t="s">
        <v>293</v>
      </c>
      <c r="J123" s="202" t="s">
        <v>273</v>
      </c>
      <c r="K123" s="203" t="s">
        <v>294</v>
      </c>
      <c r="L123" s="204"/>
      <c r="M123" s="100" t="s">
        <v>1</v>
      </c>
      <c r="N123" s="101" t="s">
        <v>41</v>
      </c>
      <c r="O123" s="101" t="s">
        <v>295</v>
      </c>
      <c r="P123" s="101" t="s">
        <v>296</v>
      </c>
      <c r="Q123" s="101" t="s">
        <v>297</v>
      </c>
      <c r="R123" s="101" t="s">
        <v>298</v>
      </c>
      <c r="S123" s="101" t="s">
        <v>299</v>
      </c>
      <c r="T123" s="102" t="s">
        <v>300</v>
      </c>
      <c r="U123" s="199"/>
      <c r="V123" s="199"/>
      <c r="W123" s="199"/>
      <c r="X123" s="199"/>
      <c r="Y123" s="199"/>
      <c r="Z123" s="199"/>
      <c r="AA123" s="199"/>
      <c r="AB123" s="199"/>
      <c r="AC123" s="199"/>
      <c r="AD123" s="199"/>
      <c r="AE123" s="199"/>
    </row>
    <row r="124" s="2" customFormat="1" ht="22.8" customHeight="1">
      <c r="A124" s="38"/>
      <c r="B124" s="39"/>
      <c r="C124" s="107" t="s">
        <v>301</v>
      </c>
      <c r="D124" s="40"/>
      <c r="E124" s="40"/>
      <c r="F124" s="40"/>
      <c r="G124" s="40"/>
      <c r="H124" s="40"/>
      <c r="I124" s="40"/>
      <c r="J124" s="205">
        <f>BK124</f>
        <v>0</v>
      </c>
      <c r="K124" s="40"/>
      <c r="L124" s="44"/>
      <c r="M124" s="103"/>
      <c r="N124" s="206"/>
      <c r="O124" s="104"/>
      <c r="P124" s="207">
        <f>P125+P128+P132+P206</f>
        <v>0</v>
      </c>
      <c r="Q124" s="104"/>
      <c r="R124" s="207">
        <f>R125+R128+R132+R206</f>
        <v>0</v>
      </c>
      <c r="S124" s="104"/>
      <c r="T124" s="208">
        <f>T125+T128+T132+T206</f>
        <v>0</v>
      </c>
      <c r="U124" s="38"/>
      <c r="V124" s="38"/>
      <c r="W124" s="38"/>
      <c r="X124" s="38"/>
      <c r="Y124" s="38"/>
      <c r="Z124" s="38"/>
      <c r="AA124" s="38"/>
      <c r="AB124" s="38"/>
      <c r="AC124" s="38"/>
      <c r="AD124" s="38"/>
      <c r="AE124" s="38"/>
      <c r="AT124" s="17" t="s">
        <v>76</v>
      </c>
      <c r="AU124" s="17" t="s">
        <v>275</v>
      </c>
      <c r="BK124" s="209">
        <f>BK125+BK128+BK132+BK206</f>
        <v>0</v>
      </c>
    </row>
    <row r="125" s="12" customFormat="1" ht="25.92" customHeight="1">
      <c r="A125" s="12"/>
      <c r="B125" s="210"/>
      <c r="C125" s="211"/>
      <c r="D125" s="212" t="s">
        <v>76</v>
      </c>
      <c r="E125" s="213" t="s">
        <v>894</v>
      </c>
      <c r="F125" s="213" t="s">
        <v>895</v>
      </c>
      <c r="G125" s="211"/>
      <c r="H125" s="211"/>
      <c r="I125" s="214"/>
      <c r="J125" s="215">
        <f>BK125</f>
        <v>0</v>
      </c>
      <c r="K125" s="211"/>
      <c r="L125" s="216"/>
      <c r="M125" s="217"/>
      <c r="N125" s="218"/>
      <c r="O125" s="218"/>
      <c r="P125" s="219">
        <f>SUM(P126:P127)</f>
        <v>0</v>
      </c>
      <c r="Q125" s="218"/>
      <c r="R125" s="219">
        <f>SUM(R126:R127)</f>
        <v>0</v>
      </c>
      <c r="S125" s="218"/>
      <c r="T125" s="220">
        <f>SUM(T126:T127)</f>
        <v>0</v>
      </c>
      <c r="U125" s="12"/>
      <c r="V125" s="12"/>
      <c r="W125" s="12"/>
      <c r="X125" s="12"/>
      <c r="Y125" s="12"/>
      <c r="Z125" s="12"/>
      <c r="AA125" s="12"/>
      <c r="AB125" s="12"/>
      <c r="AC125" s="12"/>
      <c r="AD125" s="12"/>
      <c r="AE125" s="12"/>
      <c r="AR125" s="221" t="s">
        <v>84</v>
      </c>
      <c r="AT125" s="222" t="s">
        <v>76</v>
      </c>
      <c r="AU125" s="222" t="s">
        <v>77</v>
      </c>
      <c r="AY125" s="221" t="s">
        <v>304</v>
      </c>
      <c r="BK125" s="223">
        <f>SUM(BK126:BK127)</f>
        <v>0</v>
      </c>
    </row>
    <row r="126" s="2" customFormat="1" ht="24.15" customHeight="1">
      <c r="A126" s="38"/>
      <c r="B126" s="39"/>
      <c r="C126" s="226" t="s">
        <v>84</v>
      </c>
      <c r="D126" s="226" t="s">
        <v>307</v>
      </c>
      <c r="E126" s="227" t="s">
        <v>896</v>
      </c>
      <c r="F126" s="228" t="s">
        <v>897</v>
      </c>
      <c r="G126" s="229" t="s">
        <v>317</v>
      </c>
      <c r="H126" s="230">
        <v>136</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86</v>
      </c>
    </row>
    <row r="127" s="2" customFormat="1" ht="24.15" customHeight="1">
      <c r="A127" s="38"/>
      <c r="B127" s="39"/>
      <c r="C127" s="226" t="s">
        <v>86</v>
      </c>
      <c r="D127" s="226" t="s">
        <v>307</v>
      </c>
      <c r="E127" s="227" t="s">
        <v>898</v>
      </c>
      <c r="F127" s="228" t="s">
        <v>899</v>
      </c>
      <c r="G127" s="229" t="s">
        <v>317</v>
      </c>
      <c r="H127" s="230">
        <v>120</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311</v>
      </c>
    </row>
    <row r="128" s="12" customFormat="1" ht="25.92" customHeight="1">
      <c r="A128" s="12"/>
      <c r="B128" s="210"/>
      <c r="C128" s="211"/>
      <c r="D128" s="212" t="s">
        <v>76</v>
      </c>
      <c r="E128" s="213" t="s">
        <v>900</v>
      </c>
      <c r="F128" s="213" t="s">
        <v>901</v>
      </c>
      <c r="G128" s="211"/>
      <c r="H128" s="211"/>
      <c r="I128" s="214"/>
      <c r="J128" s="215">
        <f>BK128</f>
        <v>0</v>
      </c>
      <c r="K128" s="211"/>
      <c r="L128" s="216"/>
      <c r="M128" s="217"/>
      <c r="N128" s="218"/>
      <c r="O128" s="218"/>
      <c r="P128" s="219">
        <f>SUM(P129:P131)</f>
        <v>0</v>
      </c>
      <c r="Q128" s="218"/>
      <c r="R128" s="219">
        <f>SUM(R129:R131)</f>
        <v>0</v>
      </c>
      <c r="S128" s="218"/>
      <c r="T128" s="220">
        <f>SUM(T129:T131)</f>
        <v>0</v>
      </c>
      <c r="U128" s="12"/>
      <c r="V128" s="12"/>
      <c r="W128" s="12"/>
      <c r="X128" s="12"/>
      <c r="Y128" s="12"/>
      <c r="Z128" s="12"/>
      <c r="AA128" s="12"/>
      <c r="AB128" s="12"/>
      <c r="AC128" s="12"/>
      <c r="AD128" s="12"/>
      <c r="AE128" s="12"/>
      <c r="AR128" s="221" t="s">
        <v>84</v>
      </c>
      <c r="AT128" s="222" t="s">
        <v>76</v>
      </c>
      <c r="AU128" s="222" t="s">
        <v>77</v>
      </c>
      <c r="AY128" s="221" t="s">
        <v>304</v>
      </c>
      <c r="BK128" s="223">
        <f>SUM(BK129:BK131)</f>
        <v>0</v>
      </c>
    </row>
    <row r="129" s="2" customFormat="1" ht="16.5" customHeight="1">
      <c r="A129" s="38"/>
      <c r="B129" s="39"/>
      <c r="C129" s="226" t="s">
        <v>305</v>
      </c>
      <c r="D129" s="226" t="s">
        <v>307</v>
      </c>
      <c r="E129" s="227" t="s">
        <v>902</v>
      </c>
      <c r="F129" s="228" t="s">
        <v>903</v>
      </c>
      <c r="G129" s="229" t="s">
        <v>547</v>
      </c>
      <c r="H129" s="230">
        <v>82</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16.5" customHeight="1">
      <c r="A130" s="38"/>
      <c r="B130" s="39"/>
      <c r="C130" s="226" t="s">
        <v>311</v>
      </c>
      <c r="D130" s="226" t="s">
        <v>307</v>
      </c>
      <c r="E130" s="227" t="s">
        <v>904</v>
      </c>
      <c r="F130" s="228" t="s">
        <v>905</v>
      </c>
      <c r="G130" s="229" t="s">
        <v>547</v>
      </c>
      <c r="H130" s="230">
        <v>16</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16.5" customHeight="1">
      <c r="A131" s="38"/>
      <c r="B131" s="39"/>
      <c r="C131" s="226" t="s">
        <v>330</v>
      </c>
      <c r="D131" s="226" t="s">
        <v>307</v>
      </c>
      <c r="E131" s="227" t="s">
        <v>906</v>
      </c>
      <c r="F131" s="228" t="s">
        <v>907</v>
      </c>
      <c r="G131" s="229" t="s">
        <v>547</v>
      </c>
      <c r="H131" s="230">
        <v>32</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12" customFormat="1" ht="25.92" customHeight="1">
      <c r="A132" s="12"/>
      <c r="B132" s="210"/>
      <c r="C132" s="211"/>
      <c r="D132" s="212" t="s">
        <v>76</v>
      </c>
      <c r="E132" s="213" t="s">
        <v>908</v>
      </c>
      <c r="F132" s="213" t="s">
        <v>909</v>
      </c>
      <c r="G132" s="211"/>
      <c r="H132" s="211"/>
      <c r="I132" s="214"/>
      <c r="J132" s="215">
        <f>BK132</f>
        <v>0</v>
      </c>
      <c r="K132" s="211"/>
      <c r="L132" s="216"/>
      <c r="M132" s="217"/>
      <c r="N132" s="218"/>
      <c r="O132" s="218"/>
      <c r="P132" s="219">
        <f>SUM(P133:P205)</f>
        <v>0</v>
      </c>
      <c r="Q132" s="218"/>
      <c r="R132" s="219">
        <f>SUM(R133:R205)</f>
        <v>0</v>
      </c>
      <c r="S132" s="218"/>
      <c r="T132" s="220">
        <f>SUM(T133:T205)</f>
        <v>0</v>
      </c>
      <c r="U132" s="12"/>
      <c r="V132" s="12"/>
      <c r="W132" s="12"/>
      <c r="X132" s="12"/>
      <c r="Y132" s="12"/>
      <c r="Z132" s="12"/>
      <c r="AA132" s="12"/>
      <c r="AB132" s="12"/>
      <c r="AC132" s="12"/>
      <c r="AD132" s="12"/>
      <c r="AE132" s="12"/>
      <c r="AR132" s="221" t="s">
        <v>84</v>
      </c>
      <c r="AT132" s="222" t="s">
        <v>76</v>
      </c>
      <c r="AU132" s="222" t="s">
        <v>77</v>
      </c>
      <c r="AY132" s="221" t="s">
        <v>304</v>
      </c>
      <c r="BK132" s="223">
        <f>SUM(BK133:BK205)</f>
        <v>0</v>
      </c>
    </row>
    <row r="133" s="2" customFormat="1" ht="16.5" customHeight="1">
      <c r="A133" s="38"/>
      <c r="B133" s="39"/>
      <c r="C133" s="226" t="s">
        <v>313</v>
      </c>
      <c r="D133" s="226" t="s">
        <v>307</v>
      </c>
      <c r="E133" s="227" t="s">
        <v>2239</v>
      </c>
      <c r="F133" s="228" t="s">
        <v>2240</v>
      </c>
      <c r="G133" s="229" t="s">
        <v>911</v>
      </c>
      <c r="H133" s="230">
        <v>1</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8</v>
      </c>
    </row>
    <row r="134" s="2" customFormat="1">
      <c r="A134" s="38"/>
      <c r="B134" s="39"/>
      <c r="C134" s="40"/>
      <c r="D134" s="241" t="s">
        <v>912</v>
      </c>
      <c r="E134" s="40"/>
      <c r="F134" s="291" t="s">
        <v>913</v>
      </c>
      <c r="G134" s="40"/>
      <c r="H134" s="40"/>
      <c r="I134" s="292"/>
      <c r="J134" s="40"/>
      <c r="K134" s="40"/>
      <c r="L134" s="44"/>
      <c r="M134" s="293"/>
      <c r="N134" s="294"/>
      <c r="O134" s="91"/>
      <c r="P134" s="91"/>
      <c r="Q134" s="91"/>
      <c r="R134" s="91"/>
      <c r="S134" s="91"/>
      <c r="T134" s="92"/>
      <c r="U134" s="38"/>
      <c r="V134" s="38"/>
      <c r="W134" s="38"/>
      <c r="X134" s="38"/>
      <c r="Y134" s="38"/>
      <c r="Z134" s="38"/>
      <c r="AA134" s="38"/>
      <c r="AB134" s="38"/>
      <c r="AC134" s="38"/>
      <c r="AD134" s="38"/>
      <c r="AE134" s="38"/>
      <c r="AT134" s="17" t="s">
        <v>912</v>
      </c>
      <c r="AU134" s="17" t="s">
        <v>84</v>
      </c>
    </row>
    <row r="135" s="2" customFormat="1" ht="16.5" customHeight="1">
      <c r="A135" s="38"/>
      <c r="B135" s="39"/>
      <c r="C135" s="226" t="s">
        <v>343</v>
      </c>
      <c r="D135" s="226" t="s">
        <v>307</v>
      </c>
      <c r="E135" s="227" t="s">
        <v>933</v>
      </c>
      <c r="F135" s="228" t="s">
        <v>934</v>
      </c>
      <c r="G135" s="229" t="s">
        <v>575</v>
      </c>
      <c r="H135" s="230">
        <v>1</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381</v>
      </c>
    </row>
    <row r="136" s="2" customFormat="1" ht="16.5" customHeight="1">
      <c r="A136" s="38"/>
      <c r="B136" s="39"/>
      <c r="C136" s="226" t="s">
        <v>348</v>
      </c>
      <c r="D136" s="226" t="s">
        <v>307</v>
      </c>
      <c r="E136" s="227" t="s">
        <v>422</v>
      </c>
      <c r="F136" s="228" t="s">
        <v>937</v>
      </c>
      <c r="G136" s="229" t="s">
        <v>911</v>
      </c>
      <c r="H136" s="230">
        <v>15</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392</v>
      </c>
    </row>
    <row r="137" s="2" customFormat="1" ht="16.5" customHeight="1">
      <c r="A137" s="38"/>
      <c r="B137" s="39"/>
      <c r="C137" s="226" t="s">
        <v>325</v>
      </c>
      <c r="D137" s="226" t="s">
        <v>307</v>
      </c>
      <c r="E137" s="227" t="s">
        <v>305</v>
      </c>
      <c r="F137" s="228" t="s">
        <v>944</v>
      </c>
      <c r="G137" s="229" t="s">
        <v>911</v>
      </c>
      <c r="H137" s="230">
        <v>49</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403</v>
      </c>
    </row>
    <row r="138" s="2" customFormat="1" ht="16.5" customHeight="1">
      <c r="A138" s="38"/>
      <c r="B138" s="39"/>
      <c r="C138" s="226" t="s">
        <v>362</v>
      </c>
      <c r="D138" s="226" t="s">
        <v>307</v>
      </c>
      <c r="E138" s="227" t="s">
        <v>311</v>
      </c>
      <c r="F138" s="228" t="s">
        <v>949</v>
      </c>
      <c r="G138" s="229" t="s">
        <v>911</v>
      </c>
      <c r="H138" s="230">
        <v>11</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414</v>
      </c>
    </row>
    <row r="139" s="2" customFormat="1" ht="16.5" customHeight="1">
      <c r="A139" s="38"/>
      <c r="B139" s="39"/>
      <c r="C139" s="226" t="s">
        <v>367</v>
      </c>
      <c r="D139" s="226" t="s">
        <v>307</v>
      </c>
      <c r="E139" s="227" t="s">
        <v>951</v>
      </c>
      <c r="F139" s="228" t="s">
        <v>952</v>
      </c>
      <c r="G139" s="229" t="s">
        <v>911</v>
      </c>
      <c r="H139" s="230">
        <v>13</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422</v>
      </c>
    </row>
    <row r="140" s="2" customFormat="1" ht="16.5" customHeight="1">
      <c r="A140" s="38"/>
      <c r="B140" s="39"/>
      <c r="C140" s="226" t="s">
        <v>8</v>
      </c>
      <c r="D140" s="226" t="s">
        <v>307</v>
      </c>
      <c r="E140" s="227" t="s">
        <v>954</v>
      </c>
      <c r="F140" s="228" t="s">
        <v>955</v>
      </c>
      <c r="G140" s="229" t="s">
        <v>911</v>
      </c>
      <c r="H140" s="230">
        <v>8</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433</v>
      </c>
    </row>
    <row r="141" s="2" customFormat="1" ht="16.5" customHeight="1">
      <c r="A141" s="38"/>
      <c r="B141" s="39"/>
      <c r="C141" s="226" t="s">
        <v>375</v>
      </c>
      <c r="D141" s="226" t="s">
        <v>307</v>
      </c>
      <c r="E141" s="227" t="s">
        <v>957</v>
      </c>
      <c r="F141" s="228" t="s">
        <v>958</v>
      </c>
      <c r="G141" s="229" t="s">
        <v>911</v>
      </c>
      <c r="H141" s="230">
        <v>4</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443</v>
      </c>
    </row>
    <row r="142" s="2" customFormat="1" ht="21.75" customHeight="1">
      <c r="A142" s="38"/>
      <c r="B142" s="39"/>
      <c r="C142" s="226" t="s">
        <v>381</v>
      </c>
      <c r="D142" s="226" t="s">
        <v>307</v>
      </c>
      <c r="E142" s="227" t="s">
        <v>960</v>
      </c>
      <c r="F142" s="228" t="s">
        <v>961</v>
      </c>
      <c r="G142" s="229" t="s">
        <v>575</v>
      </c>
      <c r="H142" s="230">
        <v>83</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451</v>
      </c>
    </row>
    <row r="143" s="2" customFormat="1" ht="16.5" customHeight="1">
      <c r="A143" s="38"/>
      <c r="B143" s="39"/>
      <c r="C143" s="226" t="s">
        <v>389</v>
      </c>
      <c r="D143" s="226" t="s">
        <v>307</v>
      </c>
      <c r="E143" s="227" t="s">
        <v>330</v>
      </c>
      <c r="F143" s="228" t="s">
        <v>963</v>
      </c>
      <c r="G143" s="229" t="s">
        <v>911</v>
      </c>
      <c r="H143" s="230">
        <v>2</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461</v>
      </c>
    </row>
    <row r="144" s="2" customFormat="1" ht="16.5" customHeight="1">
      <c r="A144" s="38"/>
      <c r="B144" s="39"/>
      <c r="C144" s="226" t="s">
        <v>392</v>
      </c>
      <c r="D144" s="226" t="s">
        <v>307</v>
      </c>
      <c r="E144" s="227" t="s">
        <v>965</v>
      </c>
      <c r="F144" s="228" t="s">
        <v>966</v>
      </c>
      <c r="G144" s="229" t="s">
        <v>911</v>
      </c>
      <c r="H144" s="230">
        <v>2</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426</v>
      </c>
    </row>
    <row r="145" s="2" customFormat="1" ht="16.5" customHeight="1">
      <c r="A145" s="38"/>
      <c r="B145" s="39"/>
      <c r="C145" s="226" t="s">
        <v>398</v>
      </c>
      <c r="D145" s="226" t="s">
        <v>307</v>
      </c>
      <c r="E145" s="227" t="s">
        <v>968</v>
      </c>
      <c r="F145" s="228" t="s">
        <v>972</v>
      </c>
      <c r="G145" s="229" t="s">
        <v>911</v>
      </c>
      <c r="H145" s="230">
        <v>2</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479</v>
      </c>
    </row>
    <row r="146" s="2" customFormat="1" ht="16.5" customHeight="1">
      <c r="A146" s="38"/>
      <c r="B146" s="39"/>
      <c r="C146" s="226" t="s">
        <v>403</v>
      </c>
      <c r="D146" s="226" t="s">
        <v>307</v>
      </c>
      <c r="E146" s="227" t="s">
        <v>1797</v>
      </c>
      <c r="F146" s="228" t="s">
        <v>969</v>
      </c>
      <c r="G146" s="229" t="s">
        <v>911</v>
      </c>
      <c r="H146" s="230">
        <v>8</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488</v>
      </c>
    </row>
    <row r="147" s="2" customFormat="1" ht="16.5" customHeight="1">
      <c r="A147" s="38"/>
      <c r="B147" s="39"/>
      <c r="C147" s="226" t="s">
        <v>410</v>
      </c>
      <c r="D147" s="226" t="s">
        <v>307</v>
      </c>
      <c r="E147" s="227" t="s">
        <v>1798</v>
      </c>
      <c r="F147" s="228" t="s">
        <v>1529</v>
      </c>
      <c r="G147" s="229" t="s">
        <v>911</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500</v>
      </c>
    </row>
    <row r="148" s="2" customFormat="1" ht="21.75" customHeight="1">
      <c r="A148" s="38"/>
      <c r="B148" s="39"/>
      <c r="C148" s="226" t="s">
        <v>414</v>
      </c>
      <c r="D148" s="226" t="s">
        <v>307</v>
      </c>
      <c r="E148" s="227" t="s">
        <v>977</v>
      </c>
      <c r="F148" s="228" t="s">
        <v>978</v>
      </c>
      <c r="G148" s="229" t="s">
        <v>575</v>
      </c>
      <c r="H148" s="230">
        <v>10</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508</v>
      </c>
    </row>
    <row r="149" s="2" customFormat="1" ht="24.15" customHeight="1">
      <c r="A149" s="38"/>
      <c r="B149" s="39"/>
      <c r="C149" s="226" t="s">
        <v>7</v>
      </c>
      <c r="D149" s="226" t="s">
        <v>307</v>
      </c>
      <c r="E149" s="227" t="s">
        <v>1799</v>
      </c>
      <c r="F149" s="228" t="s">
        <v>1800</v>
      </c>
      <c r="G149" s="229" t="s">
        <v>575</v>
      </c>
      <c r="H149" s="230">
        <v>6</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518</v>
      </c>
    </row>
    <row r="150" s="2" customFormat="1" ht="24.15" customHeight="1">
      <c r="A150" s="38"/>
      <c r="B150" s="39"/>
      <c r="C150" s="226" t="s">
        <v>422</v>
      </c>
      <c r="D150" s="226" t="s">
        <v>307</v>
      </c>
      <c r="E150" s="227" t="s">
        <v>980</v>
      </c>
      <c r="F150" s="228" t="s">
        <v>981</v>
      </c>
      <c r="G150" s="229" t="s">
        <v>575</v>
      </c>
      <c r="H150" s="230">
        <v>19</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531</v>
      </c>
    </row>
    <row r="151" s="2" customFormat="1" ht="16.5" customHeight="1">
      <c r="A151" s="38"/>
      <c r="B151" s="39"/>
      <c r="C151" s="226" t="s">
        <v>429</v>
      </c>
      <c r="D151" s="226" t="s">
        <v>307</v>
      </c>
      <c r="E151" s="227" t="s">
        <v>343</v>
      </c>
      <c r="F151" s="228" t="s">
        <v>1530</v>
      </c>
      <c r="G151" s="229" t="s">
        <v>911</v>
      </c>
      <c r="H151" s="230">
        <v>1</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687</v>
      </c>
    </row>
    <row r="152" s="2" customFormat="1">
      <c r="A152" s="38"/>
      <c r="B152" s="39"/>
      <c r="C152" s="40"/>
      <c r="D152" s="241" t="s">
        <v>912</v>
      </c>
      <c r="E152" s="40"/>
      <c r="F152" s="291" t="s">
        <v>1531</v>
      </c>
      <c r="G152" s="40"/>
      <c r="H152" s="40"/>
      <c r="I152" s="292"/>
      <c r="J152" s="40"/>
      <c r="K152" s="40"/>
      <c r="L152" s="44"/>
      <c r="M152" s="293"/>
      <c r="N152" s="294"/>
      <c r="O152" s="91"/>
      <c r="P152" s="91"/>
      <c r="Q152" s="91"/>
      <c r="R152" s="91"/>
      <c r="S152" s="91"/>
      <c r="T152" s="92"/>
      <c r="U152" s="38"/>
      <c r="V152" s="38"/>
      <c r="W152" s="38"/>
      <c r="X152" s="38"/>
      <c r="Y152" s="38"/>
      <c r="Z152" s="38"/>
      <c r="AA152" s="38"/>
      <c r="AB152" s="38"/>
      <c r="AC152" s="38"/>
      <c r="AD152" s="38"/>
      <c r="AE152" s="38"/>
      <c r="AT152" s="17" t="s">
        <v>912</v>
      </c>
      <c r="AU152" s="17" t="s">
        <v>84</v>
      </c>
    </row>
    <row r="153" s="2" customFormat="1" ht="24.15" customHeight="1">
      <c r="A153" s="38"/>
      <c r="B153" s="39"/>
      <c r="C153" s="226" t="s">
        <v>433</v>
      </c>
      <c r="D153" s="226" t="s">
        <v>307</v>
      </c>
      <c r="E153" s="227" t="s">
        <v>983</v>
      </c>
      <c r="F153" s="228" t="s">
        <v>984</v>
      </c>
      <c r="G153" s="229" t="s">
        <v>575</v>
      </c>
      <c r="H153" s="230">
        <v>92</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697</v>
      </c>
    </row>
    <row r="154" s="2" customFormat="1" ht="24.15" customHeight="1">
      <c r="A154" s="38"/>
      <c r="B154" s="39"/>
      <c r="C154" s="226" t="s">
        <v>437</v>
      </c>
      <c r="D154" s="226" t="s">
        <v>307</v>
      </c>
      <c r="E154" s="227" t="s">
        <v>986</v>
      </c>
      <c r="F154" s="228" t="s">
        <v>987</v>
      </c>
      <c r="G154" s="229" t="s">
        <v>575</v>
      </c>
      <c r="H154" s="230">
        <v>19</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938</v>
      </c>
    </row>
    <row r="155" s="2" customFormat="1" ht="24.15" customHeight="1">
      <c r="A155" s="38"/>
      <c r="B155" s="39"/>
      <c r="C155" s="226" t="s">
        <v>443</v>
      </c>
      <c r="D155" s="226" t="s">
        <v>307</v>
      </c>
      <c r="E155" s="227" t="s">
        <v>2241</v>
      </c>
      <c r="F155" s="228" t="s">
        <v>2242</v>
      </c>
      <c r="G155" s="229" t="s">
        <v>575</v>
      </c>
      <c r="H155" s="230">
        <v>3</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940</v>
      </c>
    </row>
    <row r="156" s="2" customFormat="1" ht="24.15" customHeight="1">
      <c r="A156" s="38"/>
      <c r="B156" s="39"/>
      <c r="C156" s="226" t="s">
        <v>447</v>
      </c>
      <c r="D156" s="226" t="s">
        <v>307</v>
      </c>
      <c r="E156" s="227" t="s">
        <v>989</v>
      </c>
      <c r="F156" s="228" t="s">
        <v>990</v>
      </c>
      <c r="G156" s="229" t="s">
        <v>575</v>
      </c>
      <c r="H156" s="230">
        <v>6</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943</v>
      </c>
    </row>
    <row r="157" s="2" customFormat="1" ht="24.15" customHeight="1">
      <c r="A157" s="38"/>
      <c r="B157" s="39"/>
      <c r="C157" s="226" t="s">
        <v>451</v>
      </c>
      <c r="D157" s="226" t="s">
        <v>307</v>
      </c>
      <c r="E157" s="227" t="s">
        <v>992</v>
      </c>
      <c r="F157" s="228" t="s">
        <v>993</v>
      </c>
      <c r="G157" s="229" t="s">
        <v>575</v>
      </c>
      <c r="H157" s="230">
        <v>4</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945</v>
      </c>
    </row>
    <row r="158" s="2" customFormat="1" ht="24.15" customHeight="1">
      <c r="A158" s="38"/>
      <c r="B158" s="39"/>
      <c r="C158" s="226" t="s">
        <v>456</v>
      </c>
      <c r="D158" s="226" t="s">
        <v>307</v>
      </c>
      <c r="E158" s="227" t="s">
        <v>1801</v>
      </c>
      <c r="F158" s="228" t="s">
        <v>1802</v>
      </c>
      <c r="G158" s="229" t="s">
        <v>575</v>
      </c>
      <c r="H158" s="230">
        <v>2</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948</v>
      </c>
    </row>
    <row r="159" s="2" customFormat="1" ht="24.15" customHeight="1">
      <c r="A159" s="38"/>
      <c r="B159" s="39"/>
      <c r="C159" s="226" t="s">
        <v>461</v>
      </c>
      <c r="D159" s="226" t="s">
        <v>307</v>
      </c>
      <c r="E159" s="227" t="s">
        <v>2243</v>
      </c>
      <c r="F159" s="228" t="s">
        <v>2244</v>
      </c>
      <c r="G159" s="229" t="s">
        <v>575</v>
      </c>
      <c r="H159" s="230">
        <v>2</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950</v>
      </c>
    </row>
    <row r="160" s="2" customFormat="1" ht="24.15" customHeight="1">
      <c r="A160" s="38"/>
      <c r="B160" s="39"/>
      <c r="C160" s="226" t="s">
        <v>466</v>
      </c>
      <c r="D160" s="226" t="s">
        <v>307</v>
      </c>
      <c r="E160" s="227" t="s">
        <v>1534</v>
      </c>
      <c r="F160" s="228" t="s">
        <v>1535</v>
      </c>
      <c r="G160" s="229" t="s">
        <v>575</v>
      </c>
      <c r="H160" s="230">
        <v>12</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953</v>
      </c>
    </row>
    <row r="161" s="2" customFormat="1" ht="21.75" customHeight="1">
      <c r="A161" s="38"/>
      <c r="B161" s="39"/>
      <c r="C161" s="226" t="s">
        <v>426</v>
      </c>
      <c r="D161" s="226" t="s">
        <v>307</v>
      </c>
      <c r="E161" s="227" t="s">
        <v>348</v>
      </c>
      <c r="F161" s="228" t="s">
        <v>995</v>
      </c>
      <c r="G161" s="229" t="s">
        <v>911</v>
      </c>
      <c r="H161" s="230">
        <v>45</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956</v>
      </c>
    </row>
    <row r="162" s="2" customFormat="1" ht="21.75" customHeight="1">
      <c r="A162" s="38"/>
      <c r="B162" s="39"/>
      <c r="C162" s="226" t="s">
        <v>475</v>
      </c>
      <c r="D162" s="226" t="s">
        <v>307</v>
      </c>
      <c r="E162" s="227" t="s">
        <v>1803</v>
      </c>
      <c r="F162" s="228" t="s">
        <v>1804</v>
      </c>
      <c r="G162" s="229" t="s">
        <v>911</v>
      </c>
      <c r="H162" s="230">
        <v>1</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959</v>
      </c>
    </row>
    <row r="163" s="2" customFormat="1" ht="24.15" customHeight="1">
      <c r="A163" s="38"/>
      <c r="B163" s="39"/>
      <c r="C163" s="226" t="s">
        <v>479</v>
      </c>
      <c r="D163" s="226" t="s">
        <v>307</v>
      </c>
      <c r="E163" s="227" t="s">
        <v>325</v>
      </c>
      <c r="F163" s="228" t="s">
        <v>1537</v>
      </c>
      <c r="G163" s="229" t="s">
        <v>911</v>
      </c>
      <c r="H163" s="230">
        <v>160</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962</v>
      </c>
    </row>
    <row r="164" s="2" customFormat="1" ht="24.15" customHeight="1">
      <c r="A164" s="38"/>
      <c r="B164" s="39"/>
      <c r="C164" s="226" t="s">
        <v>483</v>
      </c>
      <c r="D164" s="226" t="s">
        <v>307</v>
      </c>
      <c r="E164" s="227" t="s">
        <v>997</v>
      </c>
      <c r="F164" s="228" t="s">
        <v>998</v>
      </c>
      <c r="G164" s="229" t="s">
        <v>575</v>
      </c>
      <c r="H164" s="230">
        <v>34</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964</v>
      </c>
    </row>
    <row r="165" s="2" customFormat="1" ht="24.15" customHeight="1">
      <c r="A165" s="38"/>
      <c r="B165" s="39"/>
      <c r="C165" s="226" t="s">
        <v>488</v>
      </c>
      <c r="D165" s="226" t="s">
        <v>307</v>
      </c>
      <c r="E165" s="227" t="s">
        <v>1000</v>
      </c>
      <c r="F165" s="228" t="s">
        <v>1001</v>
      </c>
      <c r="G165" s="229" t="s">
        <v>575</v>
      </c>
      <c r="H165" s="230">
        <v>10</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967</v>
      </c>
    </row>
    <row r="166" s="2" customFormat="1" ht="24.15" customHeight="1">
      <c r="A166" s="38"/>
      <c r="B166" s="39"/>
      <c r="C166" s="226" t="s">
        <v>495</v>
      </c>
      <c r="D166" s="226" t="s">
        <v>307</v>
      </c>
      <c r="E166" s="227" t="s">
        <v>1003</v>
      </c>
      <c r="F166" s="228" t="s">
        <v>1004</v>
      </c>
      <c r="G166" s="229" t="s">
        <v>575</v>
      </c>
      <c r="H166" s="230">
        <v>20</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970</v>
      </c>
    </row>
    <row r="167" s="2" customFormat="1" ht="24.15" customHeight="1">
      <c r="A167" s="38"/>
      <c r="B167" s="39"/>
      <c r="C167" s="226" t="s">
        <v>500</v>
      </c>
      <c r="D167" s="226" t="s">
        <v>307</v>
      </c>
      <c r="E167" s="227" t="s">
        <v>1009</v>
      </c>
      <c r="F167" s="228" t="s">
        <v>1010</v>
      </c>
      <c r="G167" s="229" t="s">
        <v>575</v>
      </c>
      <c r="H167" s="230">
        <v>86</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973</v>
      </c>
    </row>
    <row r="168" s="2" customFormat="1" ht="24.15" customHeight="1">
      <c r="A168" s="38"/>
      <c r="B168" s="39"/>
      <c r="C168" s="226" t="s">
        <v>504</v>
      </c>
      <c r="D168" s="226" t="s">
        <v>307</v>
      </c>
      <c r="E168" s="227" t="s">
        <v>1006</v>
      </c>
      <c r="F168" s="228" t="s">
        <v>2245</v>
      </c>
      <c r="G168" s="229" t="s">
        <v>575</v>
      </c>
      <c r="H168" s="230">
        <v>36</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976</v>
      </c>
    </row>
    <row r="169" s="2" customFormat="1" ht="16.5" customHeight="1">
      <c r="A169" s="38"/>
      <c r="B169" s="39"/>
      <c r="C169" s="226" t="s">
        <v>508</v>
      </c>
      <c r="D169" s="226" t="s">
        <v>307</v>
      </c>
      <c r="E169" s="227" t="s">
        <v>367</v>
      </c>
      <c r="F169" s="228" t="s">
        <v>1014</v>
      </c>
      <c r="G169" s="229" t="s">
        <v>911</v>
      </c>
      <c r="H169" s="230">
        <v>1</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979</v>
      </c>
    </row>
    <row r="170" s="2" customFormat="1" ht="16.5" customHeight="1">
      <c r="A170" s="38"/>
      <c r="B170" s="39"/>
      <c r="C170" s="226" t="s">
        <v>514</v>
      </c>
      <c r="D170" s="226" t="s">
        <v>307</v>
      </c>
      <c r="E170" s="227" t="s">
        <v>8</v>
      </c>
      <c r="F170" s="228" t="s">
        <v>1016</v>
      </c>
      <c r="G170" s="229" t="s">
        <v>911</v>
      </c>
      <c r="H170" s="230">
        <v>1</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982</v>
      </c>
    </row>
    <row r="171" s="2" customFormat="1" ht="16.5" customHeight="1">
      <c r="A171" s="38"/>
      <c r="B171" s="39"/>
      <c r="C171" s="226" t="s">
        <v>518</v>
      </c>
      <c r="D171" s="226" t="s">
        <v>307</v>
      </c>
      <c r="E171" s="227" t="s">
        <v>375</v>
      </c>
      <c r="F171" s="228" t="s">
        <v>1028</v>
      </c>
      <c r="G171" s="229" t="s">
        <v>911</v>
      </c>
      <c r="H171" s="230">
        <v>2</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985</v>
      </c>
    </row>
    <row r="172" s="2" customFormat="1" ht="16.5" customHeight="1">
      <c r="A172" s="38"/>
      <c r="B172" s="39"/>
      <c r="C172" s="226" t="s">
        <v>522</v>
      </c>
      <c r="D172" s="226" t="s">
        <v>307</v>
      </c>
      <c r="E172" s="227" t="s">
        <v>381</v>
      </c>
      <c r="F172" s="228" t="s">
        <v>1034</v>
      </c>
      <c r="G172" s="229" t="s">
        <v>911</v>
      </c>
      <c r="H172" s="230">
        <v>15</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988</v>
      </c>
    </row>
    <row r="173" s="2" customFormat="1" ht="24.15" customHeight="1">
      <c r="A173" s="38"/>
      <c r="B173" s="39"/>
      <c r="C173" s="226" t="s">
        <v>531</v>
      </c>
      <c r="D173" s="226" t="s">
        <v>307</v>
      </c>
      <c r="E173" s="227" t="s">
        <v>398</v>
      </c>
      <c r="F173" s="228" t="s">
        <v>1040</v>
      </c>
      <c r="G173" s="229" t="s">
        <v>911</v>
      </c>
      <c r="H173" s="230">
        <v>2</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991</v>
      </c>
    </row>
    <row r="174" s="2" customFormat="1" ht="21.75" customHeight="1">
      <c r="A174" s="38"/>
      <c r="B174" s="39"/>
      <c r="C174" s="226" t="s">
        <v>683</v>
      </c>
      <c r="D174" s="226" t="s">
        <v>307</v>
      </c>
      <c r="E174" s="227" t="s">
        <v>403</v>
      </c>
      <c r="F174" s="228" t="s">
        <v>1046</v>
      </c>
      <c r="G174" s="229" t="s">
        <v>911</v>
      </c>
      <c r="H174" s="230">
        <v>2</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994</v>
      </c>
    </row>
    <row r="175" s="2" customFormat="1" ht="24.15" customHeight="1">
      <c r="A175" s="38"/>
      <c r="B175" s="39"/>
      <c r="C175" s="226" t="s">
        <v>687</v>
      </c>
      <c r="D175" s="226" t="s">
        <v>307</v>
      </c>
      <c r="E175" s="227" t="s">
        <v>84</v>
      </c>
      <c r="F175" s="228" t="s">
        <v>1048</v>
      </c>
      <c r="G175" s="229" t="s">
        <v>911</v>
      </c>
      <c r="H175" s="230">
        <v>1</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996</v>
      </c>
    </row>
    <row r="176" s="2" customFormat="1" ht="24.15" customHeight="1">
      <c r="A176" s="38"/>
      <c r="B176" s="39"/>
      <c r="C176" s="226" t="s">
        <v>693</v>
      </c>
      <c r="D176" s="226" t="s">
        <v>307</v>
      </c>
      <c r="E176" s="227" t="s">
        <v>1051</v>
      </c>
      <c r="F176" s="228" t="s">
        <v>1052</v>
      </c>
      <c r="G176" s="229" t="s">
        <v>575</v>
      </c>
      <c r="H176" s="230">
        <v>5</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999</v>
      </c>
    </row>
    <row r="177" s="2" customFormat="1" ht="16.5" customHeight="1">
      <c r="A177" s="38"/>
      <c r="B177" s="39"/>
      <c r="C177" s="226" t="s">
        <v>697</v>
      </c>
      <c r="D177" s="226" t="s">
        <v>307</v>
      </c>
      <c r="E177" s="227" t="s">
        <v>433</v>
      </c>
      <c r="F177" s="228" t="s">
        <v>1538</v>
      </c>
      <c r="G177" s="229" t="s">
        <v>911</v>
      </c>
      <c r="H177" s="230">
        <v>66</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1002</v>
      </c>
    </row>
    <row r="178" s="2" customFormat="1">
      <c r="A178" s="38"/>
      <c r="B178" s="39"/>
      <c r="C178" s="40"/>
      <c r="D178" s="241" t="s">
        <v>912</v>
      </c>
      <c r="E178" s="40"/>
      <c r="F178" s="291" t="s">
        <v>1539</v>
      </c>
      <c r="G178" s="40"/>
      <c r="H178" s="40"/>
      <c r="I178" s="292"/>
      <c r="J178" s="40"/>
      <c r="K178" s="40"/>
      <c r="L178" s="44"/>
      <c r="M178" s="293"/>
      <c r="N178" s="294"/>
      <c r="O178" s="91"/>
      <c r="P178" s="91"/>
      <c r="Q178" s="91"/>
      <c r="R178" s="91"/>
      <c r="S178" s="91"/>
      <c r="T178" s="92"/>
      <c r="U178" s="38"/>
      <c r="V178" s="38"/>
      <c r="W178" s="38"/>
      <c r="X178" s="38"/>
      <c r="Y178" s="38"/>
      <c r="Z178" s="38"/>
      <c r="AA178" s="38"/>
      <c r="AB178" s="38"/>
      <c r="AC178" s="38"/>
      <c r="AD178" s="38"/>
      <c r="AE178" s="38"/>
      <c r="AT178" s="17" t="s">
        <v>912</v>
      </c>
      <c r="AU178" s="17" t="s">
        <v>84</v>
      </c>
    </row>
    <row r="179" s="2" customFormat="1" ht="24.15" customHeight="1">
      <c r="A179" s="38"/>
      <c r="B179" s="39"/>
      <c r="C179" s="226" t="s">
        <v>701</v>
      </c>
      <c r="D179" s="226" t="s">
        <v>307</v>
      </c>
      <c r="E179" s="227" t="s">
        <v>1054</v>
      </c>
      <c r="F179" s="228" t="s">
        <v>1055</v>
      </c>
      <c r="G179" s="229" t="s">
        <v>547</v>
      </c>
      <c r="H179" s="230">
        <v>96</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1005</v>
      </c>
    </row>
    <row r="180" s="2" customFormat="1" ht="24.15" customHeight="1">
      <c r="A180" s="38"/>
      <c r="B180" s="39"/>
      <c r="C180" s="226" t="s">
        <v>938</v>
      </c>
      <c r="D180" s="226" t="s">
        <v>307</v>
      </c>
      <c r="E180" s="227" t="s">
        <v>1058</v>
      </c>
      <c r="F180" s="228" t="s">
        <v>1059</v>
      </c>
      <c r="G180" s="229" t="s">
        <v>547</v>
      </c>
      <c r="H180" s="230">
        <v>38</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1008</v>
      </c>
    </row>
    <row r="181" s="2" customFormat="1" ht="24.15" customHeight="1">
      <c r="A181" s="38"/>
      <c r="B181" s="39"/>
      <c r="C181" s="226" t="s">
        <v>1012</v>
      </c>
      <c r="D181" s="226" t="s">
        <v>307</v>
      </c>
      <c r="E181" s="227" t="s">
        <v>1061</v>
      </c>
      <c r="F181" s="228" t="s">
        <v>1062</v>
      </c>
      <c r="G181" s="229" t="s">
        <v>547</v>
      </c>
      <c r="H181" s="230">
        <v>86</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1011</v>
      </c>
    </row>
    <row r="182" s="2" customFormat="1" ht="24.15" customHeight="1">
      <c r="A182" s="38"/>
      <c r="B182" s="39"/>
      <c r="C182" s="226" t="s">
        <v>940</v>
      </c>
      <c r="D182" s="226" t="s">
        <v>307</v>
      </c>
      <c r="E182" s="227" t="s">
        <v>1065</v>
      </c>
      <c r="F182" s="228" t="s">
        <v>1066</v>
      </c>
      <c r="G182" s="229" t="s">
        <v>547</v>
      </c>
      <c r="H182" s="230">
        <v>220</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1015</v>
      </c>
    </row>
    <row r="183" s="2" customFormat="1" ht="24.15" customHeight="1">
      <c r="A183" s="38"/>
      <c r="B183" s="39"/>
      <c r="C183" s="226" t="s">
        <v>1018</v>
      </c>
      <c r="D183" s="226" t="s">
        <v>307</v>
      </c>
      <c r="E183" s="227" t="s">
        <v>1068</v>
      </c>
      <c r="F183" s="228" t="s">
        <v>1086</v>
      </c>
      <c r="G183" s="229" t="s">
        <v>547</v>
      </c>
      <c r="H183" s="230">
        <v>72</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1017</v>
      </c>
    </row>
    <row r="184" s="2" customFormat="1" ht="24.15" customHeight="1">
      <c r="A184" s="38"/>
      <c r="B184" s="39"/>
      <c r="C184" s="226" t="s">
        <v>943</v>
      </c>
      <c r="D184" s="226" t="s">
        <v>307</v>
      </c>
      <c r="E184" s="227" t="s">
        <v>410</v>
      </c>
      <c r="F184" s="228" t="s">
        <v>1075</v>
      </c>
      <c r="G184" s="229" t="s">
        <v>547</v>
      </c>
      <c r="H184" s="230">
        <v>219</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1021</v>
      </c>
    </row>
    <row r="185" s="2" customFormat="1" ht="24.15" customHeight="1">
      <c r="A185" s="38"/>
      <c r="B185" s="39"/>
      <c r="C185" s="226" t="s">
        <v>1027</v>
      </c>
      <c r="D185" s="226" t="s">
        <v>307</v>
      </c>
      <c r="E185" s="227" t="s">
        <v>2246</v>
      </c>
      <c r="F185" s="228" t="s">
        <v>2247</v>
      </c>
      <c r="G185" s="229" t="s">
        <v>547</v>
      </c>
      <c r="H185" s="230">
        <v>72</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1025</v>
      </c>
    </row>
    <row r="186" s="2" customFormat="1" ht="24.15" customHeight="1">
      <c r="A186" s="38"/>
      <c r="B186" s="39"/>
      <c r="C186" s="226" t="s">
        <v>945</v>
      </c>
      <c r="D186" s="226" t="s">
        <v>307</v>
      </c>
      <c r="E186" s="227" t="s">
        <v>1544</v>
      </c>
      <c r="F186" s="228" t="s">
        <v>1545</v>
      </c>
      <c r="G186" s="229" t="s">
        <v>547</v>
      </c>
      <c r="H186" s="230">
        <v>41</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1029</v>
      </c>
    </row>
    <row r="187" s="2" customFormat="1" ht="24.15" customHeight="1">
      <c r="A187" s="38"/>
      <c r="B187" s="39"/>
      <c r="C187" s="226" t="s">
        <v>1033</v>
      </c>
      <c r="D187" s="226" t="s">
        <v>307</v>
      </c>
      <c r="E187" s="227" t="s">
        <v>1102</v>
      </c>
      <c r="F187" s="228" t="s">
        <v>1103</v>
      </c>
      <c r="G187" s="229" t="s">
        <v>547</v>
      </c>
      <c r="H187" s="230">
        <v>124</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1032</v>
      </c>
    </row>
    <row r="188" s="2" customFormat="1" ht="24.15" customHeight="1">
      <c r="A188" s="38"/>
      <c r="B188" s="39"/>
      <c r="C188" s="226" t="s">
        <v>948</v>
      </c>
      <c r="D188" s="226" t="s">
        <v>307</v>
      </c>
      <c r="E188" s="227" t="s">
        <v>1109</v>
      </c>
      <c r="F188" s="228" t="s">
        <v>1110</v>
      </c>
      <c r="G188" s="229" t="s">
        <v>547</v>
      </c>
      <c r="H188" s="230">
        <v>214</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1035</v>
      </c>
    </row>
    <row r="189" s="2" customFormat="1" ht="24.15" customHeight="1">
      <c r="A189" s="38"/>
      <c r="B189" s="39"/>
      <c r="C189" s="226" t="s">
        <v>1039</v>
      </c>
      <c r="D189" s="226" t="s">
        <v>307</v>
      </c>
      <c r="E189" s="227" t="s">
        <v>1546</v>
      </c>
      <c r="F189" s="228" t="s">
        <v>1547</v>
      </c>
      <c r="G189" s="229" t="s">
        <v>547</v>
      </c>
      <c r="H189" s="230">
        <v>284</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1038</v>
      </c>
    </row>
    <row r="190" s="2" customFormat="1" ht="24.15" customHeight="1">
      <c r="A190" s="38"/>
      <c r="B190" s="39"/>
      <c r="C190" s="226" t="s">
        <v>950</v>
      </c>
      <c r="D190" s="226" t="s">
        <v>307</v>
      </c>
      <c r="E190" s="227" t="s">
        <v>1113</v>
      </c>
      <c r="F190" s="228" t="s">
        <v>1114</v>
      </c>
      <c r="G190" s="229" t="s">
        <v>547</v>
      </c>
      <c r="H190" s="230">
        <v>967</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1041</v>
      </c>
    </row>
    <row r="191" s="2" customFormat="1" ht="24.15" customHeight="1">
      <c r="A191" s="38"/>
      <c r="B191" s="39"/>
      <c r="C191" s="226" t="s">
        <v>894</v>
      </c>
      <c r="D191" s="226" t="s">
        <v>307</v>
      </c>
      <c r="E191" s="227" t="s">
        <v>1548</v>
      </c>
      <c r="F191" s="228" t="s">
        <v>1549</v>
      </c>
      <c r="G191" s="229" t="s">
        <v>547</v>
      </c>
      <c r="H191" s="230">
        <v>1622</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1044</v>
      </c>
    </row>
    <row r="192" s="2" customFormat="1" ht="24.15" customHeight="1">
      <c r="A192" s="38"/>
      <c r="B192" s="39"/>
      <c r="C192" s="226" t="s">
        <v>953</v>
      </c>
      <c r="D192" s="226" t="s">
        <v>307</v>
      </c>
      <c r="E192" s="227" t="s">
        <v>1099</v>
      </c>
      <c r="F192" s="228" t="s">
        <v>2248</v>
      </c>
      <c r="G192" s="229" t="s">
        <v>547</v>
      </c>
      <c r="H192" s="230">
        <v>68</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1047</v>
      </c>
    </row>
    <row r="193" s="2" customFormat="1" ht="24.15" customHeight="1">
      <c r="A193" s="38"/>
      <c r="B193" s="39"/>
      <c r="C193" s="226" t="s">
        <v>1050</v>
      </c>
      <c r="D193" s="226" t="s">
        <v>307</v>
      </c>
      <c r="E193" s="227" t="s">
        <v>414</v>
      </c>
      <c r="F193" s="228" t="s">
        <v>1132</v>
      </c>
      <c r="G193" s="229" t="s">
        <v>547</v>
      </c>
      <c r="H193" s="230">
        <v>2230</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1049</v>
      </c>
    </row>
    <row r="194" s="2" customFormat="1" ht="16.5" customHeight="1">
      <c r="A194" s="38"/>
      <c r="B194" s="39"/>
      <c r="C194" s="226" t="s">
        <v>956</v>
      </c>
      <c r="D194" s="226" t="s">
        <v>307</v>
      </c>
      <c r="E194" s="227" t="s">
        <v>7</v>
      </c>
      <c r="F194" s="228" t="s">
        <v>1149</v>
      </c>
      <c r="G194" s="229" t="s">
        <v>547</v>
      </c>
      <c r="H194" s="230">
        <v>280</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1053</v>
      </c>
    </row>
    <row r="195" s="2" customFormat="1" ht="24.15" customHeight="1">
      <c r="A195" s="38"/>
      <c r="B195" s="39"/>
      <c r="C195" s="226" t="s">
        <v>1057</v>
      </c>
      <c r="D195" s="226" t="s">
        <v>307</v>
      </c>
      <c r="E195" s="227" t="s">
        <v>1152</v>
      </c>
      <c r="F195" s="228" t="s">
        <v>1153</v>
      </c>
      <c r="G195" s="229" t="s">
        <v>575</v>
      </c>
      <c r="H195" s="230">
        <v>560</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1056</v>
      </c>
    </row>
    <row r="196" s="2" customFormat="1" ht="24.15" customHeight="1">
      <c r="A196" s="38"/>
      <c r="B196" s="39"/>
      <c r="C196" s="226" t="s">
        <v>959</v>
      </c>
      <c r="D196" s="226" t="s">
        <v>307</v>
      </c>
      <c r="E196" s="227" t="s">
        <v>1155</v>
      </c>
      <c r="F196" s="228" t="s">
        <v>1156</v>
      </c>
      <c r="G196" s="229" t="s">
        <v>575</v>
      </c>
      <c r="H196" s="230">
        <v>500</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1060</v>
      </c>
    </row>
    <row r="197" s="2" customFormat="1" ht="21.75" customHeight="1">
      <c r="A197" s="38"/>
      <c r="B197" s="39"/>
      <c r="C197" s="226" t="s">
        <v>1064</v>
      </c>
      <c r="D197" s="226" t="s">
        <v>307</v>
      </c>
      <c r="E197" s="227" t="s">
        <v>1159</v>
      </c>
      <c r="F197" s="228" t="s">
        <v>1160</v>
      </c>
      <c r="G197" s="229" t="s">
        <v>575</v>
      </c>
      <c r="H197" s="230">
        <v>20</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1063</v>
      </c>
    </row>
    <row r="198" s="2" customFormat="1" ht="21.75" customHeight="1">
      <c r="A198" s="38"/>
      <c r="B198" s="39"/>
      <c r="C198" s="226" t="s">
        <v>962</v>
      </c>
      <c r="D198" s="226" t="s">
        <v>307</v>
      </c>
      <c r="E198" s="227" t="s">
        <v>1168</v>
      </c>
      <c r="F198" s="228" t="s">
        <v>1169</v>
      </c>
      <c r="G198" s="229" t="s">
        <v>575</v>
      </c>
      <c r="H198" s="230">
        <v>64</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1067</v>
      </c>
    </row>
    <row r="199" s="2" customFormat="1" ht="21.75" customHeight="1">
      <c r="A199" s="38"/>
      <c r="B199" s="39"/>
      <c r="C199" s="226" t="s">
        <v>1071</v>
      </c>
      <c r="D199" s="226" t="s">
        <v>307</v>
      </c>
      <c r="E199" s="227" t="s">
        <v>1172</v>
      </c>
      <c r="F199" s="228" t="s">
        <v>1173</v>
      </c>
      <c r="G199" s="229" t="s">
        <v>575</v>
      </c>
      <c r="H199" s="230">
        <v>600</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1070</v>
      </c>
    </row>
    <row r="200" s="2" customFormat="1" ht="21.75" customHeight="1">
      <c r="A200" s="38"/>
      <c r="B200" s="39"/>
      <c r="C200" s="226" t="s">
        <v>964</v>
      </c>
      <c r="D200" s="226" t="s">
        <v>307</v>
      </c>
      <c r="E200" s="227" t="s">
        <v>1175</v>
      </c>
      <c r="F200" s="228" t="s">
        <v>1176</v>
      </c>
      <c r="G200" s="229" t="s">
        <v>365</v>
      </c>
      <c r="H200" s="230">
        <v>0.90000000000000002</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1074</v>
      </c>
    </row>
    <row r="201" s="2" customFormat="1" ht="16.5" customHeight="1">
      <c r="A201" s="38"/>
      <c r="B201" s="39"/>
      <c r="C201" s="226" t="s">
        <v>1077</v>
      </c>
      <c r="D201" s="226" t="s">
        <v>307</v>
      </c>
      <c r="E201" s="227" t="s">
        <v>2249</v>
      </c>
      <c r="F201" s="228" t="s">
        <v>1179</v>
      </c>
      <c r="G201" s="229" t="s">
        <v>911</v>
      </c>
      <c r="H201" s="230">
        <v>1</v>
      </c>
      <c r="I201" s="231"/>
      <c r="J201" s="232">
        <f>ROUND(I201*H201,2)</f>
        <v>0</v>
      </c>
      <c r="K201" s="228" t="s">
        <v>1</v>
      </c>
      <c r="L201" s="44"/>
      <c r="M201" s="233" t="s">
        <v>1</v>
      </c>
      <c r="N201" s="234" t="s">
        <v>42</v>
      </c>
      <c r="O201" s="91"/>
      <c r="P201" s="235">
        <f>O201*H201</f>
        <v>0</v>
      </c>
      <c r="Q201" s="235">
        <v>0</v>
      </c>
      <c r="R201" s="235">
        <f>Q201*H201</f>
        <v>0</v>
      </c>
      <c r="S201" s="235">
        <v>0</v>
      </c>
      <c r="T201" s="236">
        <f>S201*H201</f>
        <v>0</v>
      </c>
      <c r="U201" s="38"/>
      <c r="V201" s="38"/>
      <c r="W201" s="38"/>
      <c r="X201" s="38"/>
      <c r="Y201" s="38"/>
      <c r="Z201" s="38"/>
      <c r="AA201" s="38"/>
      <c r="AB201" s="38"/>
      <c r="AC201" s="38"/>
      <c r="AD201" s="38"/>
      <c r="AE201" s="38"/>
      <c r="AR201" s="237" t="s">
        <v>311</v>
      </c>
      <c r="AT201" s="237" t="s">
        <v>307</v>
      </c>
      <c r="AU201" s="237" t="s">
        <v>84</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311</v>
      </c>
      <c r="BM201" s="237" t="s">
        <v>1076</v>
      </c>
    </row>
    <row r="202" s="2" customFormat="1" ht="16.5" customHeight="1">
      <c r="A202" s="38"/>
      <c r="B202" s="39"/>
      <c r="C202" s="226" t="s">
        <v>967</v>
      </c>
      <c r="D202" s="226" t="s">
        <v>307</v>
      </c>
      <c r="E202" s="227" t="s">
        <v>451</v>
      </c>
      <c r="F202" s="228" t="s">
        <v>1185</v>
      </c>
      <c r="G202" s="229" t="s">
        <v>911</v>
      </c>
      <c r="H202" s="230">
        <v>1</v>
      </c>
      <c r="I202" s="231"/>
      <c r="J202" s="232">
        <f>ROUND(I202*H202,2)</f>
        <v>0</v>
      </c>
      <c r="K202" s="228" t="s">
        <v>1</v>
      </c>
      <c r="L202" s="44"/>
      <c r="M202" s="233" t="s">
        <v>1</v>
      </c>
      <c r="N202" s="234" t="s">
        <v>42</v>
      </c>
      <c r="O202" s="91"/>
      <c r="P202" s="235">
        <f>O202*H202</f>
        <v>0</v>
      </c>
      <c r="Q202" s="235">
        <v>0</v>
      </c>
      <c r="R202" s="235">
        <f>Q202*H202</f>
        <v>0</v>
      </c>
      <c r="S202" s="235">
        <v>0</v>
      </c>
      <c r="T202" s="236">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1080</v>
      </c>
    </row>
    <row r="203" s="2" customFormat="1" ht="16.5" customHeight="1">
      <c r="A203" s="38"/>
      <c r="B203" s="39"/>
      <c r="C203" s="226" t="s">
        <v>1084</v>
      </c>
      <c r="D203" s="226" t="s">
        <v>307</v>
      </c>
      <c r="E203" s="227" t="s">
        <v>456</v>
      </c>
      <c r="F203" s="228" t="s">
        <v>1187</v>
      </c>
      <c r="G203" s="229" t="s">
        <v>911</v>
      </c>
      <c r="H203" s="230">
        <v>1</v>
      </c>
      <c r="I203" s="231"/>
      <c r="J203" s="232">
        <f>ROUND(I203*H203,2)</f>
        <v>0</v>
      </c>
      <c r="K203" s="228" t="s">
        <v>1</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311</v>
      </c>
      <c r="AT203" s="237" t="s">
        <v>307</v>
      </c>
      <c r="AU203" s="237" t="s">
        <v>84</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311</v>
      </c>
      <c r="BM203" s="237" t="s">
        <v>1083</v>
      </c>
    </row>
    <row r="204" s="2" customFormat="1" ht="16.5" customHeight="1">
      <c r="A204" s="38"/>
      <c r="B204" s="39"/>
      <c r="C204" s="226" t="s">
        <v>970</v>
      </c>
      <c r="D204" s="226" t="s">
        <v>307</v>
      </c>
      <c r="E204" s="227" t="s">
        <v>443</v>
      </c>
      <c r="F204" s="228" t="s">
        <v>1190</v>
      </c>
      <c r="G204" s="229" t="s">
        <v>911</v>
      </c>
      <c r="H204" s="230">
        <v>1</v>
      </c>
      <c r="I204" s="231"/>
      <c r="J204" s="232">
        <f>ROUND(I204*H204,2)</f>
        <v>0</v>
      </c>
      <c r="K204" s="228" t="s">
        <v>1</v>
      </c>
      <c r="L204" s="44"/>
      <c r="M204" s="233" t="s">
        <v>1</v>
      </c>
      <c r="N204" s="234" t="s">
        <v>42</v>
      </c>
      <c r="O204" s="91"/>
      <c r="P204" s="235">
        <f>O204*H204</f>
        <v>0</v>
      </c>
      <c r="Q204" s="235">
        <v>0</v>
      </c>
      <c r="R204" s="235">
        <f>Q204*H204</f>
        <v>0</v>
      </c>
      <c r="S204" s="235">
        <v>0</v>
      </c>
      <c r="T204" s="236">
        <f>S204*H204</f>
        <v>0</v>
      </c>
      <c r="U204" s="38"/>
      <c r="V204" s="38"/>
      <c r="W204" s="38"/>
      <c r="X204" s="38"/>
      <c r="Y204" s="38"/>
      <c r="Z204" s="38"/>
      <c r="AA204" s="38"/>
      <c r="AB204" s="38"/>
      <c r="AC204" s="38"/>
      <c r="AD204" s="38"/>
      <c r="AE204" s="38"/>
      <c r="AR204" s="237" t="s">
        <v>311</v>
      </c>
      <c r="AT204" s="237" t="s">
        <v>307</v>
      </c>
      <c r="AU204" s="237" t="s">
        <v>84</v>
      </c>
      <c r="AY204" s="17" t="s">
        <v>304</v>
      </c>
      <c r="BE204" s="238">
        <f>IF(N204="základní",J204,0)</f>
        <v>0</v>
      </c>
      <c r="BF204" s="238">
        <f>IF(N204="snížená",J204,0)</f>
        <v>0</v>
      </c>
      <c r="BG204" s="238">
        <f>IF(N204="zákl. přenesená",J204,0)</f>
        <v>0</v>
      </c>
      <c r="BH204" s="238">
        <f>IF(N204="sníž. přenesená",J204,0)</f>
        <v>0</v>
      </c>
      <c r="BI204" s="238">
        <f>IF(N204="nulová",J204,0)</f>
        <v>0</v>
      </c>
      <c r="BJ204" s="17" t="s">
        <v>84</v>
      </c>
      <c r="BK204" s="238">
        <f>ROUND(I204*H204,2)</f>
        <v>0</v>
      </c>
      <c r="BL204" s="17" t="s">
        <v>311</v>
      </c>
      <c r="BM204" s="237" t="s">
        <v>1087</v>
      </c>
    </row>
    <row r="205" s="2" customFormat="1" ht="16.5" customHeight="1">
      <c r="A205" s="38"/>
      <c r="B205" s="39"/>
      <c r="C205" s="226" t="s">
        <v>1091</v>
      </c>
      <c r="D205" s="226" t="s">
        <v>307</v>
      </c>
      <c r="E205" s="227" t="s">
        <v>447</v>
      </c>
      <c r="F205" s="228" t="s">
        <v>1192</v>
      </c>
      <c r="G205" s="229" t="s">
        <v>911</v>
      </c>
      <c r="H205" s="230">
        <v>1</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311</v>
      </c>
      <c r="AT205" s="237" t="s">
        <v>307</v>
      </c>
      <c r="AU205" s="237" t="s">
        <v>84</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311</v>
      </c>
      <c r="BM205" s="237" t="s">
        <v>1090</v>
      </c>
    </row>
    <row r="206" s="12" customFormat="1" ht="25.92" customHeight="1">
      <c r="A206" s="12"/>
      <c r="B206" s="210"/>
      <c r="C206" s="211"/>
      <c r="D206" s="212" t="s">
        <v>76</v>
      </c>
      <c r="E206" s="213" t="s">
        <v>1265</v>
      </c>
      <c r="F206" s="213" t="s">
        <v>1266</v>
      </c>
      <c r="G206" s="211"/>
      <c r="H206" s="211"/>
      <c r="I206" s="214"/>
      <c r="J206" s="215">
        <f>BK206</f>
        <v>0</v>
      </c>
      <c r="K206" s="211"/>
      <c r="L206" s="216"/>
      <c r="M206" s="217"/>
      <c r="N206" s="218"/>
      <c r="O206" s="218"/>
      <c r="P206" s="219">
        <f>SUM(P207:P210)</f>
        <v>0</v>
      </c>
      <c r="Q206" s="218"/>
      <c r="R206" s="219">
        <f>SUM(R207:R210)</f>
        <v>0</v>
      </c>
      <c r="S206" s="218"/>
      <c r="T206" s="220">
        <f>SUM(T207:T210)</f>
        <v>0</v>
      </c>
      <c r="U206" s="12"/>
      <c r="V206" s="12"/>
      <c r="W206" s="12"/>
      <c r="X206" s="12"/>
      <c r="Y206" s="12"/>
      <c r="Z206" s="12"/>
      <c r="AA206" s="12"/>
      <c r="AB206" s="12"/>
      <c r="AC206" s="12"/>
      <c r="AD206" s="12"/>
      <c r="AE206" s="12"/>
      <c r="AR206" s="221" t="s">
        <v>84</v>
      </c>
      <c r="AT206" s="222" t="s">
        <v>76</v>
      </c>
      <c r="AU206" s="222" t="s">
        <v>77</v>
      </c>
      <c r="AY206" s="221" t="s">
        <v>304</v>
      </c>
      <c r="BK206" s="223">
        <f>SUM(BK207:BK210)</f>
        <v>0</v>
      </c>
    </row>
    <row r="207" s="2" customFormat="1" ht="16.5" customHeight="1">
      <c r="A207" s="38"/>
      <c r="B207" s="39"/>
      <c r="C207" s="226" t="s">
        <v>973</v>
      </c>
      <c r="D207" s="226" t="s">
        <v>307</v>
      </c>
      <c r="E207" s="227" t="s">
        <v>1268</v>
      </c>
      <c r="F207" s="228" t="s">
        <v>1269</v>
      </c>
      <c r="G207" s="229" t="s">
        <v>575</v>
      </c>
      <c r="H207" s="230">
        <v>42</v>
      </c>
      <c r="I207" s="231"/>
      <c r="J207" s="232">
        <f>ROUND(I207*H207,2)</f>
        <v>0</v>
      </c>
      <c r="K207" s="228" t="s">
        <v>1</v>
      </c>
      <c r="L207" s="44"/>
      <c r="M207" s="233" t="s">
        <v>1</v>
      </c>
      <c r="N207" s="234" t="s">
        <v>42</v>
      </c>
      <c r="O207" s="91"/>
      <c r="P207" s="235">
        <f>O207*H207</f>
        <v>0</v>
      </c>
      <c r="Q207" s="235">
        <v>0</v>
      </c>
      <c r="R207" s="235">
        <f>Q207*H207</f>
        <v>0</v>
      </c>
      <c r="S207" s="235">
        <v>0</v>
      </c>
      <c r="T207" s="236">
        <f>S207*H207</f>
        <v>0</v>
      </c>
      <c r="U207" s="38"/>
      <c r="V207" s="38"/>
      <c r="W207" s="38"/>
      <c r="X207" s="38"/>
      <c r="Y207" s="38"/>
      <c r="Z207" s="38"/>
      <c r="AA207" s="38"/>
      <c r="AB207" s="38"/>
      <c r="AC207" s="38"/>
      <c r="AD207" s="38"/>
      <c r="AE207" s="38"/>
      <c r="AR207" s="237" t="s">
        <v>311</v>
      </c>
      <c r="AT207" s="237" t="s">
        <v>307</v>
      </c>
      <c r="AU207" s="237" t="s">
        <v>84</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311</v>
      </c>
      <c r="BM207" s="237" t="s">
        <v>1094</v>
      </c>
    </row>
    <row r="208" s="2" customFormat="1" ht="16.5" customHeight="1">
      <c r="A208" s="38"/>
      <c r="B208" s="39"/>
      <c r="C208" s="226" t="s">
        <v>1098</v>
      </c>
      <c r="D208" s="226" t="s">
        <v>307</v>
      </c>
      <c r="E208" s="227" t="s">
        <v>1271</v>
      </c>
      <c r="F208" s="228" t="s">
        <v>1272</v>
      </c>
      <c r="G208" s="229" t="s">
        <v>547</v>
      </c>
      <c r="H208" s="230">
        <v>30</v>
      </c>
      <c r="I208" s="231"/>
      <c r="J208" s="232">
        <f>ROUND(I208*H208,2)</f>
        <v>0</v>
      </c>
      <c r="K208" s="228" t="s">
        <v>1</v>
      </c>
      <c r="L208" s="44"/>
      <c r="M208" s="233" t="s">
        <v>1</v>
      </c>
      <c r="N208" s="234" t="s">
        <v>42</v>
      </c>
      <c r="O208" s="91"/>
      <c r="P208" s="235">
        <f>O208*H208</f>
        <v>0</v>
      </c>
      <c r="Q208" s="235">
        <v>0</v>
      </c>
      <c r="R208" s="235">
        <f>Q208*H208</f>
        <v>0</v>
      </c>
      <c r="S208" s="235">
        <v>0</v>
      </c>
      <c r="T208" s="236">
        <f>S208*H208</f>
        <v>0</v>
      </c>
      <c r="U208" s="38"/>
      <c r="V208" s="38"/>
      <c r="W208" s="38"/>
      <c r="X208" s="38"/>
      <c r="Y208" s="38"/>
      <c r="Z208" s="38"/>
      <c r="AA208" s="38"/>
      <c r="AB208" s="38"/>
      <c r="AC208" s="38"/>
      <c r="AD208" s="38"/>
      <c r="AE208" s="38"/>
      <c r="AR208" s="237" t="s">
        <v>311</v>
      </c>
      <c r="AT208" s="237" t="s">
        <v>307</v>
      </c>
      <c r="AU208" s="237" t="s">
        <v>84</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311</v>
      </c>
      <c r="BM208" s="237" t="s">
        <v>1097</v>
      </c>
    </row>
    <row r="209" s="2" customFormat="1" ht="16.5" customHeight="1">
      <c r="A209" s="38"/>
      <c r="B209" s="39"/>
      <c r="C209" s="226" t="s">
        <v>976</v>
      </c>
      <c r="D209" s="226" t="s">
        <v>307</v>
      </c>
      <c r="E209" s="227" t="s">
        <v>461</v>
      </c>
      <c r="F209" s="228" t="s">
        <v>1562</v>
      </c>
      <c r="G209" s="229" t="s">
        <v>911</v>
      </c>
      <c r="H209" s="230">
        <v>1</v>
      </c>
      <c r="I209" s="231"/>
      <c r="J209" s="232">
        <f>ROUND(I209*H209,2)</f>
        <v>0</v>
      </c>
      <c r="K209" s="228" t="s">
        <v>1</v>
      </c>
      <c r="L209" s="44"/>
      <c r="M209" s="233" t="s">
        <v>1</v>
      </c>
      <c r="N209" s="234" t="s">
        <v>42</v>
      </c>
      <c r="O209" s="91"/>
      <c r="P209" s="235">
        <f>O209*H209</f>
        <v>0</v>
      </c>
      <c r="Q209" s="235">
        <v>0</v>
      </c>
      <c r="R209" s="235">
        <f>Q209*H209</f>
        <v>0</v>
      </c>
      <c r="S209" s="235">
        <v>0</v>
      </c>
      <c r="T209" s="236">
        <f>S209*H209</f>
        <v>0</v>
      </c>
      <c r="U209" s="38"/>
      <c r="V209" s="38"/>
      <c r="W209" s="38"/>
      <c r="X209" s="38"/>
      <c r="Y209" s="38"/>
      <c r="Z209" s="38"/>
      <c r="AA209" s="38"/>
      <c r="AB209" s="38"/>
      <c r="AC209" s="38"/>
      <c r="AD209" s="38"/>
      <c r="AE209" s="38"/>
      <c r="AR209" s="237" t="s">
        <v>311</v>
      </c>
      <c r="AT209" s="237" t="s">
        <v>307</v>
      </c>
      <c r="AU209" s="237" t="s">
        <v>84</v>
      </c>
      <c r="AY209" s="17" t="s">
        <v>304</v>
      </c>
      <c r="BE209" s="238">
        <f>IF(N209="základní",J209,0)</f>
        <v>0</v>
      </c>
      <c r="BF209" s="238">
        <f>IF(N209="snížená",J209,0)</f>
        <v>0</v>
      </c>
      <c r="BG209" s="238">
        <f>IF(N209="zákl. přenesená",J209,0)</f>
        <v>0</v>
      </c>
      <c r="BH209" s="238">
        <f>IF(N209="sníž. přenesená",J209,0)</f>
        <v>0</v>
      </c>
      <c r="BI209" s="238">
        <f>IF(N209="nulová",J209,0)</f>
        <v>0</v>
      </c>
      <c r="BJ209" s="17" t="s">
        <v>84</v>
      </c>
      <c r="BK209" s="238">
        <f>ROUND(I209*H209,2)</f>
        <v>0</v>
      </c>
      <c r="BL209" s="17" t="s">
        <v>311</v>
      </c>
      <c r="BM209" s="237" t="s">
        <v>1101</v>
      </c>
    </row>
    <row r="210" s="2" customFormat="1" ht="16.5" customHeight="1">
      <c r="A210" s="38"/>
      <c r="B210" s="39"/>
      <c r="C210" s="226" t="s">
        <v>1105</v>
      </c>
      <c r="D210" s="226" t="s">
        <v>307</v>
      </c>
      <c r="E210" s="227" t="s">
        <v>466</v>
      </c>
      <c r="F210" s="228" t="s">
        <v>1282</v>
      </c>
      <c r="G210" s="229" t="s">
        <v>911</v>
      </c>
      <c r="H210" s="230">
        <v>244</v>
      </c>
      <c r="I210" s="231"/>
      <c r="J210" s="232">
        <f>ROUND(I210*H210,2)</f>
        <v>0</v>
      </c>
      <c r="K210" s="228" t="s">
        <v>1</v>
      </c>
      <c r="L210" s="44"/>
      <c r="M210" s="286" t="s">
        <v>1</v>
      </c>
      <c r="N210" s="287" t="s">
        <v>42</v>
      </c>
      <c r="O210" s="288"/>
      <c r="P210" s="289">
        <f>O210*H210</f>
        <v>0</v>
      </c>
      <c r="Q210" s="289">
        <v>0</v>
      </c>
      <c r="R210" s="289">
        <f>Q210*H210</f>
        <v>0</v>
      </c>
      <c r="S210" s="289">
        <v>0</v>
      </c>
      <c r="T210" s="290">
        <f>S210*H210</f>
        <v>0</v>
      </c>
      <c r="U210" s="38"/>
      <c r="V210" s="38"/>
      <c r="W210" s="38"/>
      <c r="X210" s="38"/>
      <c r="Y210" s="38"/>
      <c r="Z210" s="38"/>
      <c r="AA210" s="38"/>
      <c r="AB210" s="38"/>
      <c r="AC210" s="38"/>
      <c r="AD210" s="38"/>
      <c r="AE210" s="38"/>
      <c r="AR210" s="237" t="s">
        <v>311</v>
      </c>
      <c r="AT210" s="237" t="s">
        <v>307</v>
      </c>
      <c r="AU210" s="237" t="s">
        <v>84</v>
      </c>
      <c r="AY210" s="17" t="s">
        <v>304</v>
      </c>
      <c r="BE210" s="238">
        <f>IF(N210="základní",J210,0)</f>
        <v>0</v>
      </c>
      <c r="BF210" s="238">
        <f>IF(N210="snížená",J210,0)</f>
        <v>0</v>
      </c>
      <c r="BG210" s="238">
        <f>IF(N210="zákl. přenesená",J210,0)</f>
        <v>0</v>
      </c>
      <c r="BH210" s="238">
        <f>IF(N210="sníž. přenesená",J210,0)</f>
        <v>0</v>
      </c>
      <c r="BI210" s="238">
        <f>IF(N210="nulová",J210,0)</f>
        <v>0</v>
      </c>
      <c r="BJ210" s="17" t="s">
        <v>84</v>
      </c>
      <c r="BK210" s="238">
        <f>ROUND(I210*H210,2)</f>
        <v>0</v>
      </c>
      <c r="BL210" s="17" t="s">
        <v>311</v>
      </c>
      <c r="BM210" s="237" t="s">
        <v>1104</v>
      </c>
    </row>
    <row r="211" s="2" customFormat="1" ht="6.96" customHeight="1">
      <c r="A211" s="38"/>
      <c r="B211" s="66"/>
      <c r="C211" s="67"/>
      <c r="D211" s="67"/>
      <c r="E211" s="67"/>
      <c r="F211" s="67"/>
      <c r="G211" s="67"/>
      <c r="H211" s="67"/>
      <c r="I211" s="67"/>
      <c r="J211" s="67"/>
      <c r="K211" s="67"/>
      <c r="L211" s="44"/>
      <c r="M211" s="38"/>
      <c r="O211" s="38"/>
      <c r="P211" s="38"/>
      <c r="Q211" s="38"/>
      <c r="R211" s="38"/>
      <c r="S211" s="38"/>
      <c r="T211" s="38"/>
      <c r="U211" s="38"/>
      <c r="V211" s="38"/>
      <c r="W211" s="38"/>
      <c r="X211" s="38"/>
      <c r="Y211" s="38"/>
      <c r="Z211" s="38"/>
      <c r="AA211" s="38"/>
      <c r="AB211" s="38"/>
      <c r="AC211" s="38"/>
      <c r="AD211" s="38"/>
      <c r="AE211" s="38"/>
    </row>
  </sheetData>
  <sheetProtection sheet="1" autoFilter="0" formatColumns="0" formatRows="0" objects="1" scenarios="1" spinCount="100000" saltValue="0qxz354WffYz57kvgScXodpzqkmGgCVbyK6SUI8SfKkimUFPsRCOCJrMx3LH5bSewgo7xx58nCbGvZ5VrgbU3w==" hashValue="T0biPfFw2JVN9Cdw0CZjanSos8KCduJ9FcZCdMSgufGXWIOdYf6gnBBJqWf9r48KWENbvR35dxM1Fncj2kw8wg==" algorithmName="SHA-512" password="CC35"/>
  <autoFilter ref="C123:K210"/>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193</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2128</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2250</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ROUND(J126,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ROUND((SUM(BE126:BE210)),  2)</f>
        <v>0</v>
      </c>
      <c r="G35" s="38"/>
      <c r="H35" s="38"/>
      <c r="I35" s="164">
        <v>0.20999999999999999</v>
      </c>
      <c r="J35" s="163">
        <f>ROUND(((SUM(BE126:BE210))*I35),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ROUND((SUM(BF126:BF210)),  2)</f>
        <v>0</v>
      </c>
      <c r="G36" s="38"/>
      <c r="H36" s="38"/>
      <c r="I36" s="164">
        <v>0.12</v>
      </c>
      <c r="J36" s="163">
        <f>ROUND(((SUM(BF126:BF210))*I36),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ROUND((SUM(BG126:BG210)),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ROUND((SUM(BH126:BH210)),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ROUND((SUM(BI126:BI210)),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2128</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05.5 - VZT-5NP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J126</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1564</v>
      </c>
      <c r="E99" s="191"/>
      <c r="F99" s="191"/>
      <c r="G99" s="191"/>
      <c r="H99" s="191"/>
      <c r="I99" s="191"/>
      <c r="J99" s="192">
        <f>J127</f>
        <v>0</v>
      </c>
      <c r="K99" s="189"/>
      <c r="L99" s="193"/>
      <c r="S99" s="9"/>
      <c r="T99" s="9"/>
      <c r="U99" s="9"/>
      <c r="V99" s="9"/>
      <c r="W99" s="9"/>
      <c r="X99" s="9"/>
      <c r="Y99" s="9"/>
      <c r="Z99" s="9"/>
      <c r="AA99" s="9"/>
      <c r="AB99" s="9"/>
      <c r="AC99" s="9"/>
      <c r="AD99" s="9"/>
      <c r="AE99" s="9"/>
    </row>
    <row r="100" s="9" customFormat="1" ht="24.96" customHeight="1">
      <c r="A100" s="9"/>
      <c r="B100" s="188"/>
      <c r="C100" s="189"/>
      <c r="D100" s="190" t="s">
        <v>1287</v>
      </c>
      <c r="E100" s="191"/>
      <c r="F100" s="191"/>
      <c r="G100" s="191"/>
      <c r="H100" s="191"/>
      <c r="I100" s="191"/>
      <c r="J100" s="192">
        <f>J158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1808</v>
      </c>
      <c r="E101" s="191"/>
      <c r="F101" s="191"/>
      <c r="G101" s="191"/>
      <c r="H101" s="191"/>
      <c r="I101" s="191"/>
      <c r="J101" s="192">
        <f>J175</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2251</v>
      </c>
      <c r="E102" s="191"/>
      <c r="F102" s="191"/>
      <c r="G102" s="191"/>
      <c r="H102" s="191"/>
      <c r="I102" s="191"/>
      <c r="J102" s="192">
        <f>J183</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1565</v>
      </c>
      <c r="E103" s="191"/>
      <c r="F103" s="191"/>
      <c r="G103" s="191"/>
      <c r="H103" s="191"/>
      <c r="I103" s="191"/>
      <c r="J103" s="192">
        <f>J191</f>
        <v>0</v>
      </c>
      <c r="K103" s="189"/>
      <c r="L103" s="193"/>
      <c r="S103" s="9"/>
      <c r="T103" s="9"/>
      <c r="U103" s="9"/>
      <c r="V103" s="9"/>
      <c r="W103" s="9"/>
      <c r="X103" s="9"/>
      <c r="Y103" s="9"/>
      <c r="Z103" s="9"/>
      <c r="AA103" s="9"/>
      <c r="AB103" s="9"/>
      <c r="AC103" s="9"/>
      <c r="AD103" s="9"/>
      <c r="AE103" s="9"/>
    </row>
    <row r="104" s="9" customFormat="1" ht="24.96" customHeight="1">
      <c r="A104" s="9"/>
      <c r="B104" s="188"/>
      <c r="C104" s="189"/>
      <c r="D104" s="190" t="s">
        <v>2252</v>
      </c>
      <c r="E104" s="191"/>
      <c r="F104" s="191"/>
      <c r="G104" s="191"/>
      <c r="H104" s="191"/>
      <c r="I104" s="191"/>
      <c r="J104" s="192">
        <f>J209</f>
        <v>0</v>
      </c>
      <c r="K104" s="189"/>
      <c r="L104" s="193"/>
      <c r="S104" s="9"/>
      <c r="T104" s="9"/>
      <c r="U104" s="9"/>
      <c r="V104" s="9"/>
      <c r="W104" s="9"/>
      <c r="X104" s="9"/>
      <c r="Y104" s="9"/>
      <c r="Z104" s="9"/>
      <c r="AA104" s="9"/>
      <c r="AB104" s="9"/>
      <c r="AC104" s="9"/>
      <c r="AD104" s="9"/>
      <c r="AE104" s="9"/>
    </row>
    <row r="105" s="2" customFormat="1" ht="21.84"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66"/>
      <c r="C106" s="67"/>
      <c r="D106" s="67"/>
      <c r="E106" s="67"/>
      <c r="F106" s="67"/>
      <c r="G106" s="67"/>
      <c r="H106" s="67"/>
      <c r="I106" s="67"/>
      <c r="J106" s="67"/>
      <c r="K106" s="67"/>
      <c r="L106" s="63"/>
      <c r="S106" s="38"/>
      <c r="T106" s="38"/>
      <c r="U106" s="38"/>
      <c r="V106" s="38"/>
      <c r="W106" s="38"/>
      <c r="X106" s="38"/>
      <c r="Y106" s="38"/>
      <c r="Z106" s="38"/>
      <c r="AA106" s="38"/>
      <c r="AB106" s="38"/>
      <c r="AC106" s="38"/>
      <c r="AD106" s="38"/>
      <c r="AE106" s="38"/>
    </row>
    <row r="110" s="2" customFormat="1" ht="6.96" customHeight="1">
      <c r="A110" s="38"/>
      <c r="B110" s="68"/>
      <c r="C110" s="69"/>
      <c r="D110" s="69"/>
      <c r="E110" s="69"/>
      <c r="F110" s="69"/>
      <c r="G110" s="69"/>
      <c r="H110" s="69"/>
      <c r="I110" s="69"/>
      <c r="J110" s="69"/>
      <c r="K110" s="69"/>
      <c r="L110" s="63"/>
      <c r="S110" s="38"/>
      <c r="T110" s="38"/>
      <c r="U110" s="38"/>
      <c r="V110" s="38"/>
      <c r="W110" s="38"/>
      <c r="X110" s="38"/>
      <c r="Y110" s="38"/>
      <c r="Z110" s="38"/>
      <c r="AA110" s="38"/>
      <c r="AB110" s="38"/>
      <c r="AC110" s="38"/>
      <c r="AD110" s="38"/>
      <c r="AE110" s="38"/>
    </row>
    <row r="111" s="2" customFormat="1" ht="24.96" customHeight="1">
      <c r="A111" s="38"/>
      <c r="B111" s="39"/>
      <c r="C111" s="23" t="s">
        <v>289</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183" t="str">
        <f>E7</f>
        <v>Stavební úpravy v budově č.p. 1371, ul. Na Okrouhlíku, HK</v>
      </c>
      <c r="F114" s="32"/>
      <c r="G114" s="32"/>
      <c r="H114" s="32"/>
      <c r="I114" s="40"/>
      <c r="J114" s="40"/>
      <c r="K114" s="40"/>
      <c r="L114" s="63"/>
      <c r="S114" s="38"/>
      <c r="T114" s="38"/>
      <c r="U114" s="38"/>
      <c r="V114" s="38"/>
      <c r="W114" s="38"/>
      <c r="X114" s="38"/>
      <c r="Y114" s="38"/>
      <c r="Z114" s="38"/>
      <c r="AA114" s="38"/>
      <c r="AB114" s="38"/>
      <c r="AC114" s="38"/>
      <c r="AD114" s="38"/>
      <c r="AE114" s="38"/>
    </row>
    <row r="115" s="1" customFormat="1" ht="12" customHeight="1">
      <c r="B115" s="21"/>
      <c r="C115" s="32" t="s">
        <v>267</v>
      </c>
      <c r="D115" s="22"/>
      <c r="E115" s="22"/>
      <c r="F115" s="22"/>
      <c r="G115" s="22"/>
      <c r="H115" s="22"/>
      <c r="I115" s="22"/>
      <c r="J115" s="22"/>
      <c r="K115" s="22"/>
      <c r="L115" s="20"/>
    </row>
    <row r="116" s="2" customFormat="1" ht="16.5" customHeight="1">
      <c r="A116" s="38"/>
      <c r="B116" s="39"/>
      <c r="C116" s="40"/>
      <c r="D116" s="40"/>
      <c r="E116" s="183" t="s">
        <v>2128</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269</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6.5" customHeight="1">
      <c r="A118" s="38"/>
      <c r="B118" s="39"/>
      <c r="C118" s="40"/>
      <c r="D118" s="40"/>
      <c r="E118" s="76" t="str">
        <f>E11</f>
        <v>05.5 - VZT-5NP</v>
      </c>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20</v>
      </c>
      <c r="D120" s="40"/>
      <c r="E120" s="40"/>
      <c r="F120" s="27" t="str">
        <f>F14</f>
        <v>Na Okrouhlíku 1371, HK</v>
      </c>
      <c r="G120" s="40"/>
      <c r="H120" s="40"/>
      <c r="I120" s="32" t="s">
        <v>22</v>
      </c>
      <c r="J120" s="79" t="str">
        <f>IF(J14="","",J14)</f>
        <v>24. 6. 2024</v>
      </c>
      <c r="K120" s="40"/>
      <c r="L120" s="63"/>
      <c r="S120" s="38"/>
      <c r="T120" s="38"/>
      <c r="U120" s="38"/>
      <c r="V120" s="38"/>
      <c r="W120" s="38"/>
      <c r="X120" s="38"/>
      <c r="Y120" s="38"/>
      <c r="Z120" s="38"/>
      <c r="AA120" s="38"/>
      <c r="AB120" s="38"/>
      <c r="AC120" s="38"/>
      <c r="AD120" s="38"/>
      <c r="AE120" s="38"/>
    </row>
    <row r="121" s="2" customFormat="1" ht="6.96"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2" customFormat="1" ht="25.65" customHeight="1">
      <c r="A122" s="38"/>
      <c r="B122" s="39"/>
      <c r="C122" s="32" t="s">
        <v>24</v>
      </c>
      <c r="D122" s="40"/>
      <c r="E122" s="40"/>
      <c r="F122" s="27" t="str">
        <f>E17</f>
        <v>Krajský úřad Královéhradeckého kraje</v>
      </c>
      <c r="G122" s="40"/>
      <c r="H122" s="40"/>
      <c r="I122" s="32" t="s">
        <v>30</v>
      </c>
      <c r="J122" s="36" t="str">
        <f>E23</f>
        <v>Energy Benefit Centre a.s.</v>
      </c>
      <c r="K122" s="40"/>
      <c r="L122" s="63"/>
      <c r="S122" s="38"/>
      <c r="T122" s="38"/>
      <c r="U122" s="38"/>
      <c r="V122" s="38"/>
      <c r="W122" s="38"/>
      <c r="X122" s="38"/>
      <c r="Y122" s="38"/>
      <c r="Z122" s="38"/>
      <c r="AA122" s="38"/>
      <c r="AB122" s="38"/>
      <c r="AC122" s="38"/>
      <c r="AD122" s="38"/>
      <c r="AE122" s="38"/>
    </row>
    <row r="123" s="2" customFormat="1" ht="15.15" customHeight="1">
      <c r="A123" s="38"/>
      <c r="B123" s="39"/>
      <c r="C123" s="32" t="s">
        <v>28</v>
      </c>
      <c r="D123" s="40"/>
      <c r="E123" s="40"/>
      <c r="F123" s="27" t="str">
        <f>IF(E20="","",E20)</f>
        <v>Vyplň údaj</v>
      </c>
      <c r="G123" s="40"/>
      <c r="H123" s="40"/>
      <c r="I123" s="32" t="s">
        <v>33</v>
      </c>
      <c r="J123" s="36" t="str">
        <f>E26</f>
        <v xml:space="preserve"> </v>
      </c>
      <c r="K123" s="40"/>
      <c r="L123" s="63"/>
      <c r="S123" s="38"/>
      <c r="T123" s="38"/>
      <c r="U123" s="38"/>
      <c r="V123" s="38"/>
      <c r="W123" s="38"/>
      <c r="X123" s="38"/>
      <c r="Y123" s="38"/>
      <c r="Z123" s="38"/>
      <c r="AA123" s="38"/>
      <c r="AB123" s="38"/>
      <c r="AC123" s="38"/>
      <c r="AD123" s="38"/>
      <c r="AE123" s="38"/>
    </row>
    <row r="124" s="2" customFormat="1" ht="10.32" customHeight="1">
      <c r="A124" s="38"/>
      <c r="B124" s="39"/>
      <c r="C124" s="40"/>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11" customFormat="1" ht="29.28" customHeight="1">
      <c r="A125" s="199"/>
      <c r="B125" s="200"/>
      <c r="C125" s="201" t="s">
        <v>290</v>
      </c>
      <c r="D125" s="202" t="s">
        <v>62</v>
      </c>
      <c r="E125" s="202" t="s">
        <v>58</v>
      </c>
      <c r="F125" s="202" t="s">
        <v>59</v>
      </c>
      <c r="G125" s="202" t="s">
        <v>291</v>
      </c>
      <c r="H125" s="202" t="s">
        <v>292</v>
      </c>
      <c r="I125" s="202" t="s">
        <v>293</v>
      </c>
      <c r="J125" s="202" t="s">
        <v>273</v>
      </c>
      <c r="K125" s="203" t="s">
        <v>294</v>
      </c>
      <c r="L125" s="204"/>
      <c r="M125" s="100" t="s">
        <v>1</v>
      </c>
      <c r="N125" s="101" t="s">
        <v>41</v>
      </c>
      <c r="O125" s="101" t="s">
        <v>295</v>
      </c>
      <c r="P125" s="101" t="s">
        <v>296</v>
      </c>
      <c r="Q125" s="101" t="s">
        <v>297</v>
      </c>
      <c r="R125" s="101" t="s">
        <v>298</v>
      </c>
      <c r="S125" s="101" t="s">
        <v>299</v>
      </c>
      <c r="T125" s="102" t="s">
        <v>300</v>
      </c>
      <c r="U125" s="199"/>
      <c r="V125" s="199"/>
      <c r="W125" s="199"/>
      <c r="X125" s="199"/>
      <c r="Y125" s="199"/>
      <c r="Z125" s="199"/>
      <c r="AA125" s="199"/>
      <c r="AB125" s="199"/>
      <c r="AC125" s="199"/>
      <c r="AD125" s="199"/>
      <c r="AE125" s="199"/>
    </row>
    <row r="126" s="2" customFormat="1" ht="22.8" customHeight="1">
      <c r="A126" s="38"/>
      <c r="B126" s="39"/>
      <c r="C126" s="107" t="s">
        <v>301</v>
      </c>
      <c r="D126" s="40"/>
      <c r="E126" s="40"/>
      <c r="F126" s="40"/>
      <c r="G126" s="40"/>
      <c r="H126" s="40"/>
      <c r="I126" s="40"/>
      <c r="J126" s="205">
        <f>BK126</f>
        <v>0</v>
      </c>
      <c r="K126" s="40"/>
      <c r="L126" s="44"/>
      <c r="M126" s="103"/>
      <c r="N126" s="206"/>
      <c r="O126" s="104"/>
      <c r="P126" s="207">
        <f>P127+P158+P175+P183+P191+P209</f>
        <v>0</v>
      </c>
      <c r="Q126" s="104"/>
      <c r="R126" s="207">
        <f>R127+R158+R175+R183+R191+R209</f>
        <v>0</v>
      </c>
      <c r="S126" s="104"/>
      <c r="T126" s="208">
        <f>T127+T158+T175+T183+T191+T209</f>
        <v>0</v>
      </c>
      <c r="U126" s="38"/>
      <c r="V126" s="38"/>
      <c r="W126" s="38"/>
      <c r="X126" s="38"/>
      <c r="Y126" s="38"/>
      <c r="Z126" s="38"/>
      <c r="AA126" s="38"/>
      <c r="AB126" s="38"/>
      <c r="AC126" s="38"/>
      <c r="AD126" s="38"/>
      <c r="AE126" s="38"/>
      <c r="AT126" s="17" t="s">
        <v>76</v>
      </c>
      <c r="AU126" s="17" t="s">
        <v>275</v>
      </c>
      <c r="BK126" s="209">
        <f>BK127+BK158+BK175+BK183+BK191+BK209</f>
        <v>0</v>
      </c>
    </row>
    <row r="127" s="12" customFormat="1" ht="25.92" customHeight="1">
      <c r="A127" s="12"/>
      <c r="B127" s="210"/>
      <c r="C127" s="211"/>
      <c r="D127" s="212" t="s">
        <v>76</v>
      </c>
      <c r="E127" s="213" t="s">
        <v>84</v>
      </c>
      <c r="F127" s="213" t="s">
        <v>1567</v>
      </c>
      <c r="G127" s="211"/>
      <c r="H127" s="211"/>
      <c r="I127" s="214"/>
      <c r="J127" s="215">
        <f>BK127</f>
        <v>0</v>
      </c>
      <c r="K127" s="211"/>
      <c r="L127" s="216"/>
      <c r="M127" s="217"/>
      <c r="N127" s="218"/>
      <c r="O127" s="218"/>
      <c r="P127" s="219">
        <f>SUM(P128:P157)</f>
        <v>0</v>
      </c>
      <c r="Q127" s="218"/>
      <c r="R127" s="219">
        <f>SUM(R128:R157)</f>
        <v>0</v>
      </c>
      <c r="S127" s="218"/>
      <c r="T127" s="220">
        <f>SUM(T128:T157)</f>
        <v>0</v>
      </c>
      <c r="U127" s="12"/>
      <c r="V127" s="12"/>
      <c r="W127" s="12"/>
      <c r="X127" s="12"/>
      <c r="Y127" s="12"/>
      <c r="Z127" s="12"/>
      <c r="AA127" s="12"/>
      <c r="AB127" s="12"/>
      <c r="AC127" s="12"/>
      <c r="AD127" s="12"/>
      <c r="AE127" s="12"/>
      <c r="AR127" s="221" t="s">
        <v>84</v>
      </c>
      <c r="AT127" s="222" t="s">
        <v>76</v>
      </c>
      <c r="AU127" s="222" t="s">
        <v>77</v>
      </c>
      <c r="AY127" s="221" t="s">
        <v>304</v>
      </c>
      <c r="BK127" s="223">
        <f>SUM(BK128:BK157)</f>
        <v>0</v>
      </c>
    </row>
    <row r="128" s="2" customFormat="1" ht="21.75" customHeight="1">
      <c r="A128" s="38"/>
      <c r="B128" s="39"/>
      <c r="C128" s="226" t="s">
        <v>84</v>
      </c>
      <c r="D128" s="226" t="s">
        <v>307</v>
      </c>
      <c r="E128" s="227" t="s">
        <v>1568</v>
      </c>
      <c r="F128" s="228" t="s">
        <v>1569</v>
      </c>
      <c r="G128" s="229" t="s">
        <v>911</v>
      </c>
      <c r="H128" s="230">
        <v>8</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86</v>
      </c>
    </row>
    <row r="129" s="2" customFormat="1" ht="37.8" customHeight="1">
      <c r="A129" s="38"/>
      <c r="B129" s="39"/>
      <c r="C129" s="226" t="s">
        <v>86</v>
      </c>
      <c r="D129" s="226" t="s">
        <v>307</v>
      </c>
      <c r="E129" s="227" t="s">
        <v>1570</v>
      </c>
      <c r="F129" s="228" t="s">
        <v>1571</v>
      </c>
      <c r="G129" s="229" t="s">
        <v>911</v>
      </c>
      <c r="H129" s="230">
        <v>5</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311</v>
      </c>
    </row>
    <row r="130" s="2" customFormat="1" ht="24.15" customHeight="1">
      <c r="A130" s="38"/>
      <c r="B130" s="39"/>
      <c r="C130" s="226" t="s">
        <v>305</v>
      </c>
      <c r="D130" s="226" t="s">
        <v>307</v>
      </c>
      <c r="E130" s="227" t="s">
        <v>1572</v>
      </c>
      <c r="F130" s="228" t="s">
        <v>1573</v>
      </c>
      <c r="G130" s="229" t="s">
        <v>911</v>
      </c>
      <c r="H130" s="230">
        <v>1</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313</v>
      </c>
    </row>
    <row r="131" s="2" customFormat="1" ht="24.15" customHeight="1">
      <c r="A131" s="38"/>
      <c r="B131" s="39"/>
      <c r="C131" s="226" t="s">
        <v>311</v>
      </c>
      <c r="D131" s="226" t="s">
        <v>307</v>
      </c>
      <c r="E131" s="227" t="s">
        <v>1574</v>
      </c>
      <c r="F131" s="228" t="s">
        <v>1575</v>
      </c>
      <c r="G131" s="229" t="s">
        <v>911</v>
      </c>
      <c r="H131" s="230">
        <v>4</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348</v>
      </c>
    </row>
    <row r="132" s="2" customFormat="1" ht="49.05" customHeight="1">
      <c r="A132" s="38"/>
      <c r="B132" s="39"/>
      <c r="C132" s="226" t="s">
        <v>330</v>
      </c>
      <c r="D132" s="226" t="s">
        <v>307</v>
      </c>
      <c r="E132" s="227" t="s">
        <v>1576</v>
      </c>
      <c r="F132" s="228" t="s">
        <v>1577</v>
      </c>
      <c r="G132" s="229" t="s">
        <v>1293</v>
      </c>
      <c r="H132" s="230">
        <v>1</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362</v>
      </c>
    </row>
    <row r="133" s="2" customFormat="1" ht="24.15" customHeight="1">
      <c r="A133" s="38"/>
      <c r="B133" s="39"/>
      <c r="C133" s="226" t="s">
        <v>313</v>
      </c>
      <c r="D133" s="226" t="s">
        <v>307</v>
      </c>
      <c r="E133" s="227" t="s">
        <v>1810</v>
      </c>
      <c r="F133" s="228" t="s">
        <v>1811</v>
      </c>
      <c r="G133" s="229" t="s">
        <v>911</v>
      </c>
      <c r="H133" s="230">
        <v>2</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8</v>
      </c>
    </row>
    <row r="134" s="2" customFormat="1" ht="24.15" customHeight="1">
      <c r="A134" s="38"/>
      <c r="B134" s="39"/>
      <c r="C134" s="226" t="s">
        <v>343</v>
      </c>
      <c r="D134" s="226" t="s">
        <v>307</v>
      </c>
      <c r="E134" s="227" t="s">
        <v>1812</v>
      </c>
      <c r="F134" s="228" t="s">
        <v>1813</v>
      </c>
      <c r="G134" s="229" t="s">
        <v>911</v>
      </c>
      <c r="H134" s="230">
        <v>6</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381</v>
      </c>
    </row>
    <row r="135" s="2" customFormat="1" ht="24.15" customHeight="1">
      <c r="A135" s="38"/>
      <c r="B135" s="39"/>
      <c r="C135" s="226" t="s">
        <v>348</v>
      </c>
      <c r="D135" s="226" t="s">
        <v>307</v>
      </c>
      <c r="E135" s="227" t="s">
        <v>1814</v>
      </c>
      <c r="F135" s="228" t="s">
        <v>1815</v>
      </c>
      <c r="G135" s="229" t="s">
        <v>911</v>
      </c>
      <c r="H135" s="230">
        <v>1</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392</v>
      </c>
    </row>
    <row r="136" s="2" customFormat="1" ht="24.15" customHeight="1">
      <c r="A136" s="38"/>
      <c r="B136" s="39"/>
      <c r="C136" s="226" t="s">
        <v>325</v>
      </c>
      <c r="D136" s="226" t="s">
        <v>307</v>
      </c>
      <c r="E136" s="227" t="s">
        <v>1816</v>
      </c>
      <c r="F136" s="228" t="s">
        <v>1817</v>
      </c>
      <c r="G136" s="229" t="s">
        <v>911</v>
      </c>
      <c r="H136" s="230">
        <v>4</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403</v>
      </c>
    </row>
    <row r="137" s="2" customFormat="1" ht="66.75" customHeight="1">
      <c r="A137" s="38"/>
      <c r="B137" s="39"/>
      <c r="C137" s="226" t="s">
        <v>362</v>
      </c>
      <c r="D137" s="226" t="s">
        <v>307</v>
      </c>
      <c r="E137" s="227" t="s">
        <v>1818</v>
      </c>
      <c r="F137" s="228" t="s">
        <v>1819</v>
      </c>
      <c r="G137" s="229" t="s">
        <v>911</v>
      </c>
      <c r="H137" s="230">
        <v>2</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414</v>
      </c>
    </row>
    <row r="138" s="2" customFormat="1" ht="66.75" customHeight="1">
      <c r="A138" s="38"/>
      <c r="B138" s="39"/>
      <c r="C138" s="226" t="s">
        <v>367</v>
      </c>
      <c r="D138" s="226" t="s">
        <v>307</v>
      </c>
      <c r="E138" s="227" t="s">
        <v>1820</v>
      </c>
      <c r="F138" s="228" t="s">
        <v>1821</v>
      </c>
      <c r="G138" s="229" t="s">
        <v>911</v>
      </c>
      <c r="H138" s="230">
        <v>6</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422</v>
      </c>
    </row>
    <row r="139" s="2" customFormat="1" ht="66.75" customHeight="1">
      <c r="A139" s="38"/>
      <c r="B139" s="39"/>
      <c r="C139" s="226" t="s">
        <v>8</v>
      </c>
      <c r="D139" s="226" t="s">
        <v>307</v>
      </c>
      <c r="E139" s="227" t="s">
        <v>1598</v>
      </c>
      <c r="F139" s="228" t="s">
        <v>1599</v>
      </c>
      <c r="G139" s="229" t="s">
        <v>911</v>
      </c>
      <c r="H139" s="230">
        <v>1</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433</v>
      </c>
    </row>
    <row r="140" s="2" customFormat="1" ht="24.15" customHeight="1">
      <c r="A140" s="38"/>
      <c r="B140" s="39"/>
      <c r="C140" s="226" t="s">
        <v>375</v>
      </c>
      <c r="D140" s="226" t="s">
        <v>307</v>
      </c>
      <c r="E140" s="227" t="s">
        <v>2103</v>
      </c>
      <c r="F140" s="228" t="s">
        <v>2104</v>
      </c>
      <c r="G140" s="229" t="s">
        <v>911</v>
      </c>
      <c r="H140" s="230">
        <v>1</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443</v>
      </c>
    </row>
    <row r="141" s="2" customFormat="1" ht="24.15" customHeight="1">
      <c r="A141" s="38"/>
      <c r="B141" s="39"/>
      <c r="C141" s="226" t="s">
        <v>381</v>
      </c>
      <c r="D141" s="226" t="s">
        <v>307</v>
      </c>
      <c r="E141" s="227" t="s">
        <v>1824</v>
      </c>
      <c r="F141" s="228" t="s">
        <v>1825</v>
      </c>
      <c r="G141" s="229" t="s">
        <v>911</v>
      </c>
      <c r="H141" s="230">
        <v>3</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451</v>
      </c>
    </row>
    <row r="142" s="2" customFormat="1" ht="37.8" customHeight="1">
      <c r="A142" s="38"/>
      <c r="B142" s="39"/>
      <c r="C142" s="226" t="s">
        <v>389</v>
      </c>
      <c r="D142" s="226" t="s">
        <v>307</v>
      </c>
      <c r="E142" s="227" t="s">
        <v>2253</v>
      </c>
      <c r="F142" s="228" t="s">
        <v>2254</v>
      </c>
      <c r="G142" s="229" t="s">
        <v>911</v>
      </c>
      <c r="H142" s="230">
        <v>1</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461</v>
      </c>
    </row>
    <row r="143" s="2" customFormat="1" ht="37.8" customHeight="1">
      <c r="A143" s="38"/>
      <c r="B143" s="39"/>
      <c r="C143" s="226" t="s">
        <v>392</v>
      </c>
      <c r="D143" s="226" t="s">
        <v>307</v>
      </c>
      <c r="E143" s="227" t="s">
        <v>1830</v>
      </c>
      <c r="F143" s="228" t="s">
        <v>1831</v>
      </c>
      <c r="G143" s="229" t="s">
        <v>911</v>
      </c>
      <c r="H143" s="230">
        <v>1</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426</v>
      </c>
    </row>
    <row r="144" s="2" customFormat="1" ht="37.8" customHeight="1">
      <c r="A144" s="38"/>
      <c r="B144" s="39"/>
      <c r="C144" s="226" t="s">
        <v>398</v>
      </c>
      <c r="D144" s="226" t="s">
        <v>307</v>
      </c>
      <c r="E144" s="227" t="s">
        <v>1832</v>
      </c>
      <c r="F144" s="228" t="s">
        <v>1833</v>
      </c>
      <c r="G144" s="229" t="s">
        <v>911</v>
      </c>
      <c r="H144" s="230">
        <v>3</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479</v>
      </c>
    </row>
    <row r="145" s="2" customFormat="1" ht="37.8" customHeight="1">
      <c r="A145" s="38"/>
      <c r="B145" s="39"/>
      <c r="C145" s="226" t="s">
        <v>403</v>
      </c>
      <c r="D145" s="226" t="s">
        <v>307</v>
      </c>
      <c r="E145" s="227" t="s">
        <v>1604</v>
      </c>
      <c r="F145" s="228" t="s">
        <v>1605</v>
      </c>
      <c r="G145" s="229" t="s">
        <v>911</v>
      </c>
      <c r="H145" s="230">
        <v>1</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488</v>
      </c>
    </row>
    <row r="146" s="2" customFormat="1" ht="37.8" customHeight="1">
      <c r="A146" s="38"/>
      <c r="B146" s="39"/>
      <c r="C146" s="226" t="s">
        <v>410</v>
      </c>
      <c r="D146" s="226" t="s">
        <v>307</v>
      </c>
      <c r="E146" s="227" t="s">
        <v>1838</v>
      </c>
      <c r="F146" s="228" t="s">
        <v>1839</v>
      </c>
      <c r="G146" s="229" t="s">
        <v>911</v>
      </c>
      <c r="H146" s="230">
        <v>1</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500</v>
      </c>
    </row>
    <row r="147" s="2" customFormat="1" ht="37.8" customHeight="1">
      <c r="A147" s="38"/>
      <c r="B147" s="39"/>
      <c r="C147" s="226" t="s">
        <v>414</v>
      </c>
      <c r="D147" s="226" t="s">
        <v>307</v>
      </c>
      <c r="E147" s="227" t="s">
        <v>1842</v>
      </c>
      <c r="F147" s="228" t="s">
        <v>1843</v>
      </c>
      <c r="G147" s="229" t="s">
        <v>911</v>
      </c>
      <c r="H147" s="230">
        <v>12</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508</v>
      </c>
    </row>
    <row r="148" s="2" customFormat="1" ht="37.8" customHeight="1">
      <c r="A148" s="38"/>
      <c r="B148" s="39"/>
      <c r="C148" s="226" t="s">
        <v>7</v>
      </c>
      <c r="D148" s="226" t="s">
        <v>307</v>
      </c>
      <c r="E148" s="227" t="s">
        <v>1844</v>
      </c>
      <c r="F148" s="228" t="s">
        <v>1845</v>
      </c>
      <c r="G148" s="229" t="s">
        <v>911</v>
      </c>
      <c r="H148" s="230">
        <v>1</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518</v>
      </c>
    </row>
    <row r="149" s="2" customFormat="1" ht="37.8" customHeight="1">
      <c r="A149" s="38"/>
      <c r="B149" s="39"/>
      <c r="C149" s="226" t="s">
        <v>422</v>
      </c>
      <c r="D149" s="226" t="s">
        <v>307</v>
      </c>
      <c r="E149" s="227" t="s">
        <v>1846</v>
      </c>
      <c r="F149" s="228" t="s">
        <v>1847</v>
      </c>
      <c r="G149" s="229" t="s">
        <v>911</v>
      </c>
      <c r="H149" s="230">
        <v>1</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531</v>
      </c>
    </row>
    <row r="150" s="2" customFormat="1" ht="37.8" customHeight="1">
      <c r="A150" s="38"/>
      <c r="B150" s="39"/>
      <c r="C150" s="226" t="s">
        <v>429</v>
      </c>
      <c r="D150" s="226" t="s">
        <v>307</v>
      </c>
      <c r="E150" s="227" t="s">
        <v>1610</v>
      </c>
      <c r="F150" s="228" t="s">
        <v>1327</v>
      </c>
      <c r="G150" s="229" t="s">
        <v>911</v>
      </c>
      <c r="H150" s="230">
        <v>4</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687</v>
      </c>
    </row>
    <row r="151" s="2" customFormat="1" ht="37.8" customHeight="1">
      <c r="A151" s="38"/>
      <c r="B151" s="39"/>
      <c r="C151" s="226" t="s">
        <v>433</v>
      </c>
      <c r="D151" s="226" t="s">
        <v>307</v>
      </c>
      <c r="E151" s="227" t="s">
        <v>1613</v>
      </c>
      <c r="F151" s="228" t="s">
        <v>1614</v>
      </c>
      <c r="G151" s="229" t="s">
        <v>1310</v>
      </c>
      <c r="H151" s="230">
        <v>4</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697</v>
      </c>
    </row>
    <row r="152" s="2" customFormat="1" ht="24.15" customHeight="1">
      <c r="A152" s="38"/>
      <c r="B152" s="39"/>
      <c r="C152" s="226" t="s">
        <v>437</v>
      </c>
      <c r="D152" s="226" t="s">
        <v>307</v>
      </c>
      <c r="E152" s="227" t="s">
        <v>1848</v>
      </c>
      <c r="F152" s="228" t="s">
        <v>1849</v>
      </c>
      <c r="G152" s="229" t="s">
        <v>1310</v>
      </c>
      <c r="H152" s="230">
        <v>17</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938</v>
      </c>
    </row>
    <row r="153" s="2" customFormat="1" ht="78" customHeight="1">
      <c r="A153" s="38"/>
      <c r="B153" s="39"/>
      <c r="C153" s="226" t="s">
        <v>443</v>
      </c>
      <c r="D153" s="226" t="s">
        <v>307</v>
      </c>
      <c r="E153" s="227" t="s">
        <v>1850</v>
      </c>
      <c r="F153" s="228" t="s">
        <v>1639</v>
      </c>
      <c r="G153" s="229" t="s">
        <v>1310</v>
      </c>
      <c r="H153" s="230">
        <v>16</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940</v>
      </c>
    </row>
    <row r="154" s="2" customFormat="1" ht="78" customHeight="1">
      <c r="A154" s="38"/>
      <c r="B154" s="39"/>
      <c r="C154" s="226" t="s">
        <v>447</v>
      </c>
      <c r="D154" s="226" t="s">
        <v>307</v>
      </c>
      <c r="E154" s="227" t="s">
        <v>1851</v>
      </c>
      <c r="F154" s="228" t="s">
        <v>1641</v>
      </c>
      <c r="G154" s="229" t="s">
        <v>1310</v>
      </c>
      <c r="H154" s="230">
        <v>45</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943</v>
      </c>
    </row>
    <row r="155" s="2" customFormat="1" ht="78" customHeight="1">
      <c r="A155" s="38"/>
      <c r="B155" s="39"/>
      <c r="C155" s="226" t="s">
        <v>451</v>
      </c>
      <c r="D155" s="226" t="s">
        <v>307</v>
      </c>
      <c r="E155" s="227" t="s">
        <v>1617</v>
      </c>
      <c r="F155" s="228" t="s">
        <v>1335</v>
      </c>
      <c r="G155" s="229" t="s">
        <v>1310</v>
      </c>
      <c r="H155" s="230">
        <v>15</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945</v>
      </c>
    </row>
    <row r="156" s="2" customFormat="1" ht="55.5" customHeight="1">
      <c r="A156" s="38"/>
      <c r="B156" s="39"/>
      <c r="C156" s="226" t="s">
        <v>456</v>
      </c>
      <c r="D156" s="226" t="s">
        <v>307</v>
      </c>
      <c r="E156" s="227" t="s">
        <v>1618</v>
      </c>
      <c r="F156" s="228" t="s">
        <v>1305</v>
      </c>
      <c r="G156" s="229" t="s">
        <v>317</v>
      </c>
      <c r="H156" s="230">
        <v>45</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948</v>
      </c>
    </row>
    <row r="157" s="2" customFormat="1" ht="66.75" customHeight="1">
      <c r="A157" s="38"/>
      <c r="B157" s="39"/>
      <c r="C157" s="226" t="s">
        <v>461</v>
      </c>
      <c r="D157" s="226" t="s">
        <v>307</v>
      </c>
      <c r="E157" s="227" t="s">
        <v>1619</v>
      </c>
      <c r="F157" s="228" t="s">
        <v>1620</v>
      </c>
      <c r="G157" s="229" t="s">
        <v>317</v>
      </c>
      <c r="H157" s="230">
        <v>55</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950</v>
      </c>
    </row>
    <row r="158" s="12" customFormat="1" ht="25.92" customHeight="1">
      <c r="A158" s="12"/>
      <c r="B158" s="210"/>
      <c r="C158" s="211"/>
      <c r="D158" s="212" t="s">
        <v>76</v>
      </c>
      <c r="E158" s="213" t="s">
        <v>305</v>
      </c>
      <c r="F158" s="213" t="s">
        <v>1313</v>
      </c>
      <c r="G158" s="211"/>
      <c r="H158" s="211"/>
      <c r="I158" s="214"/>
      <c r="J158" s="215">
        <f>BK158</f>
        <v>0</v>
      </c>
      <c r="K158" s="211"/>
      <c r="L158" s="216"/>
      <c r="M158" s="217"/>
      <c r="N158" s="218"/>
      <c r="O158" s="218"/>
      <c r="P158" s="219">
        <f>SUM(P159:P174)</f>
        <v>0</v>
      </c>
      <c r="Q158" s="218"/>
      <c r="R158" s="219">
        <f>SUM(R159:R174)</f>
        <v>0</v>
      </c>
      <c r="S158" s="218"/>
      <c r="T158" s="220">
        <f>SUM(T159:T174)</f>
        <v>0</v>
      </c>
      <c r="U158" s="12"/>
      <c r="V158" s="12"/>
      <c r="W158" s="12"/>
      <c r="X158" s="12"/>
      <c r="Y158" s="12"/>
      <c r="Z158" s="12"/>
      <c r="AA158" s="12"/>
      <c r="AB158" s="12"/>
      <c r="AC158" s="12"/>
      <c r="AD158" s="12"/>
      <c r="AE158" s="12"/>
      <c r="AR158" s="221" t="s">
        <v>84</v>
      </c>
      <c r="AT158" s="222" t="s">
        <v>76</v>
      </c>
      <c r="AU158" s="222" t="s">
        <v>77</v>
      </c>
      <c r="AY158" s="221" t="s">
        <v>304</v>
      </c>
      <c r="BK158" s="223">
        <f>SUM(BK159:BK174)</f>
        <v>0</v>
      </c>
    </row>
    <row r="159" s="2" customFormat="1" ht="37.8" customHeight="1">
      <c r="A159" s="38"/>
      <c r="B159" s="39"/>
      <c r="C159" s="226" t="s">
        <v>466</v>
      </c>
      <c r="D159" s="226" t="s">
        <v>307</v>
      </c>
      <c r="E159" s="227" t="s">
        <v>2255</v>
      </c>
      <c r="F159" s="228" t="s">
        <v>2256</v>
      </c>
      <c r="G159" s="229" t="s">
        <v>1293</v>
      </c>
      <c r="H159" s="230">
        <v>1</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953</v>
      </c>
    </row>
    <row r="160" s="2" customFormat="1" ht="16.5" customHeight="1">
      <c r="A160" s="38"/>
      <c r="B160" s="39"/>
      <c r="C160" s="226" t="s">
        <v>426</v>
      </c>
      <c r="D160" s="226" t="s">
        <v>307</v>
      </c>
      <c r="E160" s="227" t="s">
        <v>1626</v>
      </c>
      <c r="F160" s="228" t="s">
        <v>1627</v>
      </c>
      <c r="G160" s="229" t="s">
        <v>911</v>
      </c>
      <c r="H160" s="230">
        <v>2</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956</v>
      </c>
    </row>
    <row r="161" s="2" customFormat="1" ht="16.5" customHeight="1">
      <c r="A161" s="38"/>
      <c r="B161" s="39"/>
      <c r="C161" s="226" t="s">
        <v>475</v>
      </c>
      <c r="D161" s="226" t="s">
        <v>307</v>
      </c>
      <c r="E161" s="227" t="s">
        <v>2257</v>
      </c>
      <c r="F161" s="228" t="s">
        <v>2258</v>
      </c>
      <c r="G161" s="229" t="s">
        <v>911</v>
      </c>
      <c r="H161" s="230">
        <v>1</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959</v>
      </c>
    </row>
    <row r="162" s="2" customFormat="1" ht="37.8" customHeight="1">
      <c r="A162" s="38"/>
      <c r="B162" s="39"/>
      <c r="C162" s="226" t="s">
        <v>479</v>
      </c>
      <c r="D162" s="226" t="s">
        <v>307</v>
      </c>
      <c r="E162" s="227" t="s">
        <v>1632</v>
      </c>
      <c r="F162" s="228" t="s">
        <v>1633</v>
      </c>
      <c r="G162" s="229" t="s">
        <v>1293</v>
      </c>
      <c r="H162" s="230">
        <v>1</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962</v>
      </c>
    </row>
    <row r="163" s="2" customFormat="1" ht="37.8" customHeight="1">
      <c r="A163" s="38"/>
      <c r="B163" s="39"/>
      <c r="C163" s="226" t="s">
        <v>483</v>
      </c>
      <c r="D163" s="226" t="s">
        <v>307</v>
      </c>
      <c r="E163" s="227" t="s">
        <v>2259</v>
      </c>
      <c r="F163" s="228" t="s">
        <v>1847</v>
      </c>
      <c r="G163" s="229" t="s">
        <v>911</v>
      </c>
      <c r="H163" s="230">
        <v>2</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964</v>
      </c>
    </row>
    <row r="164" s="2" customFormat="1" ht="37.8" customHeight="1">
      <c r="A164" s="38"/>
      <c r="B164" s="39"/>
      <c r="C164" s="226" t="s">
        <v>488</v>
      </c>
      <c r="D164" s="226" t="s">
        <v>307</v>
      </c>
      <c r="E164" s="227" t="s">
        <v>1326</v>
      </c>
      <c r="F164" s="228" t="s">
        <v>1327</v>
      </c>
      <c r="G164" s="229" t="s">
        <v>911</v>
      </c>
      <c r="H164" s="230">
        <v>5</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967</v>
      </c>
    </row>
    <row r="165" s="2" customFormat="1" ht="37.8" customHeight="1">
      <c r="A165" s="38"/>
      <c r="B165" s="39"/>
      <c r="C165" s="226" t="s">
        <v>495</v>
      </c>
      <c r="D165" s="226" t="s">
        <v>307</v>
      </c>
      <c r="E165" s="227" t="s">
        <v>1328</v>
      </c>
      <c r="F165" s="228" t="s">
        <v>1329</v>
      </c>
      <c r="G165" s="229" t="s">
        <v>911</v>
      </c>
      <c r="H165" s="230">
        <v>2</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970</v>
      </c>
    </row>
    <row r="166" s="2" customFormat="1" ht="24.15" customHeight="1">
      <c r="A166" s="38"/>
      <c r="B166" s="39"/>
      <c r="C166" s="226" t="s">
        <v>500</v>
      </c>
      <c r="D166" s="226" t="s">
        <v>307</v>
      </c>
      <c r="E166" s="227" t="s">
        <v>2260</v>
      </c>
      <c r="F166" s="228" t="s">
        <v>2261</v>
      </c>
      <c r="G166" s="229" t="s">
        <v>911</v>
      </c>
      <c r="H166" s="230">
        <v>2</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973</v>
      </c>
    </row>
    <row r="167" s="2" customFormat="1" ht="24.15" customHeight="1">
      <c r="A167" s="38"/>
      <c r="B167" s="39"/>
      <c r="C167" s="226" t="s">
        <v>504</v>
      </c>
      <c r="D167" s="226" t="s">
        <v>307</v>
      </c>
      <c r="E167" s="227" t="s">
        <v>1330</v>
      </c>
      <c r="F167" s="228" t="s">
        <v>1331</v>
      </c>
      <c r="G167" s="229" t="s">
        <v>911</v>
      </c>
      <c r="H167" s="230">
        <v>8</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976</v>
      </c>
    </row>
    <row r="168" s="2" customFormat="1" ht="24.15" customHeight="1">
      <c r="A168" s="38"/>
      <c r="B168" s="39"/>
      <c r="C168" s="226" t="s">
        <v>508</v>
      </c>
      <c r="D168" s="226" t="s">
        <v>307</v>
      </c>
      <c r="E168" s="227" t="s">
        <v>1636</v>
      </c>
      <c r="F168" s="228" t="s">
        <v>1637</v>
      </c>
      <c r="G168" s="229" t="s">
        <v>911</v>
      </c>
      <c r="H168" s="230">
        <v>2</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979</v>
      </c>
    </row>
    <row r="169" s="2" customFormat="1" ht="37.8" customHeight="1">
      <c r="A169" s="38"/>
      <c r="B169" s="39"/>
      <c r="C169" s="226" t="s">
        <v>514</v>
      </c>
      <c r="D169" s="226" t="s">
        <v>307</v>
      </c>
      <c r="E169" s="227" t="s">
        <v>1857</v>
      </c>
      <c r="F169" s="228" t="s">
        <v>1858</v>
      </c>
      <c r="G169" s="229" t="s">
        <v>1310</v>
      </c>
      <c r="H169" s="230">
        <v>1</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982</v>
      </c>
    </row>
    <row r="170" s="2" customFormat="1" ht="78" customHeight="1">
      <c r="A170" s="38"/>
      <c r="B170" s="39"/>
      <c r="C170" s="226" t="s">
        <v>518</v>
      </c>
      <c r="D170" s="226" t="s">
        <v>307</v>
      </c>
      <c r="E170" s="227" t="s">
        <v>1638</v>
      </c>
      <c r="F170" s="228" t="s">
        <v>1639</v>
      </c>
      <c r="G170" s="229" t="s">
        <v>1310</v>
      </c>
      <c r="H170" s="230">
        <v>6</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985</v>
      </c>
    </row>
    <row r="171" s="2" customFormat="1" ht="78" customHeight="1">
      <c r="A171" s="38"/>
      <c r="B171" s="39"/>
      <c r="C171" s="226" t="s">
        <v>522</v>
      </c>
      <c r="D171" s="226" t="s">
        <v>307</v>
      </c>
      <c r="E171" s="227" t="s">
        <v>1334</v>
      </c>
      <c r="F171" s="228" t="s">
        <v>1335</v>
      </c>
      <c r="G171" s="229" t="s">
        <v>1310</v>
      </c>
      <c r="H171" s="230">
        <v>11</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988</v>
      </c>
    </row>
    <row r="172" s="2" customFormat="1" ht="78" customHeight="1">
      <c r="A172" s="38"/>
      <c r="B172" s="39"/>
      <c r="C172" s="226" t="s">
        <v>531</v>
      </c>
      <c r="D172" s="226" t="s">
        <v>307</v>
      </c>
      <c r="E172" s="227" t="s">
        <v>1642</v>
      </c>
      <c r="F172" s="228" t="s">
        <v>1643</v>
      </c>
      <c r="G172" s="229" t="s">
        <v>1310</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991</v>
      </c>
    </row>
    <row r="173" s="2" customFormat="1" ht="55.5" customHeight="1">
      <c r="A173" s="38"/>
      <c r="B173" s="39"/>
      <c r="C173" s="226" t="s">
        <v>683</v>
      </c>
      <c r="D173" s="226" t="s">
        <v>307</v>
      </c>
      <c r="E173" s="227" t="s">
        <v>1336</v>
      </c>
      <c r="F173" s="228" t="s">
        <v>1305</v>
      </c>
      <c r="G173" s="229" t="s">
        <v>317</v>
      </c>
      <c r="H173" s="230">
        <v>2</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994</v>
      </c>
    </row>
    <row r="174" s="2" customFormat="1" ht="49.05" customHeight="1">
      <c r="A174" s="38"/>
      <c r="B174" s="39"/>
      <c r="C174" s="226" t="s">
        <v>687</v>
      </c>
      <c r="D174" s="226" t="s">
        <v>307</v>
      </c>
      <c r="E174" s="227" t="s">
        <v>1337</v>
      </c>
      <c r="F174" s="228" t="s">
        <v>1312</v>
      </c>
      <c r="G174" s="229" t="s">
        <v>1310</v>
      </c>
      <c r="H174" s="230">
        <v>1</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996</v>
      </c>
    </row>
    <row r="175" s="12" customFormat="1" ht="25.92" customHeight="1">
      <c r="A175" s="12"/>
      <c r="B175" s="210"/>
      <c r="C175" s="211"/>
      <c r="D175" s="212" t="s">
        <v>76</v>
      </c>
      <c r="E175" s="213" t="s">
        <v>311</v>
      </c>
      <c r="F175" s="213" t="s">
        <v>1859</v>
      </c>
      <c r="G175" s="211"/>
      <c r="H175" s="211"/>
      <c r="I175" s="214"/>
      <c r="J175" s="215">
        <f>BK175</f>
        <v>0</v>
      </c>
      <c r="K175" s="211"/>
      <c r="L175" s="216"/>
      <c r="M175" s="217"/>
      <c r="N175" s="218"/>
      <c r="O175" s="218"/>
      <c r="P175" s="219">
        <f>SUM(P176:P182)</f>
        <v>0</v>
      </c>
      <c r="Q175" s="218"/>
      <c r="R175" s="219">
        <f>SUM(R176:R182)</f>
        <v>0</v>
      </c>
      <c r="S175" s="218"/>
      <c r="T175" s="220">
        <f>SUM(T176:T182)</f>
        <v>0</v>
      </c>
      <c r="U175" s="12"/>
      <c r="V175" s="12"/>
      <c r="W175" s="12"/>
      <c r="X175" s="12"/>
      <c r="Y175" s="12"/>
      <c r="Z175" s="12"/>
      <c r="AA175" s="12"/>
      <c r="AB175" s="12"/>
      <c r="AC175" s="12"/>
      <c r="AD175" s="12"/>
      <c r="AE175" s="12"/>
      <c r="AR175" s="221" t="s">
        <v>84</v>
      </c>
      <c r="AT175" s="222" t="s">
        <v>76</v>
      </c>
      <c r="AU175" s="222" t="s">
        <v>77</v>
      </c>
      <c r="AY175" s="221" t="s">
        <v>304</v>
      </c>
      <c r="BK175" s="223">
        <f>SUM(BK176:BK182)</f>
        <v>0</v>
      </c>
    </row>
    <row r="176" s="2" customFormat="1" ht="37.8" customHeight="1">
      <c r="A176" s="38"/>
      <c r="B176" s="39"/>
      <c r="C176" s="226" t="s">
        <v>693</v>
      </c>
      <c r="D176" s="226" t="s">
        <v>307</v>
      </c>
      <c r="E176" s="227" t="s">
        <v>2262</v>
      </c>
      <c r="F176" s="228" t="s">
        <v>1861</v>
      </c>
      <c r="G176" s="229" t="s">
        <v>1293</v>
      </c>
      <c r="H176" s="230">
        <v>1</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999</v>
      </c>
    </row>
    <row r="177" s="2" customFormat="1" ht="16.5" customHeight="1">
      <c r="A177" s="38"/>
      <c r="B177" s="39"/>
      <c r="C177" s="226" t="s">
        <v>697</v>
      </c>
      <c r="D177" s="226" t="s">
        <v>307</v>
      </c>
      <c r="E177" s="227" t="s">
        <v>1862</v>
      </c>
      <c r="F177" s="228" t="s">
        <v>1321</v>
      </c>
      <c r="G177" s="229" t="s">
        <v>911</v>
      </c>
      <c r="H177" s="230">
        <v>1</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1002</v>
      </c>
    </row>
    <row r="178" s="2" customFormat="1" ht="37.8" customHeight="1">
      <c r="A178" s="38"/>
      <c r="B178" s="39"/>
      <c r="C178" s="226" t="s">
        <v>701</v>
      </c>
      <c r="D178" s="226" t="s">
        <v>307</v>
      </c>
      <c r="E178" s="227" t="s">
        <v>1863</v>
      </c>
      <c r="F178" s="228" t="s">
        <v>1325</v>
      </c>
      <c r="G178" s="229" t="s">
        <v>1293</v>
      </c>
      <c r="H178" s="230">
        <v>1</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1005</v>
      </c>
    </row>
    <row r="179" s="2" customFormat="1" ht="37.8" customHeight="1">
      <c r="A179" s="38"/>
      <c r="B179" s="39"/>
      <c r="C179" s="226" t="s">
        <v>938</v>
      </c>
      <c r="D179" s="226" t="s">
        <v>307</v>
      </c>
      <c r="E179" s="227" t="s">
        <v>1864</v>
      </c>
      <c r="F179" s="228" t="s">
        <v>1327</v>
      </c>
      <c r="G179" s="229" t="s">
        <v>911</v>
      </c>
      <c r="H179" s="230">
        <v>2</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1008</v>
      </c>
    </row>
    <row r="180" s="2" customFormat="1" ht="24.15" customHeight="1">
      <c r="A180" s="38"/>
      <c r="B180" s="39"/>
      <c r="C180" s="226" t="s">
        <v>1012</v>
      </c>
      <c r="D180" s="226" t="s">
        <v>307</v>
      </c>
      <c r="E180" s="227" t="s">
        <v>1865</v>
      </c>
      <c r="F180" s="228" t="s">
        <v>1331</v>
      </c>
      <c r="G180" s="229" t="s">
        <v>911</v>
      </c>
      <c r="H180" s="230">
        <v>2</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1011</v>
      </c>
    </row>
    <row r="181" s="2" customFormat="1" ht="78" customHeight="1">
      <c r="A181" s="38"/>
      <c r="B181" s="39"/>
      <c r="C181" s="226" t="s">
        <v>940</v>
      </c>
      <c r="D181" s="226" t="s">
        <v>307</v>
      </c>
      <c r="E181" s="227" t="s">
        <v>1866</v>
      </c>
      <c r="F181" s="228" t="s">
        <v>1335</v>
      </c>
      <c r="G181" s="229" t="s">
        <v>1310</v>
      </c>
      <c r="H181" s="230">
        <v>3</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1015</v>
      </c>
    </row>
    <row r="182" s="2" customFormat="1" ht="55.5" customHeight="1">
      <c r="A182" s="38"/>
      <c r="B182" s="39"/>
      <c r="C182" s="226" t="s">
        <v>1018</v>
      </c>
      <c r="D182" s="226" t="s">
        <v>307</v>
      </c>
      <c r="E182" s="227" t="s">
        <v>1867</v>
      </c>
      <c r="F182" s="228" t="s">
        <v>1305</v>
      </c>
      <c r="G182" s="229" t="s">
        <v>317</v>
      </c>
      <c r="H182" s="230">
        <v>0.5</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1017</v>
      </c>
    </row>
    <row r="183" s="12" customFormat="1" ht="25.92" customHeight="1">
      <c r="A183" s="12"/>
      <c r="B183" s="210"/>
      <c r="C183" s="211"/>
      <c r="D183" s="212" t="s">
        <v>76</v>
      </c>
      <c r="E183" s="213" t="s">
        <v>330</v>
      </c>
      <c r="F183" s="213" t="s">
        <v>2263</v>
      </c>
      <c r="G183" s="211"/>
      <c r="H183" s="211"/>
      <c r="I183" s="214"/>
      <c r="J183" s="215">
        <f>BK183</f>
        <v>0</v>
      </c>
      <c r="K183" s="211"/>
      <c r="L183" s="216"/>
      <c r="M183" s="217"/>
      <c r="N183" s="218"/>
      <c r="O183" s="218"/>
      <c r="P183" s="219">
        <f>SUM(P184:P190)</f>
        <v>0</v>
      </c>
      <c r="Q183" s="218"/>
      <c r="R183" s="219">
        <f>SUM(R184:R190)</f>
        <v>0</v>
      </c>
      <c r="S183" s="218"/>
      <c r="T183" s="220">
        <f>SUM(T184:T190)</f>
        <v>0</v>
      </c>
      <c r="U183" s="12"/>
      <c r="V183" s="12"/>
      <c r="W183" s="12"/>
      <c r="X183" s="12"/>
      <c r="Y183" s="12"/>
      <c r="Z183" s="12"/>
      <c r="AA183" s="12"/>
      <c r="AB183" s="12"/>
      <c r="AC183" s="12"/>
      <c r="AD183" s="12"/>
      <c r="AE183" s="12"/>
      <c r="AR183" s="221" t="s">
        <v>84</v>
      </c>
      <c r="AT183" s="222" t="s">
        <v>76</v>
      </c>
      <c r="AU183" s="222" t="s">
        <v>77</v>
      </c>
      <c r="AY183" s="221" t="s">
        <v>304</v>
      </c>
      <c r="BK183" s="223">
        <f>SUM(BK184:BK190)</f>
        <v>0</v>
      </c>
    </row>
    <row r="184" s="2" customFormat="1" ht="66.75" customHeight="1">
      <c r="A184" s="38"/>
      <c r="B184" s="39"/>
      <c r="C184" s="226" t="s">
        <v>943</v>
      </c>
      <c r="D184" s="226" t="s">
        <v>307</v>
      </c>
      <c r="E184" s="227" t="s">
        <v>2264</v>
      </c>
      <c r="F184" s="228" t="s">
        <v>2265</v>
      </c>
      <c r="G184" s="229" t="s">
        <v>1293</v>
      </c>
      <c r="H184" s="230">
        <v>1</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1021</v>
      </c>
    </row>
    <row r="185" s="2" customFormat="1" ht="49.05" customHeight="1">
      <c r="A185" s="38"/>
      <c r="B185" s="39"/>
      <c r="C185" s="226" t="s">
        <v>1027</v>
      </c>
      <c r="D185" s="226" t="s">
        <v>307</v>
      </c>
      <c r="E185" s="227" t="s">
        <v>2266</v>
      </c>
      <c r="F185" s="228" t="s">
        <v>2267</v>
      </c>
      <c r="G185" s="229" t="s">
        <v>1293</v>
      </c>
      <c r="H185" s="230">
        <v>1</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1025</v>
      </c>
    </row>
    <row r="186" s="2" customFormat="1" ht="66.75" customHeight="1">
      <c r="A186" s="38"/>
      <c r="B186" s="39"/>
      <c r="C186" s="226" t="s">
        <v>945</v>
      </c>
      <c r="D186" s="226" t="s">
        <v>307</v>
      </c>
      <c r="E186" s="227" t="s">
        <v>2268</v>
      </c>
      <c r="F186" s="228" t="s">
        <v>2265</v>
      </c>
      <c r="G186" s="229" t="s">
        <v>1293</v>
      </c>
      <c r="H186" s="230">
        <v>1</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1029</v>
      </c>
    </row>
    <row r="187" s="2" customFormat="1" ht="49.05" customHeight="1">
      <c r="A187" s="38"/>
      <c r="B187" s="39"/>
      <c r="C187" s="226" t="s">
        <v>1033</v>
      </c>
      <c r="D187" s="226" t="s">
        <v>307</v>
      </c>
      <c r="E187" s="227" t="s">
        <v>2269</v>
      </c>
      <c r="F187" s="228" t="s">
        <v>2267</v>
      </c>
      <c r="G187" s="229" t="s">
        <v>1293</v>
      </c>
      <c r="H187" s="230">
        <v>1</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1032</v>
      </c>
    </row>
    <row r="188" s="2" customFormat="1" ht="55.5" customHeight="1">
      <c r="A188" s="38"/>
      <c r="B188" s="39"/>
      <c r="C188" s="226" t="s">
        <v>948</v>
      </c>
      <c r="D188" s="226" t="s">
        <v>307</v>
      </c>
      <c r="E188" s="227" t="s">
        <v>2270</v>
      </c>
      <c r="F188" s="228" t="s">
        <v>2271</v>
      </c>
      <c r="G188" s="229" t="s">
        <v>1310</v>
      </c>
      <c r="H188" s="230">
        <v>34</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1035</v>
      </c>
    </row>
    <row r="189" s="2" customFormat="1" ht="66.75" customHeight="1">
      <c r="A189" s="38"/>
      <c r="B189" s="39"/>
      <c r="C189" s="226" t="s">
        <v>1039</v>
      </c>
      <c r="D189" s="226" t="s">
        <v>307</v>
      </c>
      <c r="E189" s="227" t="s">
        <v>1347</v>
      </c>
      <c r="F189" s="228" t="s">
        <v>1348</v>
      </c>
      <c r="G189" s="229" t="s">
        <v>911</v>
      </c>
      <c r="H189" s="230">
        <v>4</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1038</v>
      </c>
    </row>
    <row r="190" s="2" customFormat="1" ht="24.15" customHeight="1">
      <c r="A190" s="38"/>
      <c r="B190" s="39"/>
      <c r="C190" s="226" t="s">
        <v>950</v>
      </c>
      <c r="D190" s="226" t="s">
        <v>307</v>
      </c>
      <c r="E190" s="227" t="s">
        <v>1349</v>
      </c>
      <c r="F190" s="228" t="s">
        <v>1350</v>
      </c>
      <c r="G190" s="229" t="s">
        <v>1293</v>
      </c>
      <c r="H190" s="230">
        <v>2</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1041</v>
      </c>
    </row>
    <row r="191" s="12" customFormat="1" ht="25.92" customHeight="1">
      <c r="A191" s="12"/>
      <c r="B191" s="210"/>
      <c r="C191" s="211"/>
      <c r="D191" s="212" t="s">
        <v>76</v>
      </c>
      <c r="E191" s="213" t="s">
        <v>313</v>
      </c>
      <c r="F191" s="213" t="s">
        <v>1646</v>
      </c>
      <c r="G191" s="211"/>
      <c r="H191" s="211"/>
      <c r="I191" s="214"/>
      <c r="J191" s="215">
        <f>BK191</f>
        <v>0</v>
      </c>
      <c r="K191" s="211"/>
      <c r="L191" s="216"/>
      <c r="M191" s="217"/>
      <c r="N191" s="218"/>
      <c r="O191" s="218"/>
      <c r="P191" s="219">
        <f>SUM(P192:P208)</f>
        <v>0</v>
      </c>
      <c r="Q191" s="218"/>
      <c r="R191" s="219">
        <f>SUM(R192:R208)</f>
        <v>0</v>
      </c>
      <c r="S191" s="218"/>
      <c r="T191" s="220">
        <f>SUM(T192:T208)</f>
        <v>0</v>
      </c>
      <c r="U191" s="12"/>
      <c r="V191" s="12"/>
      <c r="W191" s="12"/>
      <c r="X191" s="12"/>
      <c r="Y191" s="12"/>
      <c r="Z191" s="12"/>
      <c r="AA191" s="12"/>
      <c r="AB191" s="12"/>
      <c r="AC191" s="12"/>
      <c r="AD191" s="12"/>
      <c r="AE191" s="12"/>
      <c r="AR191" s="221" t="s">
        <v>84</v>
      </c>
      <c r="AT191" s="222" t="s">
        <v>76</v>
      </c>
      <c r="AU191" s="222" t="s">
        <v>77</v>
      </c>
      <c r="AY191" s="221" t="s">
        <v>304</v>
      </c>
      <c r="BK191" s="223">
        <f>SUM(BK192:BK208)</f>
        <v>0</v>
      </c>
    </row>
    <row r="192" s="2" customFormat="1" ht="55.5" customHeight="1">
      <c r="A192" s="38"/>
      <c r="B192" s="39"/>
      <c r="C192" s="226" t="s">
        <v>894</v>
      </c>
      <c r="D192" s="226" t="s">
        <v>307</v>
      </c>
      <c r="E192" s="227" t="s">
        <v>2272</v>
      </c>
      <c r="F192" s="228" t="s">
        <v>2273</v>
      </c>
      <c r="G192" s="229" t="s">
        <v>1293</v>
      </c>
      <c r="H192" s="230">
        <v>1</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1044</v>
      </c>
    </row>
    <row r="193" s="2" customFormat="1" ht="37.8" customHeight="1">
      <c r="A193" s="38"/>
      <c r="B193" s="39"/>
      <c r="C193" s="226" t="s">
        <v>953</v>
      </c>
      <c r="D193" s="226" t="s">
        <v>307</v>
      </c>
      <c r="E193" s="227" t="s">
        <v>2274</v>
      </c>
      <c r="F193" s="228" t="s">
        <v>1654</v>
      </c>
      <c r="G193" s="229" t="s">
        <v>1293</v>
      </c>
      <c r="H193" s="230">
        <v>1</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1047</v>
      </c>
    </row>
    <row r="194" s="2" customFormat="1" ht="37.8" customHeight="1">
      <c r="A194" s="38"/>
      <c r="B194" s="39"/>
      <c r="C194" s="226" t="s">
        <v>1050</v>
      </c>
      <c r="D194" s="226" t="s">
        <v>307</v>
      </c>
      <c r="E194" s="227" t="s">
        <v>2275</v>
      </c>
      <c r="F194" s="228" t="s">
        <v>1877</v>
      </c>
      <c r="G194" s="229" t="s">
        <v>1293</v>
      </c>
      <c r="H194" s="230">
        <v>1</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1049</v>
      </c>
    </row>
    <row r="195" s="2" customFormat="1" ht="37.8" customHeight="1">
      <c r="A195" s="38"/>
      <c r="B195" s="39"/>
      <c r="C195" s="226" t="s">
        <v>956</v>
      </c>
      <c r="D195" s="226" t="s">
        <v>307</v>
      </c>
      <c r="E195" s="227" t="s">
        <v>2276</v>
      </c>
      <c r="F195" s="228" t="s">
        <v>1873</v>
      </c>
      <c r="G195" s="229" t="s">
        <v>1293</v>
      </c>
      <c r="H195" s="230">
        <v>1</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1053</v>
      </c>
    </row>
    <row r="196" s="2" customFormat="1" ht="37.8" customHeight="1">
      <c r="A196" s="38"/>
      <c r="B196" s="39"/>
      <c r="C196" s="226" t="s">
        <v>1057</v>
      </c>
      <c r="D196" s="226" t="s">
        <v>307</v>
      </c>
      <c r="E196" s="227" t="s">
        <v>2277</v>
      </c>
      <c r="F196" s="228" t="s">
        <v>1873</v>
      </c>
      <c r="G196" s="229" t="s">
        <v>1293</v>
      </c>
      <c r="H196" s="230">
        <v>1</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1056</v>
      </c>
    </row>
    <row r="197" s="2" customFormat="1" ht="37.8" customHeight="1">
      <c r="A197" s="38"/>
      <c r="B197" s="39"/>
      <c r="C197" s="226" t="s">
        <v>959</v>
      </c>
      <c r="D197" s="226" t="s">
        <v>307</v>
      </c>
      <c r="E197" s="227" t="s">
        <v>2278</v>
      </c>
      <c r="F197" s="228" t="s">
        <v>1877</v>
      </c>
      <c r="G197" s="229" t="s">
        <v>1293</v>
      </c>
      <c r="H197" s="230">
        <v>1</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1060</v>
      </c>
    </row>
    <row r="198" s="2" customFormat="1" ht="37.8" customHeight="1">
      <c r="A198" s="38"/>
      <c r="B198" s="39"/>
      <c r="C198" s="226" t="s">
        <v>1064</v>
      </c>
      <c r="D198" s="226" t="s">
        <v>307</v>
      </c>
      <c r="E198" s="227" t="s">
        <v>2279</v>
      </c>
      <c r="F198" s="228" t="s">
        <v>1873</v>
      </c>
      <c r="G198" s="229" t="s">
        <v>1293</v>
      </c>
      <c r="H198" s="230">
        <v>1</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1063</v>
      </c>
    </row>
    <row r="199" s="2" customFormat="1" ht="37.8" customHeight="1">
      <c r="A199" s="38"/>
      <c r="B199" s="39"/>
      <c r="C199" s="226" t="s">
        <v>962</v>
      </c>
      <c r="D199" s="226" t="s">
        <v>307</v>
      </c>
      <c r="E199" s="227" t="s">
        <v>2280</v>
      </c>
      <c r="F199" s="228" t="s">
        <v>1654</v>
      </c>
      <c r="G199" s="229" t="s">
        <v>1293</v>
      </c>
      <c r="H199" s="230">
        <v>1</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1067</v>
      </c>
    </row>
    <row r="200" s="2" customFormat="1" ht="37.8" customHeight="1">
      <c r="A200" s="38"/>
      <c r="B200" s="39"/>
      <c r="C200" s="226" t="s">
        <v>1071</v>
      </c>
      <c r="D200" s="226" t="s">
        <v>307</v>
      </c>
      <c r="E200" s="227" t="s">
        <v>2281</v>
      </c>
      <c r="F200" s="228" t="s">
        <v>1877</v>
      </c>
      <c r="G200" s="229" t="s">
        <v>1293</v>
      </c>
      <c r="H200" s="230">
        <v>1</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1070</v>
      </c>
    </row>
    <row r="201" s="2" customFormat="1" ht="37.8" customHeight="1">
      <c r="A201" s="38"/>
      <c r="B201" s="39"/>
      <c r="C201" s="226" t="s">
        <v>964</v>
      </c>
      <c r="D201" s="226" t="s">
        <v>307</v>
      </c>
      <c r="E201" s="227" t="s">
        <v>1659</v>
      </c>
      <c r="F201" s="228" t="s">
        <v>1660</v>
      </c>
      <c r="G201" s="229" t="s">
        <v>1293</v>
      </c>
      <c r="H201" s="230">
        <v>1</v>
      </c>
      <c r="I201" s="231"/>
      <c r="J201" s="232">
        <f>ROUND(I201*H201,2)</f>
        <v>0</v>
      </c>
      <c r="K201" s="228" t="s">
        <v>1</v>
      </c>
      <c r="L201" s="44"/>
      <c r="M201" s="233" t="s">
        <v>1</v>
      </c>
      <c r="N201" s="234" t="s">
        <v>42</v>
      </c>
      <c r="O201" s="91"/>
      <c r="P201" s="235">
        <f>O201*H201</f>
        <v>0</v>
      </c>
      <c r="Q201" s="235">
        <v>0</v>
      </c>
      <c r="R201" s="235">
        <f>Q201*H201</f>
        <v>0</v>
      </c>
      <c r="S201" s="235">
        <v>0</v>
      </c>
      <c r="T201" s="236">
        <f>S201*H201</f>
        <v>0</v>
      </c>
      <c r="U201" s="38"/>
      <c r="V201" s="38"/>
      <c r="W201" s="38"/>
      <c r="X201" s="38"/>
      <c r="Y201" s="38"/>
      <c r="Z201" s="38"/>
      <c r="AA201" s="38"/>
      <c r="AB201" s="38"/>
      <c r="AC201" s="38"/>
      <c r="AD201" s="38"/>
      <c r="AE201" s="38"/>
      <c r="AR201" s="237" t="s">
        <v>311</v>
      </c>
      <c r="AT201" s="237" t="s">
        <v>307</v>
      </c>
      <c r="AU201" s="237" t="s">
        <v>84</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311</v>
      </c>
      <c r="BM201" s="237" t="s">
        <v>1074</v>
      </c>
    </row>
    <row r="202" s="2" customFormat="1" ht="55.5" customHeight="1">
      <c r="A202" s="38"/>
      <c r="B202" s="39"/>
      <c r="C202" s="226" t="s">
        <v>1077</v>
      </c>
      <c r="D202" s="226" t="s">
        <v>307</v>
      </c>
      <c r="E202" s="227" t="s">
        <v>1663</v>
      </c>
      <c r="F202" s="228" t="s">
        <v>1664</v>
      </c>
      <c r="G202" s="229" t="s">
        <v>1310</v>
      </c>
      <c r="H202" s="230">
        <v>22</v>
      </c>
      <c r="I202" s="231"/>
      <c r="J202" s="232">
        <f>ROUND(I202*H202,2)</f>
        <v>0</v>
      </c>
      <c r="K202" s="228" t="s">
        <v>1</v>
      </c>
      <c r="L202" s="44"/>
      <c r="M202" s="233" t="s">
        <v>1</v>
      </c>
      <c r="N202" s="234" t="s">
        <v>42</v>
      </c>
      <c r="O202" s="91"/>
      <c r="P202" s="235">
        <f>O202*H202</f>
        <v>0</v>
      </c>
      <c r="Q202" s="235">
        <v>0</v>
      </c>
      <c r="R202" s="235">
        <f>Q202*H202</f>
        <v>0</v>
      </c>
      <c r="S202" s="235">
        <v>0</v>
      </c>
      <c r="T202" s="236">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1076</v>
      </c>
    </row>
    <row r="203" s="2" customFormat="1" ht="55.5" customHeight="1">
      <c r="A203" s="38"/>
      <c r="B203" s="39"/>
      <c r="C203" s="226" t="s">
        <v>967</v>
      </c>
      <c r="D203" s="226" t="s">
        <v>307</v>
      </c>
      <c r="E203" s="227" t="s">
        <v>1665</v>
      </c>
      <c r="F203" s="228" t="s">
        <v>1666</v>
      </c>
      <c r="G203" s="229" t="s">
        <v>1310</v>
      </c>
      <c r="H203" s="230">
        <v>11</v>
      </c>
      <c r="I203" s="231"/>
      <c r="J203" s="232">
        <f>ROUND(I203*H203,2)</f>
        <v>0</v>
      </c>
      <c r="K203" s="228" t="s">
        <v>1</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311</v>
      </c>
      <c r="AT203" s="237" t="s">
        <v>307</v>
      </c>
      <c r="AU203" s="237" t="s">
        <v>84</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311</v>
      </c>
      <c r="BM203" s="237" t="s">
        <v>1080</v>
      </c>
    </row>
    <row r="204" s="2" customFormat="1" ht="55.5" customHeight="1">
      <c r="A204" s="38"/>
      <c r="B204" s="39"/>
      <c r="C204" s="226" t="s">
        <v>1084</v>
      </c>
      <c r="D204" s="226" t="s">
        <v>307</v>
      </c>
      <c r="E204" s="227" t="s">
        <v>1667</v>
      </c>
      <c r="F204" s="228" t="s">
        <v>1668</v>
      </c>
      <c r="G204" s="229" t="s">
        <v>1310</v>
      </c>
      <c r="H204" s="230">
        <v>7</v>
      </c>
      <c r="I204" s="231"/>
      <c r="J204" s="232">
        <f>ROUND(I204*H204,2)</f>
        <v>0</v>
      </c>
      <c r="K204" s="228" t="s">
        <v>1</v>
      </c>
      <c r="L204" s="44"/>
      <c r="M204" s="233" t="s">
        <v>1</v>
      </c>
      <c r="N204" s="234" t="s">
        <v>42</v>
      </c>
      <c r="O204" s="91"/>
      <c r="P204" s="235">
        <f>O204*H204</f>
        <v>0</v>
      </c>
      <c r="Q204" s="235">
        <v>0</v>
      </c>
      <c r="R204" s="235">
        <f>Q204*H204</f>
        <v>0</v>
      </c>
      <c r="S204" s="235">
        <v>0</v>
      </c>
      <c r="T204" s="236">
        <f>S204*H204</f>
        <v>0</v>
      </c>
      <c r="U204" s="38"/>
      <c r="V204" s="38"/>
      <c r="W204" s="38"/>
      <c r="X204" s="38"/>
      <c r="Y204" s="38"/>
      <c r="Z204" s="38"/>
      <c r="AA204" s="38"/>
      <c r="AB204" s="38"/>
      <c r="AC204" s="38"/>
      <c r="AD204" s="38"/>
      <c r="AE204" s="38"/>
      <c r="AR204" s="237" t="s">
        <v>311</v>
      </c>
      <c r="AT204" s="237" t="s">
        <v>307</v>
      </c>
      <c r="AU204" s="237" t="s">
        <v>84</v>
      </c>
      <c r="AY204" s="17" t="s">
        <v>304</v>
      </c>
      <c r="BE204" s="238">
        <f>IF(N204="základní",J204,0)</f>
        <v>0</v>
      </c>
      <c r="BF204" s="238">
        <f>IF(N204="snížená",J204,0)</f>
        <v>0</v>
      </c>
      <c r="BG204" s="238">
        <f>IF(N204="zákl. přenesená",J204,0)</f>
        <v>0</v>
      </c>
      <c r="BH204" s="238">
        <f>IF(N204="sníž. přenesená",J204,0)</f>
        <v>0</v>
      </c>
      <c r="BI204" s="238">
        <f>IF(N204="nulová",J204,0)</f>
        <v>0</v>
      </c>
      <c r="BJ204" s="17" t="s">
        <v>84</v>
      </c>
      <c r="BK204" s="238">
        <f>ROUND(I204*H204,2)</f>
        <v>0</v>
      </c>
      <c r="BL204" s="17" t="s">
        <v>311</v>
      </c>
      <c r="BM204" s="237" t="s">
        <v>1083</v>
      </c>
    </row>
    <row r="205" s="2" customFormat="1" ht="55.5" customHeight="1">
      <c r="A205" s="38"/>
      <c r="B205" s="39"/>
      <c r="C205" s="226" t="s">
        <v>970</v>
      </c>
      <c r="D205" s="226" t="s">
        <v>307</v>
      </c>
      <c r="E205" s="227" t="s">
        <v>1669</v>
      </c>
      <c r="F205" s="228" t="s">
        <v>1670</v>
      </c>
      <c r="G205" s="229" t="s">
        <v>1310</v>
      </c>
      <c r="H205" s="230">
        <v>25</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311</v>
      </c>
      <c r="AT205" s="237" t="s">
        <v>307</v>
      </c>
      <c r="AU205" s="237" t="s">
        <v>84</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311</v>
      </c>
      <c r="BM205" s="237" t="s">
        <v>1087</v>
      </c>
    </row>
    <row r="206" s="2" customFormat="1" ht="16.5" customHeight="1">
      <c r="A206" s="38"/>
      <c r="B206" s="39"/>
      <c r="C206" s="226" t="s">
        <v>1091</v>
      </c>
      <c r="D206" s="226" t="s">
        <v>307</v>
      </c>
      <c r="E206" s="227" t="s">
        <v>1671</v>
      </c>
      <c r="F206" s="228" t="s">
        <v>1672</v>
      </c>
      <c r="G206" s="229" t="s">
        <v>911</v>
      </c>
      <c r="H206" s="230">
        <v>6</v>
      </c>
      <c r="I206" s="231"/>
      <c r="J206" s="232">
        <f>ROUND(I206*H206,2)</f>
        <v>0</v>
      </c>
      <c r="K206" s="228" t="s">
        <v>1</v>
      </c>
      <c r="L206" s="44"/>
      <c r="M206" s="233" t="s">
        <v>1</v>
      </c>
      <c r="N206" s="234" t="s">
        <v>42</v>
      </c>
      <c r="O206" s="91"/>
      <c r="P206" s="235">
        <f>O206*H206</f>
        <v>0</v>
      </c>
      <c r="Q206" s="235">
        <v>0</v>
      </c>
      <c r="R206" s="235">
        <f>Q206*H206</f>
        <v>0</v>
      </c>
      <c r="S206" s="235">
        <v>0</v>
      </c>
      <c r="T206" s="236">
        <f>S206*H206</f>
        <v>0</v>
      </c>
      <c r="U206" s="38"/>
      <c r="V206" s="38"/>
      <c r="W206" s="38"/>
      <c r="X206" s="38"/>
      <c r="Y206" s="38"/>
      <c r="Z206" s="38"/>
      <c r="AA206" s="38"/>
      <c r="AB206" s="38"/>
      <c r="AC206" s="38"/>
      <c r="AD206" s="38"/>
      <c r="AE206" s="38"/>
      <c r="AR206" s="237" t="s">
        <v>311</v>
      </c>
      <c r="AT206" s="237" t="s">
        <v>307</v>
      </c>
      <c r="AU206" s="237" t="s">
        <v>84</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311</v>
      </c>
      <c r="BM206" s="237" t="s">
        <v>1090</v>
      </c>
    </row>
    <row r="207" s="2" customFormat="1" ht="66.75" customHeight="1">
      <c r="A207" s="38"/>
      <c r="B207" s="39"/>
      <c r="C207" s="226" t="s">
        <v>973</v>
      </c>
      <c r="D207" s="226" t="s">
        <v>307</v>
      </c>
      <c r="E207" s="227" t="s">
        <v>1677</v>
      </c>
      <c r="F207" s="228" t="s">
        <v>1348</v>
      </c>
      <c r="G207" s="229" t="s">
        <v>911</v>
      </c>
      <c r="H207" s="230">
        <v>4</v>
      </c>
      <c r="I207" s="231"/>
      <c r="J207" s="232">
        <f>ROUND(I207*H207,2)</f>
        <v>0</v>
      </c>
      <c r="K207" s="228" t="s">
        <v>1</v>
      </c>
      <c r="L207" s="44"/>
      <c r="M207" s="233" t="s">
        <v>1</v>
      </c>
      <c r="N207" s="234" t="s">
        <v>42</v>
      </c>
      <c r="O207" s="91"/>
      <c r="P207" s="235">
        <f>O207*H207</f>
        <v>0</v>
      </c>
      <c r="Q207" s="235">
        <v>0</v>
      </c>
      <c r="R207" s="235">
        <f>Q207*H207</f>
        <v>0</v>
      </c>
      <c r="S207" s="235">
        <v>0</v>
      </c>
      <c r="T207" s="236">
        <f>S207*H207</f>
        <v>0</v>
      </c>
      <c r="U207" s="38"/>
      <c r="V207" s="38"/>
      <c r="W207" s="38"/>
      <c r="X207" s="38"/>
      <c r="Y207" s="38"/>
      <c r="Z207" s="38"/>
      <c r="AA207" s="38"/>
      <c r="AB207" s="38"/>
      <c r="AC207" s="38"/>
      <c r="AD207" s="38"/>
      <c r="AE207" s="38"/>
      <c r="AR207" s="237" t="s">
        <v>311</v>
      </c>
      <c r="AT207" s="237" t="s">
        <v>307</v>
      </c>
      <c r="AU207" s="237" t="s">
        <v>84</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311</v>
      </c>
      <c r="BM207" s="237" t="s">
        <v>1094</v>
      </c>
    </row>
    <row r="208" s="2" customFormat="1" ht="55.5" customHeight="1">
      <c r="A208" s="38"/>
      <c r="B208" s="39"/>
      <c r="C208" s="226" t="s">
        <v>1098</v>
      </c>
      <c r="D208" s="226" t="s">
        <v>307</v>
      </c>
      <c r="E208" s="227" t="s">
        <v>2282</v>
      </c>
      <c r="F208" s="228" t="s">
        <v>2283</v>
      </c>
      <c r="G208" s="229" t="s">
        <v>1293</v>
      </c>
      <c r="H208" s="230">
        <v>1</v>
      </c>
      <c r="I208" s="231"/>
      <c r="J208" s="232">
        <f>ROUND(I208*H208,2)</f>
        <v>0</v>
      </c>
      <c r="K208" s="228" t="s">
        <v>1</v>
      </c>
      <c r="L208" s="44"/>
      <c r="M208" s="233" t="s">
        <v>1</v>
      </c>
      <c r="N208" s="234" t="s">
        <v>42</v>
      </c>
      <c r="O208" s="91"/>
      <c r="P208" s="235">
        <f>O208*H208</f>
        <v>0</v>
      </c>
      <c r="Q208" s="235">
        <v>0</v>
      </c>
      <c r="R208" s="235">
        <f>Q208*H208</f>
        <v>0</v>
      </c>
      <c r="S208" s="235">
        <v>0</v>
      </c>
      <c r="T208" s="236">
        <f>S208*H208</f>
        <v>0</v>
      </c>
      <c r="U208" s="38"/>
      <c r="V208" s="38"/>
      <c r="W208" s="38"/>
      <c r="X208" s="38"/>
      <c r="Y208" s="38"/>
      <c r="Z208" s="38"/>
      <c r="AA208" s="38"/>
      <c r="AB208" s="38"/>
      <c r="AC208" s="38"/>
      <c r="AD208" s="38"/>
      <c r="AE208" s="38"/>
      <c r="AR208" s="237" t="s">
        <v>311</v>
      </c>
      <c r="AT208" s="237" t="s">
        <v>307</v>
      </c>
      <c r="AU208" s="237" t="s">
        <v>84</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311</v>
      </c>
      <c r="BM208" s="237" t="s">
        <v>1097</v>
      </c>
    </row>
    <row r="209" s="12" customFormat="1" ht="25.92" customHeight="1">
      <c r="A209" s="12"/>
      <c r="B209" s="210"/>
      <c r="C209" s="211"/>
      <c r="D209" s="212" t="s">
        <v>76</v>
      </c>
      <c r="E209" s="213" t="s">
        <v>2284</v>
      </c>
      <c r="F209" s="213" t="s">
        <v>692</v>
      </c>
      <c r="G209" s="211"/>
      <c r="H209" s="211"/>
      <c r="I209" s="214"/>
      <c r="J209" s="215">
        <f>BK209</f>
        <v>0</v>
      </c>
      <c r="K209" s="211"/>
      <c r="L209" s="216"/>
      <c r="M209" s="217"/>
      <c r="N209" s="218"/>
      <c r="O209" s="218"/>
      <c r="P209" s="219">
        <f>P210</f>
        <v>0</v>
      </c>
      <c r="Q209" s="218"/>
      <c r="R209" s="219">
        <f>R210</f>
        <v>0</v>
      </c>
      <c r="S209" s="218"/>
      <c r="T209" s="220">
        <f>T210</f>
        <v>0</v>
      </c>
      <c r="U209" s="12"/>
      <c r="V209" s="12"/>
      <c r="W209" s="12"/>
      <c r="X209" s="12"/>
      <c r="Y209" s="12"/>
      <c r="Z209" s="12"/>
      <c r="AA209" s="12"/>
      <c r="AB209" s="12"/>
      <c r="AC209" s="12"/>
      <c r="AD209" s="12"/>
      <c r="AE209" s="12"/>
      <c r="AR209" s="221" t="s">
        <v>84</v>
      </c>
      <c r="AT209" s="222" t="s">
        <v>76</v>
      </c>
      <c r="AU209" s="222" t="s">
        <v>77</v>
      </c>
      <c r="AY209" s="221" t="s">
        <v>304</v>
      </c>
      <c r="BK209" s="223">
        <f>BK210</f>
        <v>0</v>
      </c>
    </row>
    <row r="210" s="2" customFormat="1" ht="16.5" customHeight="1">
      <c r="A210" s="38"/>
      <c r="B210" s="39"/>
      <c r="C210" s="226" t="s">
        <v>976</v>
      </c>
      <c r="D210" s="226" t="s">
        <v>307</v>
      </c>
      <c r="E210" s="227" t="s">
        <v>2285</v>
      </c>
      <c r="F210" s="228" t="s">
        <v>1353</v>
      </c>
      <c r="G210" s="229" t="s">
        <v>1293</v>
      </c>
      <c r="H210" s="230">
        <v>1</v>
      </c>
      <c r="I210" s="231"/>
      <c r="J210" s="232">
        <f>ROUND(I210*H210,2)</f>
        <v>0</v>
      </c>
      <c r="K210" s="228" t="s">
        <v>1</v>
      </c>
      <c r="L210" s="44"/>
      <c r="M210" s="286" t="s">
        <v>1</v>
      </c>
      <c r="N210" s="287" t="s">
        <v>42</v>
      </c>
      <c r="O210" s="288"/>
      <c r="P210" s="289">
        <f>O210*H210</f>
        <v>0</v>
      </c>
      <c r="Q210" s="289">
        <v>0</v>
      </c>
      <c r="R210" s="289">
        <f>Q210*H210</f>
        <v>0</v>
      </c>
      <c r="S210" s="289">
        <v>0</v>
      </c>
      <c r="T210" s="290">
        <f>S210*H210</f>
        <v>0</v>
      </c>
      <c r="U210" s="38"/>
      <c r="V210" s="38"/>
      <c r="W210" s="38"/>
      <c r="X210" s="38"/>
      <c r="Y210" s="38"/>
      <c r="Z210" s="38"/>
      <c r="AA210" s="38"/>
      <c r="AB210" s="38"/>
      <c r="AC210" s="38"/>
      <c r="AD210" s="38"/>
      <c r="AE210" s="38"/>
      <c r="AR210" s="237" t="s">
        <v>311</v>
      </c>
      <c r="AT210" s="237" t="s">
        <v>307</v>
      </c>
      <c r="AU210" s="237" t="s">
        <v>84</v>
      </c>
      <c r="AY210" s="17" t="s">
        <v>304</v>
      </c>
      <c r="BE210" s="238">
        <f>IF(N210="základní",J210,0)</f>
        <v>0</v>
      </c>
      <c r="BF210" s="238">
        <f>IF(N210="snížená",J210,0)</f>
        <v>0</v>
      </c>
      <c r="BG210" s="238">
        <f>IF(N210="zákl. přenesená",J210,0)</f>
        <v>0</v>
      </c>
      <c r="BH210" s="238">
        <f>IF(N210="sníž. přenesená",J210,0)</f>
        <v>0</v>
      </c>
      <c r="BI210" s="238">
        <f>IF(N210="nulová",J210,0)</f>
        <v>0</v>
      </c>
      <c r="BJ210" s="17" t="s">
        <v>84</v>
      </c>
      <c r="BK210" s="238">
        <f>ROUND(I210*H210,2)</f>
        <v>0</v>
      </c>
      <c r="BL210" s="17" t="s">
        <v>311</v>
      </c>
      <c r="BM210" s="237" t="s">
        <v>1104</v>
      </c>
    </row>
    <row r="211" s="2" customFormat="1" ht="6.96" customHeight="1">
      <c r="A211" s="38"/>
      <c r="B211" s="66"/>
      <c r="C211" s="67"/>
      <c r="D211" s="67"/>
      <c r="E211" s="67"/>
      <c r="F211" s="67"/>
      <c r="G211" s="67"/>
      <c r="H211" s="67"/>
      <c r="I211" s="67"/>
      <c r="J211" s="67"/>
      <c r="K211" s="67"/>
      <c r="L211" s="44"/>
      <c r="M211" s="38"/>
      <c r="O211" s="38"/>
      <c r="P211" s="38"/>
      <c r="Q211" s="38"/>
      <c r="R211" s="38"/>
      <c r="S211" s="38"/>
      <c r="T211" s="38"/>
      <c r="U211" s="38"/>
      <c r="V211" s="38"/>
      <c r="W211" s="38"/>
      <c r="X211" s="38"/>
      <c r="Y211" s="38"/>
      <c r="Z211" s="38"/>
      <c r="AA211" s="38"/>
      <c r="AB211" s="38"/>
      <c r="AC211" s="38"/>
      <c r="AD211" s="38"/>
      <c r="AE211" s="38"/>
    </row>
  </sheetData>
  <sheetProtection sheet="1" autoFilter="0" formatColumns="0" formatRows="0" objects="1" scenarios="1" spinCount="100000" saltValue="aKpCJ5g4J5n1Jx/a3juVen+iYsA19ZgSGXWYQO87WO3YyVqYigXu4SeRstriZz5pAwgjHBJVCmkVo2m7nUjgCg==" hashValue="uqWp1V6jxKtBdagMbGKxu5e9cNpGBDM+JxtYlVe6GYTB5zPrZQR6j2ka9xir839qbm/AsTyi/GjReDO7KBA+kg==" algorithmName="SHA-512" password="CC35"/>
  <autoFilter ref="C125:K210"/>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199</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2286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2287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ROUND(J133,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ROUND((SUM(BE133:BE238)),  2)</f>
        <v>0</v>
      </c>
      <c r="G35" s="38"/>
      <c r="H35" s="38"/>
      <c r="I35" s="164">
        <v>0.20999999999999999</v>
      </c>
      <c r="J35" s="163">
        <f>ROUND(((SUM(BE133:BE238))*I35),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ROUND((SUM(BF133:BF238)),  2)</f>
        <v>0</v>
      </c>
      <c r="G36" s="38"/>
      <c r="H36" s="38"/>
      <c r="I36" s="164">
        <v>0.12</v>
      </c>
      <c r="J36" s="163">
        <f>ROUND(((SUM(BF133:BF238))*I36),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ROUND((SUM(BG133:BG238)),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ROUND((SUM(BH133:BH238)),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ROUND((SUM(BI133:BI238)),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2286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06.1 - Stavební část 6.NP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J133</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276</v>
      </c>
      <c r="E99" s="191"/>
      <c r="F99" s="191"/>
      <c r="G99" s="191"/>
      <c r="H99" s="191"/>
      <c r="I99" s="191"/>
      <c r="J99" s="192">
        <f>J134</f>
        <v>0</v>
      </c>
      <c r="K99" s="189"/>
      <c r="L99" s="193"/>
      <c r="S99" s="9"/>
      <c r="T99" s="9"/>
      <c r="U99" s="9"/>
      <c r="V99" s="9"/>
      <c r="W99" s="9"/>
      <c r="X99" s="9"/>
      <c r="Y99" s="9"/>
      <c r="Z99" s="9"/>
      <c r="AA99" s="9"/>
      <c r="AB99" s="9"/>
      <c r="AC99" s="9"/>
      <c r="AD99" s="9"/>
      <c r="AE99" s="9"/>
    </row>
    <row r="100" s="10" customFormat="1" ht="19.92" customHeight="1">
      <c r="A100" s="10"/>
      <c r="B100" s="194"/>
      <c r="C100" s="133"/>
      <c r="D100" s="195" t="s">
        <v>278</v>
      </c>
      <c r="E100" s="196"/>
      <c r="F100" s="196"/>
      <c r="G100" s="196"/>
      <c r="H100" s="196"/>
      <c r="I100" s="196"/>
      <c r="J100" s="197">
        <f>J135</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279</v>
      </c>
      <c r="E101" s="196"/>
      <c r="F101" s="196"/>
      <c r="G101" s="196"/>
      <c r="H101" s="196"/>
      <c r="I101" s="196"/>
      <c r="J101" s="197">
        <f>J137</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280</v>
      </c>
      <c r="E102" s="196"/>
      <c r="F102" s="196"/>
      <c r="G102" s="196"/>
      <c r="H102" s="196"/>
      <c r="I102" s="196"/>
      <c r="J102" s="197">
        <f>J157</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281</v>
      </c>
      <c r="E103" s="196"/>
      <c r="F103" s="196"/>
      <c r="G103" s="196"/>
      <c r="H103" s="196"/>
      <c r="I103" s="196"/>
      <c r="J103" s="197">
        <f>J163</f>
        <v>0</v>
      </c>
      <c r="K103" s="133"/>
      <c r="L103" s="198"/>
      <c r="S103" s="10"/>
      <c r="T103" s="10"/>
      <c r="U103" s="10"/>
      <c r="V103" s="10"/>
      <c r="W103" s="10"/>
      <c r="X103" s="10"/>
      <c r="Y103" s="10"/>
      <c r="Z103" s="10"/>
      <c r="AA103" s="10"/>
      <c r="AB103" s="10"/>
      <c r="AC103" s="10"/>
      <c r="AD103" s="10"/>
      <c r="AE103" s="10"/>
    </row>
    <row r="104" s="9" customFormat="1" ht="24.96" customHeight="1">
      <c r="A104" s="9"/>
      <c r="B104" s="188"/>
      <c r="C104" s="189"/>
      <c r="D104" s="190" t="s">
        <v>282</v>
      </c>
      <c r="E104" s="191"/>
      <c r="F104" s="191"/>
      <c r="G104" s="191"/>
      <c r="H104" s="191"/>
      <c r="I104" s="191"/>
      <c r="J104" s="192">
        <f>J165</f>
        <v>0</v>
      </c>
      <c r="K104" s="189"/>
      <c r="L104" s="193"/>
      <c r="S104" s="9"/>
      <c r="T104" s="9"/>
      <c r="U104" s="9"/>
      <c r="V104" s="9"/>
      <c r="W104" s="9"/>
      <c r="X104" s="9"/>
      <c r="Y104" s="9"/>
      <c r="Z104" s="9"/>
      <c r="AA104" s="9"/>
      <c r="AB104" s="9"/>
      <c r="AC104" s="9"/>
      <c r="AD104" s="9"/>
      <c r="AE104" s="9"/>
    </row>
    <row r="105" s="10" customFormat="1" ht="19.92" customHeight="1">
      <c r="A105" s="10"/>
      <c r="B105" s="194"/>
      <c r="C105" s="133"/>
      <c r="D105" s="195" t="s">
        <v>283</v>
      </c>
      <c r="E105" s="196"/>
      <c r="F105" s="196"/>
      <c r="G105" s="196"/>
      <c r="H105" s="196"/>
      <c r="I105" s="196"/>
      <c r="J105" s="197">
        <f>J166</f>
        <v>0</v>
      </c>
      <c r="K105" s="133"/>
      <c r="L105" s="198"/>
      <c r="S105" s="10"/>
      <c r="T105" s="10"/>
      <c r="U105" s="10"/>
      <c r="V105" s="10"/>
      <c r="W105" s="10"/>
      <c r="X105" s="10"/>
      <c r="Y105" s="10"/>
      <c r="Z105" s="10"/>
      <c r="AA105" s="10"/>
      <c r="AB105" s="10"/>
      <c r="AC105" s="10"/>
      <c r="AD105" s="10"/>
      <c r="AE105" s="10"/>
    </row>
    <row r="106" s="10" customFormat="1" ht="19.92" customHeight="1">
      <c r="A106" s="10"/>
      <c r="B106" s="194"/>
      <c r="C106" s="133"/>
      <c r="D106" s="195" t="s">
        <v>1356</v>
      </c>
      <c r="E106" s="196"/>
      <c r="F106" s="196"/>
      <c r="G106" s="196"/>
      <c r="H106" s="196"/>
      <c r="I106" s="196"/>
      <c r="J106" s="197">
        <f>J184</f>
        <v>0</v>
      </c>
      <c r="K106" s="133"/>
      <c r="L106" s="198"/>
      <c r="S106" s="10"/>
      <c r="T106" s="10"/>
      <c r="U106" s="10"/>
      <c r="V106" s="10"/>
      <c r="W106" s="10"/>
      <c r="X106" s="10"/>
      <c r="Y106" s="10"/>
      <c r="Z106" s="10"/>
      <c r="AA106" s="10"/>
      <c r="AB106" s="10"/>
      <c r="AC106" s="10"/>
      <c r="AD106" s="10"/>
      <c r="AE106" s="10"/>
    </row>
    <row r="107" s="10" customFormat="1" ht="19.92" customHeight="1">
      <c r="A107" s="10"/>
      <c r="B107" s="194"/>
      <c r="C107" s="133"/>
      <c r="D107" s="195" t="s">
        <v>284</v>
      </c>
      <c r="E107" s="196"/>
      <c r="F107" s="196"/>
      <c r="G107" s="196"/>
      <c r="H107" s="196"/>
      <c r="I107" s="196"/>
      <c r="J107" s="197">
        <f>J190</f>
        <v>0</v>
      </c>
      <c r="K107" s="133"/>
      <c r="L107" s="198"/>
      <c r="S107" s="10"/>
      <c r="T107" s="10"/>
      <c r="U107" s="10"/>
      <c r="V107" s="10"/>
      <c r="W107" s="10"/>
      <c r="X107" s="10"/>
      <c r="Y107" s="10"/>
      <c r="Z107" s="10"/>
      <c r="AA107" s="10"/>
      <c r="AB107" s="10"/>
      <c r="AC107" s="10"/>
      <c r="AD107" s="10"/>
      <c r="AE107" s="10"/>
    </row>
    <row r="108" s="10" customFormat="1" ht="19.92" customHeight="1">
      <c r="A108" s="10"/>
      <c r="B108" s="194"/>
      <c r="C108" s="133"/>
      <c r="D108" s="195" t="s">
        <v>285</v>
      </c>
      <c r="E108" s="196"/>
      <c r="F108" s="196"/>
      <c r="G108" s="196"/>
      <c r="H108" s="196"/>
      <c r="I108" s="196"/>
      <c r="J108" s="197">
        <f>J200</f>
        <v>0</v>
      </c>
      <c r="K108" s="133"/>
      <c r="L108" s="198"/>
      <c r="S108" s="10"/>
      <c r="T108" s="10"/>
      <c r="U108" s="10"/>
      <c r="V108" s="10"/>
      <c r="W108" s="10"/>
      <c r="X108" s="10"/>
      <c r="Y108" s="10"/>
      <c r="Z108" s="10"/>
      <c r="AA108" s="10"/>
      <c r="AB108" s="10"/>
      <c r="AC108" s="10"/>
      <c r="AD108" s="10"/>
      <c r="AE108" s="10"/>
    </row>
    <row r="109" s="10" customFormat="1" ht="19.92" customHeight="1">
      <c r="A109" s="10"/>
      <c r="B109" s="194"/>
      <c r="C109" s="133"/>
      <c r="D109" s="195" t="s">
        <v>286</v>
      </c>
      <c r="E109" s="196"/>
      <c r="F109" s="196"/>
      <c r="G109" s="196"/>
      <c r="H109" s="196"/>
      <c r="I109" s="196"/>
      <c r="J109" s="197">
        <f>J212</f>
        <v>0</v>
      </c>
      <c r="K109" s="133"/>
      <c r="L109" s="198"/>
      <c r="S109" s="10"/>
      <c r="T109" s="10"/>
      <c r="U109" s="10"/>
      <c r="V109" s="10"/>
      <c r="W109" s="10"/>
      <c r="X109" s="10"/>
      <c r="Y109" s="10"/>
      <c r="Z109" s="10"/>
      <c r="AA109" s="10"/>
      <c r="AB109" s="10"/>
      <c r="AC109" s="10"/>
      <c r="AD109" s="10"/>
      <c r="AE109" s="10"/>
    </row>
    <row r="110" s="10" customFormat="1" ht="19.92" customHeight="1">
      <c r="A110" s="10"/>
      <c r="B110" s="194"/>
      <c r="C110" s="133"/>
      <c r="D110" s="195" t="s">
        <v>287</v>
      </c>
      <c r="E110" s="196"/>
      <c r="F110" s="196"/>
      <c r="G110" s="196"/>
      <c r="H110" s="196"/>
      <c r="I110" s="196"/>
      <c r="J110" s="197">
        <f>J231</f>
        <v>0</v>
      </c>
      <c r="K110" s="133"/>
      <c r="L110" s="198"/>
      <c r="S110" s="10"/>
      <c r="T110" s="10"/>
      <c r="U110" s="10"/>
      <c r="V110" s="10"/>
      <c r="W110" s="10"/>
      <c r="X110" s="10"/>
      <c r="Y110" s="10"/>
      <c r="Z110" s="10"/>
      <c r="AA110" s="10"/>
      <c r="AB110" s="10"/>
      <c r="AC110" s="10"/>
      <c r="AD110" s="10"/>
      <c r="AE110" s="10"/>
    </row>
    <row r="111" s="9" customFormat="1" ht="24.96" customHeight="1">
      <c r="A111" s="9"/>
      <c r="B111" s="188"/>
      <c r="C111" s="189"/>
      <c r="D111" s="190" t="s">
        <v>288</v>
      </c>
      <c r="E111" s="191"/>
      <c r="F111" s="191"/>
      <c r="G111" s="191"/>
      <c r="H111" s="191"/>
      <c r="I111" s="191"/>
      <c r="J111" s="192">
        <f>J236</f>
        <v>0</v>
      </c>
      <c r="K111" s="189"/>
      <c r="L111" s="193"/>
      <c r="S111" s="9"/>
      <c r="T111" s="9"/>
      <c r="U111" s="9"/>
      <c r="V111" s="9"/>
      <c r="W111" s="9"/>
      <c r="X111" s="9"/>
      <c r="Y111" s="9"/>
      <c r="Z111" s="9"/>
      <c r="AA111" s="9"/>
      <c r="AB111" s="9"/>
      <c r="AC111" s="9"/>
      <c r="AD111" s="9"/>
      <c r="AE111" s="9"/>
    </row>
    <row r="112" s="2" customFormat="1" ht="21.84"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66"/>
      <c r="C113" s="67"/>
      <c r="D113" s="67"/>
      <c r="E113" s="67"/>
      <c r="F113" s="67"/>
      <c r="G113" s="67"/>
      <c r="H113" s="67"/>
      <c r="I113" s="67"/>
      <c r="J113" s="67"/>
      <c r="K113" s="67"/>
      <c r="L113" s="63"/>
      <c r="S113" s="38"/>
      <c r="T113" s="38"/>
      <c r="U113" s="38"/>
      <c r="V113" s="38"/>
      <c r="W113" s="38"/>
      <c r="X113" s="38"/>
      <c r="Y113" s="38"/>
      <c r="Z113" s="38"/>
      <c r="AA113" s="38"/>
      <c r="AB113" s="38"/>
      <c r="AC113" s="38"/>
      <c r="AD113" s="38"/>
      <c r="AE113" s="38"/>
    </row>
    <row r="117" s="2" customFormat="1" ht="6.96" customHeight="1">
      <c r="A117" s="38"/>
      <c r="B117" s="68"/>
      <c r="C117" s="69"/>
      <c r="D117" s="69"/>
      <c r="E117" s="69"/>
      <c r="F117" s="69"/>
      <c r="G117" s="69"/>
      <c r="H117" s="69"/>
      <c r="I117" s="69"/>
      <c r="J117" s="69"/>
      <c r="K117" s="69"/>
      <c r="L117" s="63"/>
      <c r="S117" s="38"/>
      <c r="T117" s="38"/>
      <c r="U117" s="38"/>
      <c r="V117" s="38"/>
      <c r="W117" s="38"/>
      <c r="X117" s="38"/>
      <c r="Y117" s="38"/>
      <c r="Z117" s="38"/>
      <c r="AA117" s="38"/>
      <c r="AB117" s="38"/>
      <c r="AC117" s="38"/>
      <c r="AD117" s="38"/>
      <c r="AE117" s="38"/>
    </row>
    <row r="118" s="2" customFormat="1" ht="24.96" customHeight="1">
      <c r="A118" s="38"/>
      <c r="B118" s="39"/>
      <c r="C118" s="23" t="s">
        <v>289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16</v>
      </c>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6.5" customHeight="1">
      <c r="A121" s="38"/>
      <c r="B121" s="39"/>
      <c r="C121" s="40"/>
      <c r="D121" s="40"/>
      <c r="E121" s="183" t="str">
        <f>E7</f>
        <v>Stavební úpravy v budově č.p. 1371, ul. Na Okrouhlíku, HK</v>
      </c>
      <c r="F121" s="32"/>
      <c r="G121" s="32"/>
      <c r="H121" s="32"/>
      <c r="I121" s="40"/>
      <c r="J121" s="40"/>
      <c r="K121" s="40"/>
      <c r="L121" s="63"/>
      <c r="S121" s="38"/>
      <c r="T121" s="38"/>
      <c r="U121" s="38"/>
      <c r="V121" s="38"/>
      <c r="W121" s="38"/>
      <c r="X121" s="38"/>
      <c r="Y121" s="38"/>
      <c r="Z121" s="38"/>
      <c r="AA121" s="38"/>
      <c r="AB121" s="38"/>
      <c r="AC121" s="38"/>
      <c r="AD121" s="38"/>
      <c r="AE121" s="38"/>
    </row>
    <row r="122" s="1" customFormat="1" ht="12" customHeight="1">
      <c r="B122" s="21"/>
      <c r="C122" s="32" t="s">
        <v>267</v>
      </c>
      <c r="D122" s="22"/>
      <c r="E122" s="22"/>
      <c r="F122" s="22"/>
      <c r="G122" s="22"/>
      <c r="H122" s="22"/>
      <c r="I122" s="22"/>
      <c r="J122" s="22"/>
      <c r="K122" s="22"/>
      <c r="L122" s="20"/>
    </row>
    <row r="123" s="2" customFormat="1" ht="16.5" customHeight="1">
      <c r="A123" s="38"/>
      <c r="B123" s="39"/>
      <c r="C123" s="40"/>
      <c r="D123" s="40"/>
      <c r="E123" s="183" t="s">
        <v>2286</v>
      </c>
      <c r="F123" s="40"/>
      <c r="G123" s="40"/>
      <c r="H123" s="40"/>
      <c r="I123" s="40"/>
      <c r="J123" s="40"/>
      <c r="K123" s="40"/>
      <c r="L123" s="63"/>
      <c r="S123" s="38"/>
      <c r="T123" s="38"/>
      <c r="U123" s="38"/>
      <c r="V123" s="38"/>
      <c r="W123" s="38"/>
      <c r="X123" s="38"/>
      <c r="Y123" s="38"/>
      <c r="Z123" s="38"/>
      <c r="AA123" s="38"/>
      <c r="AB123" s="38"/>
      <c r="AC123" s="38"/>
      <c r="AD123" s="38"/>
      <c r="AE123" s="38"/>
    </row>
    <row r="124" s="2" customFormat="1" ht="12" customHeight="1">
      <c r="A124" s="38"/>
      <c r="B124" s="39"/>
      <c r="C124" s="32" t="s">
        <v>269</v>
      </c>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2" customFormat="1" ht="16.5" customHeight="1">
      <c r="A125" s="38"/>
      <c r="B125" s="39"/>
      <c r="C125" s="40"/>
      <c r="D125" s="40"/>
      <c r="E125" s="76" t="str">
        <f>E11</f>
        <v>06.1 - Stavební část 6.NP</v>
      </c>
      <c r="F125" s="40"/>
      <c r="G125" s="40"/>
      <c r="H125" s="40"/>
      <c r="I125" s="40"/>
      <c r="J125" s="40"/>
      <c r="K125" s="40"/>
      <c r="L125" s="63"/>
      <c r="S125" s="38"/>
      <c r="T125" s="38"/>
      <c r="U125" s="38"/>
      <c r="V125" s="38"/>
      <c r="W125" s="38"/>
      <c r="X125" s="38"/>
      <c r="Y125" s="38"/>
      <c r="Z125" s="38"/>
      <c r="AA125" s="38"/>
      <c r="AB125" s="38"/>
      <c r="AC125" s="38"/>
      <c r="AD125" s="38"/>
      <c r="AE125" s="38"/>
    </row>
    <row r="126" s="2" customFormat="1" ht="6.96" customHeight="1">
      <c r="A126" s="38"/>
      <c r="B126" s="39"/>
      <c r="C126" s="40"/>
      <c r="D126" s="40"/>
      <c r="E126" s="40"/>
      <c r="F126" s="40"/>
      <c r="G126" s="40"/>
      <c r="H126" s="40"/>
      <c r="I126" s="40"/>
      <c r="J126" s="40"/>
      <c r="K126" s="40"/>
      <c r="L126" s="63"/>
      <c r="S126" s="38"/>
      <c r="T126" s="38"/>
      <c r="U126" s="38"/>
      <c r="V126" s="38"/>
      <c r="W126" s="38"/>
      <c r="X126" s="38"/>
      <c r="Y126" s="38"/>
      <c r="Z126" s="38"/>
      <c r="AA126" s="38"/>
      <c r="AB126" s="38"/>
      <c r="AC126" s="38"/>
      <c r="AD126" s="38"/>
      <c r="AE126" s="38"/>
    </row>
    <row r="127" s="2" customFormat="1" ht="12" customHeight="1">
      <c r="A127" s="38"/>
      <c r="B127" s="39"/>
      <c r="C127" s="32" t="s">
        <v>20</v>
      </c>
      <c r="D127" s="40"/>
      <c r="E127" s="40"/>
      <c r="F127" s="27" t="str">
        <f>F14</f>
        <v>Na Okrouhlíku 1371, HK</v>
      </c>
      <c r="G127" s="40"/>
      <c r="H127" s="40"/>
      <c r="I127" s="32" t="s">
        <v>22</v>
      </c>
      <c r="J127" s="79" t="str">
        <f>IF(J14="","",J14)</f>
        <v>24. 6. 2024</v>
      </c>
      <c r="K127" s="40"/>
      <c r="L127" s="63"/>
      <c r="S127" s="38"/>
      <c r="T127" s="38"/>
      <c r="U127" s="38"/>
      <c r="V127" s="38"/>
      <c r="W127" s="38"/>
      <c r="X127" s="38"/>
      <c r="Y127" s="38"/>
      <c r="Z127" s="38"/>
      <c r="AA127" s="38"/>
      <c r="AB127" s="38"/>
      <c r="AC127" s="38"/>
      <c r="AD127" s="38"/>
      <c r="AE127" s="38"/>
    </row>
    <row r="128" s="2" customFormat="1" ht="6.96" customHeight="1">
      <c r="A128" s="38"/>
      <c r="B128" s="39"/>
      <c r="C128" s="40"/>
      <c r="D128" s="40"/>
      <c r="E128" s="40"/>
      <c r="F128" s="40"/>
      <c r="G128" s="40"/>
      <c r="H128" s="40"/>
      <c r="I128" s="40"/>
      <c r="J128" s="40"/>
      <c r="K128" s="40"/>
      <c r="L128" s="63"/>
      <c r="S128" s="38"/>
      <c r="T128" s="38"/>
      <c r="U128" s="38"/>
      <c r="V128" s="38"/>
      <c r="W128" s="38"/>
      <c r="X128" s="38"/>
      <c r="Y128" s="38"/>
      <c r="Z128" s="38"/>
      <c r="AA128" s="38"/>
      <c r="AB128" s="38"/>
      <c r="AC128" s="38"/>
      <c r="AD128" s="38"/>
      <c r="AE128" s="38"/>
    </row>
    <row r="129" s="2" customFormat="1" ht="25.65" customHeight="1">
      <c r="A129" s="38"/>
      <c r="B129" s="39"/>
      <c r="C129" s="32" t="s">
        <v>24</v>
      </c>
      <c r="D129" s="40"/>
      <c r="E129" s="40"/>
      <c r="F129" s="27" t="str">
        <f>E17</f>
        <v>Krajský úřad Královéhradeckého kraje</v>
      </c>
      <c r="G129" s="40"/>
      <c r="H129" s="40"/>
      <c r="I129" s="32" t="s">
        <v>30</v>
      </c>
      <c r="J129" s="36" t="str">
        <f>E23</f>
        <v>Energy Benefit Centre a.s.</v>
      </c>
      <c r="K129" s="40"/>
      <c r="L129" s="63"/>
      <c r="S129" s="38"/>
      <c r="T129" s="38"/>
      <c r="U129" s="38"/>
      <c r="V129" s="38"/>
      <c r="W129" s="38"/>
      <c r="X129" s="38"/>
      <c r="Y129" s="38"/>
      <c r="Z129" s="38"/>
      <c r="AA129" s="38"/>
      <c r="AB129" s="38"/>
      <c r="AC129" s="38"/>
      <c r="AD129" s="38"/>
      <c r="AE129" s="38"/>
    </row>
    <row r="130" s="2" customFormat="1" ht="15.15" customHeight="1">
      <c r="A130" s="38"/>
      <c r="B130" s="39"/>
      <c r="C130" s="32" t="s">
        <v>28</v>
      </c>
      <c r="D130" s="40"/>
      <c r="E130" s="40"/>
      <c r="F130" s="27" t="str">
        <f>IF(E20="","",E20)</f>
        <v>Vyplň údaj</v>
      </c>
      <c r="G130" s="40"/>
      <c r="H130" s="40"/>
      <c r="I130" s="32" t="s">
        <v>33</v>
      </c>
      <c r="J130" s="36" t="str">
        <f>E26</f>
        <v xml:space="preserve"> </v>
      </c>
      <c r="K130" s="40"/>
      <c r="L130" s="63"/>
      <c r="S130" s="38"/>
      <c r="T130" s="38"/>
      <c r="U130" s="38"/>
      <c r="V130" s="38"/>
      <c r="W130" s="38"/>
      <c r="X130" s="38"/>
      <c r="Y130" s="38"/>
      <c r="Z130" s="38"/>
      <c r="AA130" s="38"/>
      <c r="AB130" s="38"/>
      <c r="AC130" s="38"/>
      <c r="AD130" s="38"/>
      <c r="AE130" s="38"/>
    </row>
    <row r="131" s="2" customFormat="1" ht="10.32" customHeight="1">
      <c r="A131" s="38"/>
      <c r="B131" s="39"/>
      <c r="C131" s="40"/>
      <c r="D131" s="40"/>
      <c r="E131" s="40"/>
      <c r="F131" s="40"/>
      <c r="G131" s="40"/>
      <c r="H131" s="40"/>
      <c r="I131" s="40"/>
      <c r="J131" s="40"/>
      <c r="K131" s="40"/>
      <c r="L131" s="63"/>
      <c r="S131" s="38"/>
      <c r="T131" s="38"/>
      <c r="U131" s="38"/>
      <c r="V131" s="38"/>
      <c r="W131" s="38"/>
      <c r="X131" s="38"/>
      <c r="Y131" s="38"/>
      <c r="Z131" s="38"/>
      <c r="AA131" s="38"/>
      <c r="AB131" s="38"/>
      <c r="AC131" s="38"/>
      <c r="AD131" s="38"/>
      <c r="AE131" s="38"/>
    </row>
    <row r="132" s="11" customFormat="1" ht="29.28" customHeight="1">
      <c r="A132" s="199"/>
      <c r="B132" s="200"/>
      <c r="C132" s="201" t="s">
        <v>290</v>
      </c>
      <c r="D132" s="202" t="s">
        <v>62</v>
      </c>
      <c r="E132" s="202" t="s">
        <v>58</v>
      </c>
      <c r="F132" s="202" t="s">
        <v>59</v>
      </c>
      <c r="G132" s="202" t="s">
        <v>291</v>
      </c>
      <c r="H132" s="202" t="s">
        <v>292</v>
      </c>
      <c r="I132" s="202" t="s">
        <v>293</v>
      </c>
      <c r="J132" s="202" t="s">
        <v>273</v>
      </c>
      <c r="K132" s="203" t="s">
        <v>294</v>
      </c>
      <c r="L132" s="204"/>
      <c r="M132" s="100" t="s">
        <v>1</v>
      </c>
      <c r="N132" s="101" t="s">
        <v>41</v>
      </c>
      <c r="O132" s="101" t="s">
        <v>295</v>
      </c>
      <c r="P132" s="101" t="s">
        <v>296</v>
      </c>
      <c r="Q132" s="101" t="s">
        <v>297</v>
      </c>
      <c r="R132" s="101" t="s">
        <v>298</v>
      </c>
      <c r="S132" s="101" t="s">
        <v>299</v>
      </c>
      <c r="T132" s="102" t="s">
        <v>300</v>
      </c>
      <c r="U132" s="199"/>
      <c r="V132" s="199"/>
      <c r="W132" s="199"/>
      <c r="X132" s="199"/>
      <c r="Y132" s="199"/>
      <c r="Z132" s="199"/>
      <c r="AA132" s="199"/>
      <c r="AB132" s="199"/>
      <c r="AC132" s="199"/>
      <c r="AD132" s="199"/>
      <c r="AE132" s="199"/>
    </row>
    <row r="133" s="2" customFormat="1" ht="22.8" customHeight="1">
      <c r="A133" s="38"/>
      <c r="B133" s="39"/>
      <c r="C133" s="107" t="s">
        <v>301</v>
      </c>
      <c r="D133" s="40"/>
      <c r="E133" s="40"/>
      <c r="F133" s="40"/>
      <c r="G133" s="40"/>
      <c r="H133" s="40"/>
      <c r="I133" s="40"/>
      <c r="J133" s="205">
        <f>BK133</f>
        <v>0</v>
      </c>
      <c r="K133" s="40"/>
      <c r="L133" s="44"/>
      <c r="M133" s="103"/>
      <c r="N133" s="206"/>
      <c r="O133" s="104"/>
      <c r="P133" s="207">
        <f>P134+P165+P236</f>
        <v>0</v>
      </c>
      <c r="Q133" s="104"/>
      <c r="R133" s="207">
        <f>R134+R165+R236</f>
        <v>4.4088472799999989</v>
      </c>
      <c r="S133" s="104"/>
      <c r="T133" s="208">
        <f>T134+T165+T236</f>
        <v>9.8118549999999995</v>
      </c>
      <c r="U133" s="38"/>
      <c r="V133" s="38"/>
      <c r="W133" s="38"/>
      <c r="X133" s="38"/>
      <c r="Y133" s="38"/>
      <c r="Z133" s="38"/>
      <c r="AA133" s="38"/>
      <c r="AB133" s="38"/>
      <c r="AC133" s="38"/>
      <c r="AD133" s="38"/>
      <c r="AE133" s="38"/>
      <c r="AT133" s="17" t="s">
        <v>76</v>
      </c>
      <c r="AU133" s="17" t="s">
        <v>275</v>
      </c>
      <c r="BK133" s="209">
        <f>BK134+BK165+BK236</f>
        <v>0</v>
      </c>
    </row>
    <row r="134" s="12" customFormat="1" ht="25.92" customHeight="1">
      <c r="A134" s="12"/>
      <c r="B134" s="210"/>
      <c r="C134" s="211"/>
      <c r="D134" s="212" t="s">
        <v>76</v>
      </c>
      <c r="E134" s="213" t="s">
        <v>302</v>
      </c>
      <c r="F134" s="213" t="s">
        <v>303</v>
      </c>
      <c r="G134" s="211"/>
      <c r="H134" s="211"/>
      <c r="I134" s="214"/>
      <c r="J134" s="215">
        <f>BK134</f>
        <v>0</v>
      </c>
      <c r="K134" s="211"/>
      <c r="L134" s="216"/>
      <c r="M134" s="217"/>
      <c r="N134" s="218"/>
      <c r="O134" s="218"/>
      <c r="P134" s="219">
        <f>P135+P137+P157+P163</f>
        <v>0</v>
      </c>
      <c r="Q134" s="218"/>
      <c r="R134" s="219">
        <f>R135+R137+R157+R163</f>
        <v>0.32595728000000002</v>
      </c>
      <c r="S134" s="218"/>
      <c r="T134" s="220">
        <f>T135+T137+T157+T163</f>
        <v>8.2590000000000003</v>
      </c>
      <c r="U134" s="12"/>
      <c r="V134" s="12"/>
      <c r="W134" s="12"/>
      <c r="X134" s="12"/>
      <c r="Y134" s="12"/>
      <c r="Z134" s="12"/>
      <c r="AA134" s="12"/>
      <c r="AB134" s="12"/>
      <c r="AC134" s="12"/>
      <c r="AD134" s="12"/>
      <c r="AE134" s="12"/>
      <c r="AR134" s="221" t="s">
        <v>84</v>
      </c>
      <c r="AT134" s="222" t="s">
        <v>76</v>
      </c>
      <c r="AU134" s="222" t="s">
        <v>77</v>
      </c>
      <c r="AY134" s="221" t="s">
        <v>304</v>
      </c>
      <c r="BK134" s="223">
        <f>BK135+BK137+BK157+BK163</f>
        <v>0</v>
      </c>
    </row>
    <row r="135" s="12" customFormat="1" ht="22.8" customHeight="1">
      <c r="A135" s="12"/>
      <c r="B135" s="210"/>
      <c r="C135" s="211"/>
      <c r="D135" s="212" t="s">
        <v>76</v>
      </c>
      <c r="E135" s="224" t="s">
        <v>313</v>
      </c>
      <c r="F135" s="224" t="s">
        <v>314</v>
      </c>
      <c r="G135" s="211"/>
      <c r="H135" s="211"/>
      <c r="I135" s="214"/>
      <c r="J135" s="225">
        <f>BK135</f>
        <v>0</v>
      </c>
      <c r="K135" s="211"/>
      <c r="L135" s="216"/>
      <c r="M135" s="217"/>
      <c r="N135" s="218"/>
      <c r="O135" s="218"/>
      <c r="P135" s="219">
        <f>P136</f>
        <v>0</v>
      </c>
      <c r="Q135" s="218"/>
      <c r="R135" s="219">
        <f>R136</f>
        <v>0.29400000000000004</v>
      </c>
      <c r="S135" s="218"/>
      <c r="T135" s="220">
        <f>T136</f>
        <v>0</v>
      </c>
      <c r="U135" s="12"/>
      <c r="V135" s="12"/>
      <c r="W135" s="12"/>
      <c r="X135" s="12"/>
      <c r="Y135" s="12"/>
      <c r="Z135" s="12"/>
      <c r="AA135" s="12"/>
      <c r="AB135" s="12"/>
      <c r="AC135" s="12"/>
      <c r="AD135" s="12"/>
      <c r="AE135" s="12"/>
      <c r="AR135" s="221" t="s">
        <v>84</v>
      </c>
      <c r="AT135" s="222" t="s">
        <v>76</v>
      </c>
      <c r="AU135" s="222" t="s">
        <v>84</v>
      </c>
      <c r="AY135" s="221" t="s">
        <v>304</v>
      </c>
      <c r="BK135" s="223">
        <f>BK136</f>
        <v>0</v>
      </c>
    </row>
    <row r="136" s="2" customFormat="1" ht="24.15" customHeight="1">
      <c r="A136" s="38"/>
      <c r="B136" s="39"/>
      <c r="C136" s="226" t="s">
        <v>84</v>
      </c>
      <c r="D136" s="226" t="s">
        <v>307</v>
      </c>
      <c r="E136" s="227" t="s">
        <v>315</v>
      </c>
      <c r="F136" s="228" t="s">
        <v>316</v>
      </c>
      <c r="G136" s="229" t="s">
        <v>317</v>
      </c>
      <c r="H136" s="230">
        <v>7</v>
      </c>
      <c r="I136" s="231"/>
      <c r="J136" s="232">
        <f>ROUND(I136*H136,2)</f>
        <v>0</v>
      </c>
      <c r="K136" s="228" t="s">
        <v>318</v>
      </c>
      <c r="L136" s="44"/>
      <c r="M136" s="233" t="s">
        <v>1</v>
      </c>
      <c r="N136" s="234" t="s">
        <v>42</v>
      </c>
      <c r="O136" s="91"/>
      <c r="P136" s="235">
        <f>O136*H136</f>
        <v>0</v>
      </c>
      <c r="Q136" s="235">
        <v>0.042000000000000003</v>
      </c>
      <c r="R136" s="235">
        <f>Q136*H136</f>
        <v>0.29400000000000004</v>
      </c>
      <c r="S136" s="235">
        <v>0</v>
      </c>
      <c r="T136" s="236">
        <f>S136*H136</f>
        <v>0</v>
      </c>
      <c r="U136" s="38"/>
      <c r="V136" s="38"/>
      <c r="W136" s="38"/>
      <c r="X136" s="38"/>
      <c r="Y136" s="38"/>
      <c r="Z136" s="38"/>
      <c r="AA136" s="38"/>
      <c r="AB136" s="38"/>
      <c r="AC136" s="38"/>
      <c r="AD136" s="38"/>
      <c r="AE136" s="38"/>
      <c r="AR136" s="237" t="s">
        <v>311</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2005</v>
      </c>
    </row>
    <row r="137" s="12" customFormat="1" ht="22.8" customHeight="1">
      <c r="A137" s="12"/>
      <c r="B137" s="210"/>
      <c r="C137" s="211"/>
      <c r="D137" s="212" t="s">
        <v>76</v>
      </c>
      <c r="E137" s="224" t="s">
        <v>325</v>
      </c>
      <c r="F137" s="224" t="s">
        <v>326</v>
      </c>
      <c r="G137" s="211"/>
      <c r="H137" s="211"/>
      <c r="I137" s="214"/>
      <c r="J137" s="225">
        <f>BK137</f>
        <v>0</v>
      </c>
      <c r="K137" s="211"/>
      <c r="L137" s="216"/>
      <c r="M137" s="217"/>
      <c r="N137" s="218"/>
      <c r="O137" s="218"/>
      <c r="P137" s="219">
        <f>SUM(P138:P156)</f>
        <v>0</v>
      </c>
      <c r="Q137" s="218"/>
      <c r="R137" s="219">
        <f>SUM(R138:R156)</f>
        <v>0.031957280000000005</v>
      </c>
      <c r="S137" s="218"/>
      <c r="T137" s="220">
        <f>SUM(T138:T156)</f>
        <v>8.2590000000000003</v>
      </c>
      <c r="U137" s="12"/>
      <c r="V137" s="12"/>
      <c r="W137" s="12"/>
      <c r="X137" s="12"/>
      <c r="Y137" s="12"/>
      <c r="Z137" s="12"/>
      <c r="AA137" s="12"/>
      <c r="AB137" s="12"/>
      <c r="AC137" s="12"/>
      <c r="AD137" s="12"/>
      <c r="AE137" s="12"/>
      <c r="AR137" s="221" t="s">
        <v>84</v>
      </c>
      <c r="AT137" s="222" t="s">
        <v>76</v>
      </c>
      <c r="AU137" s="222" t="s">
        <v>84</v>
      </c>
      <c r="AY137" s="221" t="s">
        <v>304</v>
      </c>
      <c r="BK137" s="223">
        <f>SUM(BK138:BK156)</f>
        <v>0</v>
      </c>
    </row>
    <row r="138" s="2" customFormat="1" ht="33" customHeight="1">
      <c r="A138" s="38"/>
      <c r="B138" s="39"/>
      <c r="C138" s="226" t="s">
        <v>86</v>
      </c>
      <c r="D138" s="226" t="s">
        <v>307</v>
      </c>
      <c r="E138" s="227" t="s">
        <v>327</v>
      </c>
      <c r="F138" s="228" t="s">
        <v>328</v>
      </c>
      <c r="G138" s="229" t="s">
        <v>317</v>
      </c>
      <c r="H138" s="230">
        <v>120.5</v>
      </c>
      <c r="I138" s="231"/>
      <c r="J138" s="232">
        <f>ROUND(I138*H138,2)</f>
        <v>0</v>
      </c>
      <c r="K138" s="228" t="s">
        <v>318</v>
      </c>
      <c r="L138" s="44"/>
      <c r="M138" s="233" t="s">
        <v>1</v>
      </c>
      <c r="N138" s="234" t="s">
        <v>42</v>
      </c>
      <c r="O138" s="91"/>
      <c r="P138" s="235">
        <f>O138*H138</f>
        <v>0</v>
      </c>
      <c r="Q138" s="235">
        <v>0.00012999999999999999</v>
      </c>
      <c r="R138" s="235">
        <f>Q138*H138</f>
        <v>0.015664999999999998</v>
      </c>
      <c r="S138" s="235">
        <v>0</v>
      </c>
      <c r="T138" s="236">
        <f>S138*H138</f>
        <v>0</v>
      </c>
      <c r="U138" s="38"/>
      <c r="V138" s="38"/>
      <c r="W138" s="38"/>
      <c r="X138" s="38"/>
      <c r="Y138" s="38"/>
      <c r="Z138" s="38"/>
      <c r="AA138" s="38"/>
      <c r="AB138" s="38"/>
      <c r="AC138" s="38"/>
      <c r="AD138" s="38"/>
      <c r="AE138" s="38"/>
      <c r="AR138" s="237" t="s">
        <v>311</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2288</v>
      </c>
    </row>
    <row r="139" s="2" customFormat="1" ht="24.15" customHeight="1">
      <c r="A139" s="38"/>
      <c r="B139" s="39"/>
      <c r="C139" s="226" t="s">
        <v>305</v>
      </c>
      <c r="D139" s="226" t="s">
        <v>307</v>
      </c>
      <c r="E139" s="227" t="s">
        <v>331</v>
      </c>
      <c r="F139" s="228" t="s">
        <v>332</v>
      </c>
      <c r="G139" s="229" t="s">
        <v>317</v>
      </c>
      <c r="H139" s="230">
        <v>407.30700000000002</v>
      </c>
      <c r="I139" s="231"/>
      <c r="J139" s="232">
        <f>ROUND(I139*H139,2)</f>
        <v>0</v>
      </c>
      <c r="K139" s="228" t="s">
        <v>318</v>
      </c>
      <c r="L139" s="44"/>
      <c r="M139" s="233" t="s">
        <v>1</v>
      </c>
      <c r="N139" s="234" t="s">
        <v>42</v>
      </c>
      <c r="O139" s="91"/>
      <c r="P139" s="235">
        <f>O139*H139</f>
        <v>0</v>
      </c>
      <c r="Q139" s="235">
        <v>4.0000000000000003E-05</v>
      </c>
      <c r="R139" s="235">
        <f>Q139*H139</f>
        <v>0.016292280000000003</v>
      </c>
      <c r="S139" s="235">
        <v>0</v>
      </c>
      <c r="T139" s="236">
        <f>S139*H139</f>
        <v>0</v>
      </c>
      <c r="U139" s="38"/>
      <c r="V139" s="38"/>
      <c r="W139" s="38"/>
      <c r="X139" s="38"/>
      <c r="Y139" s="38"/>
      <c r="Z139" s="38"/>
      <c r="AA139" s="38"/>
      <c r="AB139" s="38"/>
      <c r="AC139" s="38"/>
      <c r="AD139" s="38"/>
      <c r="AE139" s="38"/>
      <c r="AR139" s="237" t="s">
        <v>311</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2289</v>
      </c>
    </row>
    <row r="140" s="13" customFormat="1">
      <c r="A140" s="13"/>
      <c r="B140" s="239"/>
      <c r="C140" s="240"/>
      <c r="D140" s="241" t="s">
        <v>323</v>
      </c>
      <c r="E140" s="242" t="s">
        <v>1</v>
      </c>
      <c r="F140" s="243" t="s">
        <v>2132</v>
      </c>
      <c r="G140" s="240"/>
      <c r="H140" s="244">
        <v>407.30700000000002</v>
      </c>
      <c r="I140" s="245"/>
      <c r="J140" s="240"/>
      <c r="K140" s="240"/>
      <c r="L140" s="246"/>
      <c r="M140" s="247"/>
      <c r="N140" s="248"/>
      <c r="O140" s="248"/>
      <c r="P140" s="248"/>
      <c r="Q140" s="248"/>
      <c r="R140" s="248"/>
      <c r="S140" s="248"/>
      <c r="T140" s="249"/>
      <c r="U140" s="13"/>
      <c r="V140" s="13"/>
      <c r="W140" s="13"/>
      <c r="X140" s="13"/>
      <c r="Y140" s="13"/>
      <c r="Z140" s="13"/>
      <c r="AA140" s="13"/>
      <c r="AB140" s="13"/>
      <c r="AC140" s="13"/>
      <c r="AD140" s="13"/>
      <c r="AE140" s="13"/>
      <c r="AT140" s="250" t="s">
        <v>323</v>
      </c>
      <c r="AU140" s="250" t="s">
        <v>86</v>
      </c>
      <c r="AV140" s="13" t="s">
        <v>86</v>
      </c>
      <c r="AW140" s="13" t="s">
        <v>32</v>
      </c>
      <c r="AX140" s="13" t="s">
        <v>77</v>
      </c>
      <c r="AY140" s="250" t="s">
        <v>304</v>
      </c>
    </row>
    <row r="141" s="15" customFormat="1">
      <c r="A141" s="15"/>
      <c r="B141" s="261"/>
      <c r="C141" s="262"/>
      <c r="D141" s="241" t="s">
        <v>323</v>
      </c>
      <c r="E141" s="263" t="s">
        <v>1</v>
      </c>
      <c r="F141" s="264" t="s">
        <v>338</v>
      </c>
      <c r="G141" s="262"/>
      <c r="H141" s="265">
        <v>407.30700000000002</v>
      </c>
      <c r="I141" s="266"/>
      <c r="J141" s="262"/>
      <c r="K141" s="262"/>
      <c r="L141" s="267"/>
      <c r="M141" s="268"/>
      <c r="N141" s="269"/>
      <c r="O141" s="269"/>
      <c r="P141" s="269"/>
      <c r="Q141" s="269"/>
      <c r="R141" s="269"/>
      <c r="S141" s="269"/>
      <c r="T141" s="270"/>
      <c r="U141" s="15"/>
      <c r="V141" s="15"/>
      <c r="W141" s="15"/>
      <c r="X141" s="15"/>
      <c r="Y141" s="15"/>
      <c r="Z141" s="15"/>
      <c r="AA141" s="15"/>
      <c r="AB141" s="15"/>
      <c r="AC141" s="15"/>
      <c r="AD141" s="15"/>
      <c r="AE141" s="15"/>
      <c r="AT141" s="271" t="s">
        <v>323</v>
      </c>
      <c r="AU141" s="271" t="s">
        <v>86</v>
      </c>
      <c r="AV141" s="15" t="s">
        <v>311</v>
      </c>
      <c r="AW141" s="15" t="s">
        <v>32</v>
      </c>
      <c r="AX141" s="15" t="s">
        <v>84</v>
      </c>
      <c r="AY141" s="271" t="s">
        <v>304</v>
      </c>
    </row>
    <row r="142" s="2" customFormat="1" ht="24.15" customHeight="1">
      <c r="A142" s="38"/>
      <c r="B142" s="39"/>
      <c r="C142" s="226" t="s">
        <v>311</v>
      </c>
      <c r="D142" s="226" t="s">
        <v>307</v>
      </c>
      <c r="E142" s="227" t="s">
        <v>1686</v>
      </c>
      <c r="F142" s="228" t="s">
        <v>1687</v>
      </c>
      <c r="G142" s="229" t="s">
        <v>317</v>
      </c>
      <c r="H142" s="230">
        <v>10</v>
      </c>
      <c r="I142" s="231"/>
      <c r="J142" s="232">
        <f>ROUND(I142*H142,2)</f>
        <v>0</v>
      </c>
      <c r="K142" s="228" t="s">
        <v>318</v>
      </c>
      <c r="L142" s="44"/>
      <c r="M142" s="233" t="s">
        <v>1</v>
      </c>
      <c r="N142" s="234" t="s">
        <v>42</v>
      </c>
      <c r="O142" s="91"/>
      <c r="P142" s="235">
        <f>O142*H142</f>
        <v>0</v>
      </c>
      <c r="Q142" s="235">
        <v>0</v>
      </c>
      <c r="R142" s="235">
        <f>Q142*H142</f>
        <v>0</v>
      </c>
      <c r="S142" s="235">
        <v>0.14000000000000001</v>
      </c>
      <c r="T142" s="236">
        <f>S142*H142</f>
        <v>1.4000000000000001</v>
      </c>
      <c r="U142" s="38"/>
      <c r="V142" s="38"/>
      <c r="W142" s="38"/>
      <c r="X142" s="38"/>
      <c r="Y142" s="38"/>
      <c r="Z142" s="38"/>
      <c r="AA142" s="38"/>
      <c r="AB142" s="38"/>
      <c r="AC142" s="38"/>
      <c r="AD142" s="38"/>
      <c r="AE142" s="38"/>
      <c r="AR142" s="237" t="s">
        <v>311</v>
      </c>
      <c r="AT142" s="237" t="s">
        <v>307</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1688</v>
      </c>
    </row>
    <row r="143" s="13" customFormat="1">
      <c r="A143" s="13"/>
      <c r="B143" s="239"/>
      <c r="C143" s="240"/>
      <c r="D143" s="241" t="s">
        <v>323</v>
      </c>
      <c r="E143" s="242" t="s">
        <v>1</v>
      </c>
      <c r="F143" s="243" t="s">
        <v>2290</v>
      </c>
      <c r="G143" s="240"/>
      <c r="H143" s="244">
        <v>10</v>
      </c>
      <c r="I143" s="245"/>
      <c r="J143" s="240"/>
      <c r="K143" s="240"/>
      <c r="L143" s="246"/>
      <c r="M143" s="247"/>
      <c r="N143" s="248"/>
      <c r="O143" s="248"/>
      <c r="P143" s="248"/>
      <c r="Q143" s="248"/>
      <c r="R143" s="248"/>
      <c r="S143" s="248"/>
      <c r="T143" s="249"/>
      <c r="U143" s="13"/>
      <c r="V143" s="13"/>
      <c r="W143" s="13"/>
      <c r="X143" s="13"/>
      <c r="Y143" s="13"/>
      <c r="Z143" s="13"/>
      <c r="AA143" s="13"/>
      <c r="AB143" s="13"/>
      <c r="AC143" s="13"/>
      <c r="AD143" s="13"/>
      <c r="AE143" s="13"/>
      <c r="AT143" s="250" t="s">
        <v>323</v>
      </c>
      <c r="AU143" s="250" t="s">
        <v>86</v>
      </c>
      <c r="AV143" s="13" t="s">
        <v>86</v>
      </c>
      <c r="AW143" s="13" t="s">
        <v>32</v>
      </c>
      <c r="AX143" s="13" t="s">
        <v>84</v>
      </c>
      <c r="AY143" s="250" t="s">
        <v>304</v>
      </c>
    </row>
    <row r="144" s="2" customFormat="1" ht="21.75" customHeight="1">
      <c r="A144" s="38"/>
      <c r="B144" s="39"/>
      <c r="C144" s="226" t="s">
        <v>330</v>
      </c>
      <c r="D144" s="226" t="s">
        <v>307</v>
      </c>
      <c r="E144" s="227" t="s">
        <v>344</v>
      </c>
      <c r="F144" s="228" t="s">
        <v>345</v>
      </c>
      <c r="G144" s="229" t="s">
        <v>317</v>
      </c>
      <c r="H144" s="230">
        <v>7</v>
      </c>
      <c r="I144" s="231"/>
      <c r="J144" s="232">
        <f>ROUND(I144*H144,2)</f>
        <v>0</v>
      </c>
      <c r="K144" s="228" t="s">
        <v>318</v>
      </c>
      <c r="L144" s="44"/>
      <c r="M144" s="233" t="s">
        <v>1</v>
      </c>
      <c r="N144" s="234" t="s">
        <v>42</v>
      </c>
      <c r="O144" s="91"/>
      <c r="P144" s="235">
        <f>O144*H144</f>
        <v>0</v>
      </c>
      <c r="Q144" s="235">
        <v>0</v>
      </c>
      <c r="R144" s="235">
        <f>Q144*H144</f>
        <v>0</v>
      </c>
      <c r="S144" s="235">
        <v>0.057000000000000002</v>
      </c>
      <c r="T144" s="236">
        <f>S144*H144</f>
        <v>0.39900000000000002</v>
      </c>
      <c r="U144" s="38"/>
      <c r="V144" s="38"/>
      <c r="W144" s="38"/>
      <c r="X144" s="38"/>
      <c r="Y144" s="38"/>
      <c r="Z144" s="38"/>
      <c r="AA144" s="38"/>
      <c r="AB144" s="38"/>
      <c r="AC144" s="38"/>
      <c r="AD144" s="38"/>
      <c r="AE144" s="38"/>
      <c r="AR144" s="237" t="s">
        <v>311</v>
      </c>
      <c r="AT144" s="237" t="s">
        <v>307</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346</v>
      </c>
    </row>
    <row r="145" s="13" customFormat="1">
      <c r="A145" s="13"/>
      <c r="B145" s="239"/>
      <c r="C145" s="240"/>
      <c r="D145" s="241" t="s">
        <v>323</v>
      </c>
      <c r="E145" s="242" t="s">
        <v>1</v>
      </c>
      <c r="F145" s="243" t="s">
        <v>2291</v>
      </c>
      <c r="G145" s="240"/>
      <c r="H145" s="244">
        <v>7</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4.15" customHeight="1">
      <c r="A146" s="38"/>
      <c r="B146" s="39"/>
      <c r="C146" s="226" t="s">
        <v>313</v>
      </c>
      <c r="D146" s="226" t="s">
        <v>307</v>
      </c>
      <c r="E146" s="227" t="s">
        <v>2292</v>
      </c>
      <c r="F146" s="228" t="s">
        <v>1692</v>
      </c>
      <c r="G146" s="229" t="s">
        <v>575</v>
      </c>
      <c r="H146" s="230">
        <v>1</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352</v>
      </c>
    </row>
    <row r="147" s="13" customFormat="1">
      <c r="A147" s="13"/>
      <c r="B147" s="239"/>
      <c r="C147" s="240"/>
      <c r="D147" s="241" t="s">
        <v>323</v>
      </c>
      <c r="E147" s="242" t="s">
        <v>1</v>
      </c>
      <c r="F147" s="243" t="s">
        <v>2293</v>
      </c>
      <c r="G147" s="240"/>
      <c r="H147" s="244">
        <v>1</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77</v>
      </c>
      <c r="AY147" s="250" t="s">
        <v>304</v>
      </c>
    </row>
    <row r="148" s="15" customFormat="1">
      <c r="A148" s="15"/>
      <c r="B148" s="261"/>
      <c r="C148" s="262"/>
      <c r="D148" s="241" t="s">
        <v>323</v>
      </c>
      <c r="E148" s="263" t="s">
        <v>1</v>
      </c>
      <c r="F148" s="264" t="s">
        <v>338</v>
      </c>
      <c r="G148" s="262"/>
      <c r="H148" s="265">
        <v>1</v>
      </c>
      <c r="I148" s="266"/>
      <c r="J148" s="262"/>
      <c r="K148" s="262"/>
      <c r="L148" s="267"/>
      <c r="M148" s="268"/>
      <c r="N148" s="269"/>
      <c r="O148" s="269"/>
      <c r="P148" s="269"/>
      <c r="Q148" s="269"/>
      <c r="R148" s="269"/>
      <c r="S148" s="269"/>
      <c r="T148" s="270"/>
      <c r="U148" s="15"/>
      <c r="V148" s="15"/>
      <c r="W148" s="15"/>
      <c r="X148" s="15"/>
      <c r="Y148" s="15"/>
      <c r="Z148" s="15"/>
      <c r="AA148" s="15"/>
      <c r="AB148" s="15"/>
      <c r="AC148" s="15"/>
      <c r="AD148" s="15"/>
      <c r="AE148" s="15"/>
      <c r="AT148" s="271" t="s">
        <v>323</v>
      </c>
      <c r="AU148" s="271" t="s">
        <v>86</v>
      </c>
      <c r="AV148" s="15" t="s">
        <v>311</v>
      </c>
      <c r="AW148" s="15" t="s">
        <v>32</v>
      </c>
      <c r="AX148" s="15" t="s">
        <v>84</v>
      </c>
      <c r="AY148" s="271" t="s">
        <v>304</v>
      </c>
    </row>
    <row r="149" s="2" customFormat="1" ht="24.15" customHeight="1">
      <c r="A149" s="38"/>
      <c r="B149" s="39"/>
      <c r="C149" s="226" t="s">
        <v>343</v>
      </c>
      <c r="D149" s="226" t="s">
        <v>307</v>
      </c>
      <c r="E149" s="227" t="s">
        <v>354</v>
      </c>
      <c r="F149" s="228" t="s">
        <v>355</v>
      </c>
      <c r="G149" s="229" t="s">
        <v>317</v>
      </c>
      <c r="H149" s="230">
        <v>95</v>
      </c>
      <c r="I149" s="231"/>
      <c r="J149" s="232">
        <f>ROUND(I149*H149,2)</f>
        <v>0</v>
      </c>
      <c r="K149" s="228" t="s">
        <v>318</v>
      </c>
      <c r="L149" s="44"/>
      <c r="M149" s="233" t="s">
        <v>1</v>
      </c>
      <c r="N149" s="234" t="s">
        <v>42</v>
      </c>
      <c r="O149" s="91"/>
      <c r="P149" s="235">
        <f>O149*H149</f>
        <v>0</v>
      </c>
      <c r="Q149" s="235">
        <v>0</v>
      </c>
      <c r="R149" s="235">
        <f>Q149*H149</f>
        <v>0</v>
      </c>
      <c r="S149" s="235">
        <v>0.068000000000000005</v>
      </c>
      <c r="T149" s="236">
        <f>S149*H149</f>
        <v>6.4600000000000009</v>
      </c>
      <c r="U149" s="38"/>
      <c r="V149" s="38"/>
      <c r="W149" s="38"/>
      <c r="X149" s="38"/>
      <c r="Y149" s="38"/>
      <c r="Z149" s="38"/>
      <c r="AA149" s="38"/>
      <c r="AB149" s="38"/>
      <c r="AC149" s="38"/>
      <c r="AD149" s="38"/>
      <c r="AE149" s="38"/>
      <c r="AR149" s="237" t="s">
        <v>311</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356</v>
      </c>
    </row>
    <row r="150" s="13" customFormat="1">
      <c r="A150" s="13"/>
      <c r="B150" s="239"/>
      <c r="C150" s="240"/>
      <c r="D150" s="241" t="s">
        <v>323</v>
      </c>
      <c r="E150" s="242" t="s">
        <v>1</v>
      </c>
      <c r="F150" s="243" t="s">
        <v>2294</v>
      </c>
      <c r="G150" s="240"/>
      <c r="H150" s="244">
        <v>27</v>
      </c>
      <c r="I150" s="245"/>
      <c r="J150" s="240"/>
      <c r="K150" s="240"/>
      <c r="L150" s="246"/>
      <c r="M150" s="247"/>
      <c r="N150" s="248"/>
      <c r="O150" s="248"/>
      <c r="P150" s="248"/>
      <c r="Q150" s="248"/>
      <c r="R150" s="248"/>
      <c r="S150" s="248"/>
      <c r="T150" s="249"/>
      <c r="U150" s="13"/>
      <c r="V150" s="13"/>
      <c r="W150" s="13"/>
      <c r="X150" s="13"/>
      <c r="Y150" s="13"/>
      <c r="Z150" s="13"/>
      <c r="AA150" s="13"/>
      <c r="AB150" s="13"/>
      <c r="AC150" s="13"/>
      <c r="AD150" s="13"/>
      <c r="AE150" s="13"/>
      <c r="AT150" s="250" t="s">
        <v>323</v>
      </c>
      <c r="AU150" s="250" t="s">
        <v>86</v>
      </c>
      <c r="AV150" s="13" t="s">
        <v>86</v>
      </c>
      <c r="AW150" s="13" t="s">
        <v>32</v>
      </c>
      <c r="AX150" s="13" t="s">
        <v>77</v>
      </c>
      <c r="AY150" s="250" t="s">
        <v>304</v>
      </c>
    </row>
    <row r="151" s="13" customFormat="1">
      <c r="A151" s="13"/>
      <c r="B151" s="239"/>
      <c r="C151" s="240"/>
      <c r="D151" s="241" t="s">
        <v>323</v>
      </c>
      <c r="E151" s="242" t="s">
        <v>1</v>
      </c>
      <c r="F151" s="243" t="s">
        <v>2295</v>
      </c>
      <c r="G151" s="240"/>
      <c r="H151" s="244">
        <v>6</v>
      </c>
      <c r="I151" s="245"/>
      <c r="J151" s="240"/>
      <c r="K151" s="240"/>
      <c r="L151" s="246"/>
      <c r="M151" s="247"/>
      <c r="N151" s="248"/>
      <c r="O151" s="248"/>
      <c r="P151" s="248"/>
      <c r="Q151" s="248"/>
      <c r="R151" s="248"/>
      <c r="S151" s="248"/>
      <c r="T151" s="249"/>
      <c r="U151" s="13"/>
      <c r="V151" s="13"/>
      <c r="W151" s="13"/>
      <c r="X151" s="13"/>
      <c r="Y151" s="13"/>
      <c r="Z151" s="13"/>
      <c r="AA151" s="13"/>
      <c r="AB151" s="13"/>
      <c r="AC151" s="13"/>
      <c r="AD151" s="13"/>
      <c r="AE151" s="13"/>
      <c r="AT151" s="250" t="s">
        <v>323</v>
      </c>
      <c r="AU151" s="250" t="s">
        <v>86</v>
      </c>
      <c r="AV151" s="13" t="s">
        <v>86</v>
      </c>
      <c r="AW151" s="13" t="s">
        <v>32</v>
      </c>
      <c r="AX151" s="13" t="s">
        <v>77</v>
      </c>
      <c r="AY151" s="250" t="s">
        <v>304</v>
      </c>
    </row>
    <row r="152" s="13" customFormat="1">
      <c r="A152" s="13"/>
      <c r="B152" s="239"/>
      <c r="C152" s="240"/>
      <c r="D152" s="241" t="s">
        <v>323</v>
      </c>
      <c r="E152" s="242" t="s">
        <v>1</v>
      </c>
      <c r="F152" s="243" t="s">
        <v>2296</v>
      </c>
      <c r="G152" s="240"/>
      <c r="H152" s="244">
        <v>9</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77</v>
      </c>
      <c r="AY152" s="250" t="s">
        <v>304</v>
      </c>
    </row>
    <row r="153" s="13" customFormat="1">
      <c r="A153" s="13"/>
      <c r="B153" s="239"/>
      <c r="C153" s="240"/>
      <c r="D153" s="241" t="s">
        <v>323</v>
      </c>
      <c r="E153" s="242" t="s">
        <v>1</v>
      </c>
      <c r="F153" s="243" t="s">
        <v>2297</v>
      </c>
      <c r="G153" s="240"/>
      <c r="H153" s="244">
        <v>8</v>
      </c>
      <c r="I153" s="245"/>
      <c r="J153" s="240"/>
      <c r="K153" s="240"/>
      <c r="L153" s="246"/>
      <c r="M153" s="247"/>
      <c r="N153" s="248"/>
      <c r="O153" s="248"/>
      <c r="P153" s="248"/>
      <c r="Q153" s="248"/>
      <c r="R153" s="248"/>
      <c r="S153" s="248"/>
      <c r="T153" s="249"/>
      <c r="U153" s="13"/>
      <c r="V153" s="13"/>
      <c r="W153" s="13"/>
      <c r="X153" s="13"/>
      <c r="Y153" s="13"/>
      <c r="Z153" s="13"/>
      <c r="AA153" s="13"/>
      <c r="AB153" s="13"/>
      <c r="AC153" s="13"/>
      <c r="AD153" s="13"/>
      <c r="AE153" s="13"/>
      <c r="AT153" s="250" t="s">
        <v>323</v>
      </c>
      <c r="AU153" s="250" t="s">
        <v>86</v>
      </c>
      <c r="AV153" s="13" t="s">
        <v>86</v>
      </c>
      <c r="AW153" s="13" t="s">
        <v>32</v>
      </c>
      <c r="AX153" s="13" t="s">
        <v>77</v>
      </c>
      <c r="AY153" s="250" t="s">
        <v>304</v>
      </c>
    </row>
    <row r="154" s="13" customFormat="1">
      <c r="A154" s="13"/>
      <c r="B154" s="239"/>
      <c r="C154" s="240"/>
      <c r="D154" s="241" t="s">
        <v>323</v>
      </c>
      <c r="E154" s="242" t="s">
        <v>1</v>
      </c>
      <c r="F154" s="243" t="s">
        <v>2298</v>
      </c>
      <c r="G154" s="240"/>
      <c r="H154" s="244">
        <v>40</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77</v>
      </c>
      <c r="AY154" s="250" t="s">
        <v>304</v>
      </c>
    </row>
    <row r="155" s="13" customFormat="1">
      <c r="A155" s="13"/>
      <c r="B155" s="239"/>
      <c r="C155" s="240"/>
      <c r="D155" s="241" t="s">
        <v>323</v>
      </c>
      <c r="E155" s="242" t="s">
        <v>1</v>
      </c>
      <c r="F155" s="243" t="s">
        <v>2299</v>
      </c>
      <c r="G155" s="240"/>
      <c r="H155" s="244">
        <v>5</v>
      </c>
      <c r="I155" s="245"/>
      <c r="J155" s="240"/>
      <c r="K155" s="240"/>
      <c r="L155" s="246"/>
      <c r="M155" s="247"/>
      <c r="N155" s="248"/>
      <c r="O155" s="248"/>
      <c r="P155" s="248"/>
      <c r="Q155" s="248"/>
      <c r="R155" s="248"/>
      <c r="S155" s="248"/>
      <c r="T155" s="249"/>
      <c r="U155" s="13"/>
      <c r="V155" s="13"/>
      <c r="W155" s="13"/>
      <c r="X155" s="13"/>
      <c r="Y155" s="13"/>
      <c r="Z155" s="13"/>
      <c r="AA155" s="13"/>
      <c r="AB155" s="13"/>
      <c r="AC155" s="13"/>
      <c r="AD155" s="13"/>
      <c r="AE155" s="13"/>
      <c r="AT155" s="250" t="s">
        <v>323</v>
      </c>
      <c r="AU155" s="250" t="s">
        <v>86</v>
      </c>
      <c r="AV155" s="13" t="s">
        <v>86</v>
      </c>
      <c r="AW155" s="13" t="s">
        <v>32</v>
      </c>
      <c r="AX155" s="13" t="s">
        <v>77</v>
      </c>
      <c r="AY155" s="250" t="s">
        <v>304</v>
      </c>
    </row>
    <row r="156" s="15" customFormat="1">
      <c r="A156" s="15"/>
      <c r="B156" s="261"/>
      <c r="C156" s="262"/>
      <c r="D156" s="241" t="s">
        <v>323</v>
      </c>
      <c r="E156" s="263" t="s">
        <v>1</v>
      </c>
      <c r="F156" s="264" t="s">
        <v>338</v>
      </c>
      <c r="G156" s="262"/>
      <c r="H156" s="265">
        <v>95</v>
      </c>
      <c r="I156" s="266"/>
      <c r="J156" s="262"/>
      <c r="K156" s="262"/>
      <c r="L156" s="267"/>
      <c r="M156" s="268"/>
      <c r="N156" s="269"/>
      <c r="O156" s="269"/>
      <c r="P156" s="269"/>
      <c r="Q156" s="269"/>
      <c r="R156" s="269"/>
      <c r="S156" s="269"/>
      <c r="T156" s="270"/>
      <c r="U156" s="15"/>
      <c r="V156" s="15"/>
      <c r="W156" s="15"/>
      <c r="X156" s="15"/>
      <c r="Y156" s="15"/>
      <c r="Z156" s="15"/>
      <c r="AA156" s="15"/>
      <c r="AB156" s="15"/>
      <c r="AC156" s="15"/>
      <c r="AD156" s="15"/>
      <c r="AE156" s="15"/>
      <c r="AT156" s="271" t="s">
        <v>323</v>
      </c>
      <c r="AU156" s="271" t="s">
        <v>86</v>
      </c>
      <c r="AV156" s="15" t="s">
        <v>311</v>
      </c>
      <c r="AW156" s="15" t="s">
        <v>32</v>
      </c>
      <c r="AX156" s="15" t="s">
        <v>84</v>
      </c>
      <c r="AY156" s="271" t="s">
        <v>304</v>
      </c>
    </row>
    <row r="157" s="12" customFormat="1" ht="22.8" customHeight="1">
      <c r="A157" s="12"/>
      <c r="B157" s="210"/>
      <c r="C157" s="211"/>
      <c r="D157" s="212" t="s">
        <v>76</v>
      </c>
      <c r="E157" s="224" t="s">
        <v>360</v>
      </c>
      <c r="F157" s="224" t="s">
        <v>361</v>
      </c>
      <c r="G157" s="211"/>
      <c r="H157" s="211"/>
      <c r="I157" s="214"/>
      <c r="J157" s="225">
        <f>BK157</f>
        <v>0</v>
      </c>
      <c r="K157" s="211"/>
      <c r="L157" s="216"/>
      <c r="M157" s="217"/>
      <c r="N157" s="218"/>
      <c r="O157" s="218"/>
      <c r="P157" s="219">
        <f>SUM(P158:P162)</f>
        <v>0</v>
      </c>
      <c r="Q157" s="218"/>
      <c r="R157" s="219">
        <f>SUM(R158:R162)</f>
        <v>0</v>
      </c>
      <c r="S157" s="218"/>
      <c r="T157" s="220">
        <f>SUM(T158:T162)</f>
        <v>0</v>
      </c>
      <c r="U157" s="12"/>
      <c r="V157" s="12"/>
      <c r="W157" s="12"/>
      <c r="X157" s="12"/>
      <c r="Y157" s="12"/>
      <c r="Z157" s="12"/>
      <c r="AA157" s="12"/>
      <c r="AB157" s="12"/>
      <c r="AC157" s="12"/>
      <c r="AD157" s="12"/>
      <c r="AE157" s="12"/>
      <c r="AR157" s="221" t="s">
        <v>84</v>
      </c>
      <c r="AT157" s="222" t="s">
        <v>76</v>
      </c>
      <c r="AU157" s="222" t="s">
        <v>84</v>
      </c>
      <c r="AY157" s="221" t="s">
        <v>304</v>
      </c>
      <c r="BK157" s="223">
        <f>SUM(BK158:BK162)</f>
        <v>0</v>
      </c>
    </row>
    <row r="158" s="2" customFormat="1" ht="33" customHeight="1">
      <c r="A158" s="38"/>
      <c r="B158" s="39"/>
      <c r="C158" s="226" t="s">
        <v>348</v>
      </c>
      <c r="D158" s="226" t="s">
        <v>307</v>
      </c>
      <c r="E158" s="227" t="s">
        <v>363</v>
      </c>
      <c r="F158" s="228" t="s">
        <v>364</v>
      </c>
      <c r="G158" s="229" t="s">
        <v>365</v>
      </c>
      <c r="H158" s="230">
        <v>9.8119999999999994</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366</v>
      </c>
    </row>
    <row r="159" s="2" customFormat="1" ht="24.15" customHeight="1">
      <c r="A159" s="38"/>
      <c r="B159" s="39"/>
      <c r="C159" s="226" t="s">
        <v>325</v>
      </c>
      <c r="D159" s="226" t="s">
        <v>307</v>
      </c>
      <c r="E159" s="227" t="s">
        <v>368</v>
      </c>
      <c r="F159" s="228" t="s">
        <v>369</v>
      </c>
      <c r="G159" s="229" t="s">
        <v>365</v>
      </c>
      <c r="H159" s="230">
        <v>9.8119999999999994</v>
      </c>
      <c r="I159" s="231"/>
      <c r="J159" s="232">
        <f>ROUND(I159*H159,2)</f>
        <v>0</v>
      </c>
      <c r="K159" s="228" t="s">
        <v>318</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86</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370</v>
      </c>
    </row>
    <row r="160" s="2" customFormat="1" ht="24.15" customHeight="1">
      <c r="A160" s="38"/>
      <c r="B160" s="39"/>
      <c r="C160" s="226" t="s">
        <v>362</v>
      </c>
      <c r="D160" s="226" t="s">
        <v>307</v>
      </c>
      <c r="E160" s="227" t="s">
        <v>371</v>
      </c>
      <c r="F160" s="228" t="s">
        <v>372</v>
      </c>
      <c r="G160" s="229" t="s">
        <v>365</v>
      </c>
      <c r="H160" s="230">
        <v>88.308000000000007</v>
      </c>
      <c r="I160" s="231"/>
      <c r="J160" s="232">
        <f>ROUND(I160*H160,2)</f>
        <v>0</v>
      </c>
      <c r="K160" s="228" t="s">
        <v>318</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373</v>
      </c>
    </row>
    <row r="161" s="13" customFormat="1">
      <c r="A161" s="13"/>
      <c r="B161" s="239"/>
      <c r="C161" s="240"/>
      <c r="D161" s="241" t="s">
        <v>323</v>
      </c>
      <c r="E161" s="240"/>
      <c r="F161" s="243" t="s">
        <v>2300</v>
      </c>
      <c r="G161" s="240"/>
      <c r="H161" s="244">
        <v>88.308000000000007</v>
      </c>
      <c r="I161" s="245"/>
      <c r="J161" s="240"/>
      <c r="K161" s="240"/>
      <c r="L161" s="246"/>
      <c r="M161" s="247"/>
      <c r="N161" s="248"/>
      <c r="O161" s="248"/>
      <c r="P161" s="248"/>
      <c r="Q161" s="248"/>
      <c r="R161" s="248"/>
      <c r="S161" s="248"/>
      <c r="T161" s="249"/>
      <c r="U161" s="13"/>
      <c r="V161" s="13"/>
      <c r="W161" s="13"/>
      <c r="X161" s="13"/>
      <c r="Y161" s="13"/>
      <c r="Z161" s="13"/>
      <c r="AA161" s="13"/>
      <c r="AB161" s="13"/>
      <c r="AC161" s="13"/>
      <c r="AD161" s="13"/>
      <c r="AE161" s="13"/>
      <c r="AT161" s="250" t="s">
        <v>323</v>
      </c>
      <c r="AU161" s="250" t="s">
        <v>86</v>
      </c>
      <c r="AV161" s="13" t="s">
        <v>86</v>
      </c>
      <c r="AW161" s="13" t="s">
        <v>4</v>
      </c>
      <c r="AX161" s="13" t="s">
        <v>84</v>
      </c>
      <c r="AY161" s="250" t="s">
        <v>304</v>
      </c>
    </row>
    <row r="162" s="2" customFormat="1" ht="33" customHeight="1">
      <c r="A162" s="38"/>
      <c r="B162" s="39"/>
      <c r="C162" s="226" t="s">
        <v>367</v>
      </c>
      <c r="D162" s="226" t="s">
        <v>307</v>
      </c>
      <c r="E162" s="227" t="s">
        <v>376</v>
      </c>
      <c r="F162" s="228" t="s">
        <v>377</v>
      </c>
      <c r="G162" s="229" t="s">
        <v>365</v>
      </c>
      <c r="H162" s="230">
        <v>9.8119999999999994</v>
      </c>
      <c r="I162" s="231"/>
      <c r="J162" s="232">
        <f>ROUND(I162*H162,2)</f>
        <v>0</v>
      </c>
      <c r="K162" s="228" t="s">
        <v>318</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86</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378</v>
      </c>
    </row>
    <row r="163" s="12" customFormat="1" ht="22.8" customHeight="1">
      <c r="A163" s="12"/>
      <c r="B163" s="210"/>
      <c r="C163" s="211"/>
      <c r="D163" s="212" t="s">
        <v>76</v>
      </c>
      <c r="E163" s="224" t="s">
        <v>379</v>
      </c>
      <c r="F163" s="224" t="s">
        <v>380</v>
      </c>
      <c r="G163" s="211"/>
      <c r="H163" s="211"/>
      <c r="I163" s="214"/>
      <c r="J163" s="225">
        <f>BK163</f>
        <v>0</v>
      </c>
      <c r="K163" s="211"/>
      <c r="L163" s="216"/>
      <c r="M163" s="217"/>
      <c r="N163" s="218"/>
      <c r="O163" s="218"/>
      <c r="P163" s="219">
        <f>P164</f>
        <v>0</v>
      </c>
      <c r="Q163" s="218"/>
      <c r="R163" s="219">
        <f>R164</f>
        <v>0</v>
      </c>
      <c r="S163" s="218"/>
      <c r="T163" s="220">
        <f>T164</f>
        <v>0</v>
      </c>
      <c r="U163" s="12"/>
      <c r="V163" s="12"/>
      <c r="W163" s="12"/>
      <c r="X163" s="12"/>
      <c r="Y163" s="12"/>
      <c r="Z163" s="12"/>
      <c r="AA163" s="12"/>
      <c r="AB163" s="12"/>
      <c r="AC163" s="12"/>
      <c r="AD163" s="12"/>
      <c r="AE163" s="12"/>
      <c r="AR163" s="221" t="s">
        <v>84</v>
      </c>
      <c r="AT163" s="222" t="s">
        <v>76</v>
      </c>
      <c r="AU163" s="222" t="s">
        <v>84</v>
      </c>
      <c r="AY163" s="221" t="s">
        <v>304</v>
      </c>
      <c r="BK163" s="223">
        <f>BK164</f>
        <v>0</v>
      </c>
    </row>
    <row r="164" s="2" customFormat="1" ht="24.15" customHeight="1">
      <c r="A164" s="38"/>
      <c r="B164" s="39"/>
      <c r="C164" s="226" t="s">
        <v>8</v>
      </c>
      <c r="D164" s="226" t="s">
        <v>307</v>
      </c>
      <c r="E164" s="227" t="s">
        <v>382</v>
      </c>
      <c r="F164" s="228" t="s">
        <v>383</v>
      </c>
      <c r="G164" s="229" t="s">
        <v>365</v>
      </c>
      <c r="H164" s="230">
        <v>0.32600000000000001</v>
      </c>
      <c r="I164" s="231"/>
      <c r="J164" s="232">
        <f>ROUND(I164*H164,2)</f>
        <v>0</v>
      </c>
      <c r="K164" s="228" t="s">
        <v>318</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86</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384</v>
      </c>
    </row>
    <row r="165" s="12" customFormat="1" ht="25.92" customHeight="1">
      <c r="A165" s="12"/>
      <c r="B165" s="210"/>
      <c r="C165" s="211"/>
      <c r="D165" s="212" t="s">
        <v>76</v>
      </c>
      <c r="E165" s="213" t="s">
        <v>385</v>
      </c>
      <c r="F165" s="213" t="s">
        <v>386</v>
      </c>
      <c r="G165" s="211"/>
      <c r="H165" s="211"/>
      <c r="I165" s="214"/>
      <c r="J165" s="215">
        <f>BK165</f>
        <v>0</v>
      </c>
      <c r="K165" s="211"/>
      <c r="L165" s="216"/>
      <c r="M165" s="217"/>
      <c r="N165" s="218"/>
      <c r="O165" s="218"/>
      <c r="P165" s="219">
        <f>P166+P184+P190+P200+P212+P231</f>
        <v>0</v>
      </c>
      <c r="Q165" s="218"/>
      <c r="R165" s="219">
        <f>R166+R184+R190+R200+R212+R231</f>
        <v>4.082889999999999</v>
      </c>
      <c r="S165" s="218"/>
      <c r="T165" s="220">
        <f>T166+T184+T190+T200+T212+T231</f>
        <v>1.5528549999999999</v>
      </c>
      <c r="U165" s="12"/>
      <c r="V165" s="12"/>
      <c r="W165" s="12"/>
      <c r="X165" s="12"/>
      <c r="Y165" s="12"/>
      <c r="Z165" s="12"/>
      <c r="AA165" s="12"/>
      <c r="AB165" s="12"/>
      <c r="AC165" s="12"/>
      <c r="AD165" s="12"/>
      <c r="AE165" s="12"/>
      <c r="AR165" s="221" t="s">
        <v>86</v>
      </c>
      <c r="AT165" s="222" t="s">
        <v>76</v>
      </c>
      <c r="AU165" s="222" t="s">
        <v>77</v>
      </c>
      <c r="AY165" s="221" t="s">
        <v>304</v>
      </c>
      <c r="BK165" s="223">
        <f>BK166+BK184+BK190+BK200+BK212+BK231</f>
        <v>0</v>
      </c>
    </row>
    <row r="166" s="12" customFormat="1" ht="22.8" customHeight="1">
      <c r="A166" s="12"/>
      <c r="B166" s="210"/>
      <c r="C166" s="211"/>
      <c r="D166" s="212" t="s">
        <v>76</v>
      </c>
      <c r="E166" s="224" t="s">
        <v>387</v>
      </c>
      <c r="F166" s="224" t="s">
        <v>388</v>
      </c>
      <c r="G166" s="211"/>
      <c r="H166" s="211"/>
      <c r="I166" s="214"/>
      <c r="J166" s="225">
        <f>BK166</f>
        <v>0</v>
      </c>
      <c r="K166" s="211"/>
      <c r="L166" s="216"/>
      <c r="M166" s="217"/>
      <c r="N166" s="218"/>
      <c r="O166" s="218"/>
      <c r="P166" s="219">
        <f>SUM(P167:P183)</f>
        <v>0</v>
      </c>
      <c r="Q166" s="218"/>
      <c r="R166" s="219">
        <f>SUM(R167:R183)</f>
        <v>0.75870499999999996</v>
      </c>
      <c r="S166" s="218"/>
      <c r="T166" s="220">
        <f>SUM(T167:T183)</f>
        <v>1.0488550000000001</v>
      </c>
      <c r="U166" s="12"/>
      <c r="V166" s="12"/>
      <c r="W166" s="12"/>
      <c r="X166" s="12"/>
      <c r="Y166" s="12"/>
      <c r="Z166" s="12"/>
      <c r="AA166" s="12"/>
      <c r="AB166" s="12"/>
      <c r="AC166" s="12"/>
      <c r="AD166" s="12"/>
      <c r="AE166" s="12"/>
      <c r="AR166" s="221" t="s">
        <v>86</v>
      </c>
      <c r="AT166" s="222" t="s">
        <v>76</v>
      </c>
      <c r="AU166" s="222" t="s">
        <v>84</v>
      </c>
      <c r="AY166" s="221" t="s">
        <v>304</v>
      </c>
      <c r="BK166" s="223">
        <f>SUM(BK167:BK183)</f>
        <v>0</v>
      </c>
    </row>
    <row r="167" s="2" customFormat="1" ht="44.25" customHeight="1">
      <c r="A167" s="38"/>
      <c r="B167" s="39"/>
      <c r="C167" s="226" t="s">
        <v>375</v>
      </c>
      <c r="D167" s="226" t="s">
        <v>307</v>
      </c>
      <c r="E167" s="227" t="s">
        <v>1699</v>
      </c>
      <c r="F167" s="228" t="s">
        <v>1700</v>
      </c>
      <c r="G167" s="229" t="s">
        <v>317</v>
      </c>
      <c r="H167" s="230">
        <v>10</v>
      </c>
      <c r="I167" s="231"/>
      <c r="J167" s="232">
        <f>ROUND(I167*H167,2)</f>
        <v>0</v>
      </c>
      <c r="K167" s="228" t="s">
        <v>1</v>
      </c>
      <c r="L167" s="44"/>
      <c r="M167" s="233" t="s">
        <v>1</v>
      </c>
      <c r="N167" s="234" t="s">
        <v>42</v>
      </c>
      <c r="O167" s="91"/>
      <c r="P167" s="235">
        <f>O167*H167</f>
        <v>0</v>
      </c>
      <c r="Q167" s="235">
        <v>0.059069999999999998</v>
      </c>
      <c r="R167" s="235">
        <f>Q167*H167</f>
        <v>0.5907</v>
      </c>
      <c r="S167" s="235">
        <v>0</v>
      </c>
      <c r="T167" s="236">
        <f>S167*H167</f>
        <v>0</v>
      </c>
      <c r="U167" s="38"/>
      <c r="V167" s="38"/>
      <c r="W167" s="38"/>
      <c r="X167" s="38"/>
      <c r="Y167" s="38"/>
      <c r="Z167" s="38"/>
      <c r="AA167" s="38"/>
      <c r="AB167" s="38"/>
      <c r="AC167" s="38"/>
      <c r="AD167" s="38"/>
      <c r="AE167" s="38"/>
      <c r="AR167" s="237" t="s">
        <v>392</v>
      </c>
      <c r="AT167" s="237" t="s">
        <v>307</v>
      </c>
      <c r="AU167" s="237" t="s">
        <v>86</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1701</v>
      </c>
    </row>
    <row r="168" s="13" customFormat="1">
      <c r="A168" s="13"/>
      <c r="B168" s="239"/>
      <c r="C168" s="240"/>
      <c r="D168" s="241" t="s">
        <v>323</v>
      </c>
      <c r="E168" s="242" t="s">
        <v>1</v>
      </c>
      <c r="F168" s="243" t="s">
        <v>2301</v>
      </c>
      <c r="G168" s="240"/>
      <c r="H168" s="244">
        <v>10</v>
      </c>
      <c r="I168" s="245"/>
      <c r="J168" s="240"/>
      <c r="K168" s="240"/>
      <c r="L168" s="246"/>
      <c r="M168" s="247"/>
      <c r="N168" s="248"/>
      <c r="O168" s="248"/>
      <c r="P168" s="248"/>
      <c r="Q168" s="248"/>
      <c r="R168" s="248"/>
      <c r="S168" s="248"/>
      <c r="T168" s="249"/>
      <c r="U168" s="13"/>
      <c r="V168" s="13"/>
      <c r="W168" s="13"/>
      <c r="X168" s="13"/>
      <c r="Y168" s="13"/>
      <c r="Z168" s="13"/>
      <c r="AA168" s="13"/>
      <c r="AB168" s="13"/>
      <c r="AC168" s="13"/>
      <c r="AD168" s="13"/>
      <c r="AE168" s="13"/>
      <c r="AT168" s="250" t="s">
        <v>323</v>
      </c>
      <c r="AU168" s="250" t="s">
        <v>86</v>
      </c>
      <c r="AV168" s="13" t="s">
        <v>86</v>
      </c>
      <c r="AW168" s="13" t="s">
        <v>32</v>
      </c>
      <c r="AX168" s="13" t="s">
        <v>84</v>
      </c>
      <c r="AY168" s="250" t="s">
        <v>304</v>
      </c>
    </row>
    <row r="169" s="2" customFormat="1" ht="24.15" customHeight="1">
      <c r="A169" s="38"/>
      <c r="B169" s="39"/>
      <c r="C169" s="226" t="s">
        <v>381</v>
      </c>
      <c r="D169" s="226" t="s">
        <v>307</v>
      </c>
      <c r="E169" s="227" t="s">
        <v>1378</v>
      </c>
      <c r="F169" s="228" t="s">
        <v>1379</v>
      </c>
      <c r="G169" s="229" t="s">
        <v>317</v>
      </c>
      <c r="H169" s="230">
        <v>120.5</v>
      </c>
      <c r="I169" s="231"/>
      <c r="J169" s="232">
        <f>ROUND(I169*H169,2)</f>
        <v>0</v>
      </c>
      <c r="K169" s="228" t="s">
        <v>1</v>
      </c>
      <c r="L169" s="44"/>
      <c r="M169" s="233" t="s">
        <v>1</v>
      </c>
      <c r="N169" s="234" t="s">
        <v>42</v>
      </c>
      <c r="O169" s="91"/>
      <c r="P169" s="235">
        <f>O169*H169</f>
        <v>0</v>
      </c>
      <c r="Q169" s="235">
        <v>0.00125</v>
      </c>
      <c r="R169" s="235">
        <f>Q169*H169</f>
        <v>0.15062500000000001</v>
      </c>
      <c r="S169" s="235">
        <v>0</v>
      </c>
      <c r="T169" s="236">
        <f>S169*H169</f>
        <v>0</v>
      </c>
      <c r="U169" s="38"/>
      <c r="V169" s="38"/>
      <c r="W169" s="38"/>
      <c r="X169" s="38"/>
      <c r="Y169" s="38"/>
      <c r="Z169" s="38"/>
      <c r="AA169" s="38"/>
      <c r="AB169" s="38"/>
      <c r="AC169" s="38"/>
      <c r="AD169" s="38"/>
      <c r="AE169" s="38"/>
      <c r="AR169" s="237" t="s">
        <v>392</v>
      </c>
      <c r="AT169" s="237" t="s">
        <v>307</v>
      </c>
      <c r="AU169" s="237" t="s">
        <v>86</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392</v>
      </c>
      <c r="BM169" s="237" t="s">
        <v>1380</v>
      </c>
    </row>
    <row r="170" s="13" customFormat="1">
      <c r="A170" s="13"/>
      <c r="B170" s="239"/>
      <c r="C170" s="240"/>
      <c r="D170" s="241" t="s">
        <v>323</v>
      </c>
      <c r="E170" s="242" t="s">
        <v>1</v>
      </c>
      <c r="F170" s="243" t="s">
        <v>2302</v>
      </c>
      <c r="G170" s="240"/>
      <c r="H170" s="244">
        <v>50.5</v>
      </c>
      <c r="I170" s="245"/>
      <c r="J170" s="240"/>
      <c r="K170" s="240"/>
      <c r="L170" s="246"/>
      <c r="M170" s="247"/>
      <c r="N170" s="248"/>
      <c r="O170" s="248"/>
      <c r="P170" s="248"/>
      <c r="Q170" s="248"/>
      <c r="R170" s="248"/>
      <c r="S170" s="248"/>
      <c r="T170" s="249"/>
      <c r="U170" s="13"/>
      <c r="V170" s="13"/>
      <c r="W170" s="13"/>
      <c r="X170" s="13"/>
      <c r="Y170" s="13"/>
      <c r="Z170" s="13"/>
      <c r="AA170" s="13"/>
      <c r="AB170" s="13"/>
      <c r="AC170" s="13"/>
      <c r="AD170" s="13"/>
      <c r="AE170" s="13"/>
      <c r="AT170" s="250" t="s">
        <v>323</v>
      </c>
      <c r="AU170" s="250" t="s">
        <v>86</v>
      </c>
      <c r="AV170" s="13" t="s">
        <v>86</v>
      </c>
      <c r="AW170" s="13" t="s">
        <v>32</v>
      </c>
      <c r="AX170" s="13" t="s">
        <v>77</v>
      </c>
      <c r="AY170" s="250" t="s">
        <v>304</v>
      </c>
    </row>
    <row r="171" s="13" customFormat="1">
      <c r="A171" s="13"/>
      <c r="B171" s="239"/>
      <c r="C171" s="240"/>
      <c r="D171" s="241" t="s">
        <v>323</v>
      </c>
      <c r="E171" s="242" t="s">
        <v>1</v>
      </c>
      <c r="F171" s="243" t="s">
        <v>2303</v>
      </c>
      <c r="G171" s="240"/>
      <c r="H171" s="244">
        <v>70</v>
      </c>
      <c r="I171" s="245"/>
      <c r="J171" s="240"/>
      <c r="K171" s="240"/>
      <c r="L171" s="246"/>
      <c r="M171" s="247"/>
      <c r="N171" s="248"/>
      <c r="O171" s="248"/>
      <c r="P171" s="248"/>
      <c r="Q171" s="248"/>
      <c r="R171" s="248"/>
      <c r="S171" s="248"/>
      <c r="T171" s="249"/>
      <c r="U171" s="13"/>
      <c r="V171" s="13"/>
      <c r="W171" s="13"/>
      <c r="X171" s="13"/>
      <c r="Y171" s="13"/>
      <c r="Z171" s="13"/>
      <c r="AA171" s="13"/>
      <c r="AB171" s="13"/>
      <c r="AC171" s="13"/>
      <c r="AD171" s="13"/>
      <c r="AE171" s="13"/>
      <c r="AT171" s="250" t="s">
        <v>323</v>
      </c>
      <c r="AU171" s="250" t="s">
        <v>86</v>
      </c>
      <c r="AV171" s="13" t="s">
        <v>86</v>
      </c>
      <c r="AW171" s="13" t="s">
        <v>32</v>
      </c>
      <c r="AX171" s="13" t="s">
        <v>77</v>
      </c>
      <c r="AY171" s="250" t="s">
        <v>304</v>
      </c>
    </row>
    <row r="172" s="15" customFormat="1">
      <c r="A172" s="15"/>
      <c r="B172" s="261"/>
      <c r="C172" s="262"/>
      <c r="D172" s="241" t="s">
        <v>323</v>
      </c>
      <c r="E172" s="263" t="s">
        <v>1</v>
      </c>
      <c r="F172" s="264" t="s">
        <v>338</v>
      </c>
      <c r="G172" s="262"/>
      <c r="H172" s="265">
        <v>120.5</v>
      </c>
      <c r="I172" s="266"/>
      <c r="J172" s="262"/>
      <c r="K172" s="262"/>
      <c r="L172" s="267"/>
      <c r="M172" s="268"/>
      <c r="N172" s="269"/>
      <c r="O172" s="269"/>
      <c r="P172" s="269"/>
      <c r="Q172" s="269"/>
      <c r="R172" s="269"/>
      <c r="S172" s="269"/>
      <c r="T172" s="270"/>
      <c r="U172" s="15"/>
      <c r="V172" s="15"/>
      <c r="W172" s="15"/>
      <c r="X172" s="15"/>
      <c r="Y172" s="15"/>
      <c r="Z172" s="15"/>
      <c r="AA172" s="15"/>
      <c r="AB172" s="15"/>
      <c r="AC172" s="15"/>
      <c r="AD172" s="15"/>
      <c r="AE172" s="15"/>
      <c r="AT172" s="271" t="s">
        <v>323</v>
      </c>
      <c r="AU172" s="271" t="s">
        <v>86</v>
      </c>
      <c r="AV172" s="15" t="s">
        <v>311</v>
      </c>
      <c r="AW172" s="15" t="s">
        <v>32</v>
      </c>
      <c r="AX172" s="15" t="s">
        <v>84</v>
      </c>
      <c r="AY172" s="271" t="s">
        <v>304</v>
      </c>
    </row>
    <row r="173" s="2" customFormat="1" ht="24.15" customHeight="1">
      <c r="A173" s="38"/>
      <c r="B173" s="39"/>
      <c r="C173" s="226" t="s">
        <v>389</v>
      </c>
      <c r="D173" s="226" t="s">
        <v>307</v>
      </c>
      <c r="E173" s="227" t="s">
        <v>1705</v>
      </c>
      <c r="F173" s="228" t="s">
        <v>1706</v>
      </c>
      <c r="G173" s="229" t="s">
        <v>317</v>
      </c>
      <c r="H173" s="230">
        <v>89.5</v>
      </c>
      <c r="I173" s="231"/>
      <c r="J173" s="232">
        <f>ROUND(I173*H173,2)</f>
        <v>0</v>
      </c>
      <c r="K173" s="228" t="s">
        <v>318</v>
      </c>
      <c r="L173" s="44"/>
      <c r="M173" s="233" t="s">
        <v>1</v>
      </c>
      <c r="N173" s="234" t="s">
        <v>42</v>
      </c>
      <c r="O173" s="91"/>
      <c r="P173" s="235">
        <f>O173*H173</f>
        <v>0</v>
      </c>
      <c r="Q173" s="235">
        <v>0</v>
      </c>
      <c r="R173" s="235">
        <f>Q173*H173</f>
        <v>0</v>
      </c>
      <c r="S173" s="235">
        <v>0.010489999999999999</v>
      </c>
      <c r="T173" s="236">
        <f>S173*H173</f>
        <v>0.938855</v>
      </c>
      <c r="U173" s="38"/>
      <c r="V173" s="38"/>
      <c r="W173" s="38"/>
      <c r="X173" s="38"/>
      <c r="Y173" s="38"/>
      <c r="Z173" s="38"/>
      <c r="AA173" s="38"/>
      <c r="AB173" s="38"/>
      <c r="AC173" s="38"/>
      <c r="AD173" s="38"/>
      <c r="AE173" s="38"/>
      <c r="AR173" s="237" t="s">
        <v>392</v>
      </c>
      <c r="AT173" s="237" t="s">
        <v>307</v>
      </c>
      <c r="AU173" s="237" t="s">
        <v>86</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392</v>
      </c>
      <c r="BM173" s="237" t="s">
        <v>401</v>
      </c>
    </row>
    <row r="174" s="13" customFormat="1">
      <c r="A174" s="13"/>
      <c r="B174" s="239"/>
      <c r="C174" s="240"/>
      <c r="D174" s="241" t="s">
        <v>323</v>
      </c>
      <c r="E174" s="242" t="s">
        <v>1</v>
      </c>
      <c r="F174" s="243" t="s">
        <v>2304</v>
      </c>
      <c r="G174" s="240"/>
      <c r="H174" s="244">
        <v>50.5</v>
      </c>
      <c r="I174" s="245"/>
      <c r="J174" s="240"/>
      <c r="K174" s="240"/>
      <c r="L174" s="246"/>
      <c r="M174" s="247"/>
      <c r="N174" s="248"/>
      <c r="O174" s="248"/>
      <c r="P174" s="248"/>
      <c r="Q174" s="248"/>
      <c r="R174" s="248"/>
      <c r="S174" s="248"/>
      <c r="T174" s="249"/>
      <c r="U174" s="13"/>
      <c r="V174" s="13"/>
      <c r="W174" s="13"/>
      <c r="X174" s="13"/>
      <c r="Y174" s="13"/>
      <c r="Z174" s="13"/>
      <c r="AA174" s="13"/>
      <c r="AB174" s="13"/>
      <c r="AC174" s="13"/>
      <c r="AD174" s="13"/>
      <c r="AE174" s="13"/>
      <c r="AT174" s="250" t="s">
        <v>323</v>
      </c>
      <c r="AU174" s="250" t="s">
        <v>86</v>
      </c>
      <c r="AV174" s="13" t="s">
        <v>86</v>
      </c>
      <c r="AW174" s="13" t="s">
        <v>32</v>
      </c>
      <c r="AX174" s="13" t="s">
        <v>77</v>
      </c>
      <c r="AY174" s="250" t="s">
        <v>304</v>
      </c>
    </row>
    <row r="175" s="13" customFormat="1">
      <c r="A175" s="13"/>
      <c r="B175" s="239"/>
      <c r="C175" s="240"/>
      <c r="D175" s="241" t="s">
        <v>323</v>
      </c>
      <c r="E175" s="242" t="s">
        <v>1</v>
      </c>
      <c r="F175" s="243" t="s">
        <v>2305</v>
      </c>
      <c r="G175" s="240"/>
      <c r="H175" s="244">
        <v>39</v>
      </c>
      <c r="I175" s="245"/>
      <c r="J175" s="240"/>
      <c r="K175" s="240"/>
      <c r="L175" s="246"/>
      <c r="M175" s="247"/>
      <c r="N175" s="248"/>
      <c r="O175" s="248"/>
      <c r="P175" s="248"/>
      <c r="Q175" s="248"/>
      <c r="R175" s="248"/>
      <c r="S175" s="248"/>
      <c r="T175" s="249"/>
      <c r="U175" s="13"/>
      <c r="V175" s="13"/>
      <c r="W175" s="13"/>
      <c r="X175" s="13"/>
      <c r="Y175" s="13"/>
      <c r="Z175" s="13"/>
      <c r="AA175" s="13"/>
      <c r="AB175" s="13"/>
      <c r="AC175" s="13"/>
      <c r="AD175" s="13"/>
      <c r="AE175" s="13"/>
      <c r="AT175" s="250" t="s">
        <v>323</v>
      </c>
      <c r="AU175" s="250" t="s">
        <v>86</v>
      </c>
      <c r="AV175" s="13" t="s">
        <v>86</v>
      </c>
      <c r="AW175" s="13" t="s">
        <v>32</v>
      </c>
      <c r="AX175" s="13" t="s">
        <v>77</v>
      </c>
      <c r="AY175" s="250" t="s">
        <v>304</v>
      </c>
    </row>
    <row r="176" s="15" customFormat="1">
      <c r="A176" s="15"/>
      <c r="B176" s="261"/>
      <c r="C176" s="262"/>
      <c r="D176" s="241" t="s">
        <v>323</v>
      </c>
      <c r="E176" s="263" t="s">
        <v>1</v>
      </c>
      <c r="F176" s="264" t="s">
        <v>338</v>
      </c>
      <c r="G176" s="262"/>
      <c r="H176" s="265">
        <v>89.5</v>
      </c>
      <c r="I176" s="266"/>
      <c r="J176" s="262"/>
      <c r="K176" s="262"/>
      <c r="L176" s="267"/>
      <c r="M176" s="268"/>
      <c r="N176" s="269"/>
      <c r="O176" s="269"/>
      <c r="P176" s="269"/>
      <c r="Q176" s="269"/>
      <c r="R176" s="269"/>
      <c r="S176" s="269"/>
      <c r="T176" s="270"/>
      <c r="U176" s="15"/>
      <c r="V176" s="15"/>
      <c r="W176" s="15"/>
      <c r="X176" s="15"/>
      <c r="Y176" s="15"/>
      <c r="Z176" s="15"/>
      <c r="AA176" s="15"/>
      <c r="AB176" s="15"/>
      <c r="AC176" s="15"/>
      <c r="AD176" s="15"/>
      <c r="AE176" s="15"/>
      <c r="AT176" s="271" t="s">
        <v>323</v>
      </c>
      <c r="AU176" s="271" t="s">
        <v>86</v>
      </c>
      <c r="AV176" s="15" t="s">
        <v>311</v>
      </c>
      <c r="AW176" s="15" t="s">
        <v>32</v>
      </c>
      <c r="AX176" s="15" t="s">
        <v>84</v>
      </c>
      <c r="AY176" s="271" t="s">
        <v>304</v>
      </c>
    </row>
    <row r="177" s="2" customFormat="1" ht="21.75" customHeight="1">
      <c r="A177" s="38"/>
      <c r="B177" s="39"/>
      <c r="C177" s="226" t="s">
        <v>392</v>
      </c>
      <c r="D177" s="226" t="s">
        <v>307</v>
      </c>
      <c r="E177" s="227" t="s">
        <v>1709</v>
      </c>
      <c r="F177" s="228" t="s">
        <v>1710</v>
      </c>
      <c r="G177" s="229" t="s">
        <v>575</v>
      </c>
      <c r="H177" s="230">
        <v>1</v>
      </c>
      <c r="I177" s="231"/>
      <c r="J177" s="232">
        <f>ROUND(I177*H177,2)</f>
        <v>0</v>
      </c>
      <c r="K177" s="228" t="s">
        <v>1</v>
      </c>
      <c r="L177" s="44"/>
      <c r="M177" s="233" t="s">
        <v>1</v>
      </c>
      <c r="N177" s="234" t="s">
        <v>42</v>
      </c>
      <c r="O177" s="91"/>
      <c r="P177" s="235">
        <f>O177*H177</f>
        <v>0</v>
      </c>
      <c r="Q177" s="235">
        <v>0.01738</v>
      </c>
      <c r="R177" s="235">
        <f>Q177*H177</f>
        <v>0.01738</v>
      </c>
      <c r="S177" s="235">
        <v>0</v>
      </c>
      <c r="T177" s="236">
        <f>S177*H177</f>
        <v>0</v>
      </c>
      <c r="U177" s="38"/>
      <c r="V177" s="38"/>
      <c r="W177" s="38"/>
      <c r="X177" s="38"/>
      <c r="Y177" s="38"/>
      <c r="Z177" s="38"/>
      <c r="AA177" s="38"/>
      <c r="AB177" s="38"/>
      <c r="AC177" s="38"/>
      <c r="AD177" s="38"/>
      <c r="AE177" s="38"/>
      <c r="AR177" s="237" t="s">
        <v>392</v>
      </c>
      <c r="AT177" s="237" t="s">
        <v>307</v>
      </c>
      <c r="AU177" s="237" t="s">
        <v>86</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392</v>
      </c>
      <c r="BM177" s="237" t="s">
        <v>1711</v>
      </c>
    </row>
    <row r="178" s="13" customFormat="1">
      <c r="A178" s="13"/>
      <c r="B178" s="239"/>
      <c r="C178" s="240"/>
      <c r="D178" s="241" t="s">
        <v>323</v>
      </c>
      <c r="E178" s="242" t="s">
        <v>1</v>
      </c>
      <c r="F178" s="243" t="s">
        <v>2306</v>
      </c>
      <c r="G178" s="240"/>
      <c r="H178" s="244">
        <v>1</v>
      </c>
      <c r="I178" s="245"/>
      <c r="J178" s="240"/>
      <c r="K178" s="240"/>
      <c r="L178" s="246"/>
      <c r="M178" s="247"/>
      <c r="N178" s="248"/>
      <c r="O178" s="248"/>
      <c r="P178" s="248"/>
      <c r="Q178" s="248"/>
      <c r="R178" s="248"/>
      <c r="S178" s="248"/>
      <c r="T178" s="249"/>
      <c r="U178" s="13"/>
      <c r="V178" s="13"/>
      <c r="W178" s="13"/>
      <c r="X178" s="13"/>
      <c r="Y178" s="13"/>
      <c r="Z178" s="13"/>
      <c r="AA178" s="13"/>
      <c r="AB178" s="13"/>
      <c r="AC178" s="13"/>
      <c r="AD178" s="13"/>
      <c r="AE178" s="13"/>
      <c r="AT178" s="250" t="s">
        <v>323</v>
      </c>
      <c r="AU178" s="250" t="s">
        <v>86</v>
      </c>
      <c r="AV178" s="13" t="s">
        <v>86</v>
      </c>
      <c r="AW178" s="13" t="s">
        <v>32</v>
      </c>
      <c r="AX178" s="13" t="s">
        <v>84</v>
      </c>
      <c r="AY178" s="250" t="s">
        <v>304</v>
      </c>
    </row>
    <row r="179" s="2" customFormat="1" ht="16.5" customHeight="1">
      <c r="A179" s="38"/>
      <c r="B179" s="39"/>
      <c r="C179" s="226" t="s">
        <v>398</v>
      </c>
      <c r="D179" s="226" t="s">
        <v>307</v>
      </c>
      <c r="E179" s="227" t="s">
        <v>1713</v>
      </c>
      <c r="F179" s="228" t="s">
        <v>1714</v>
      </c>
      <c r="G179" s="229" t="s">
        <v>575</v>
      </c>
      <c r="H179" s="230">
        <v>2</v>
      </c>
      <c r="I179" s="231"/>
      <c r="J179" s="232">
        <f>ROUND(I179*H179,2)</f>
        <v>0</v>
      </c>
      <c r="K179" s="228" t="s">
        <v>1</v>
      </c>
      <c r="L179" s="44"/>
      <c r="M179" s="233" t="s">
        <v>1</v>
      </c>
      <c r="N179" s="234" t="s">
        <v>42</v>
      </c>
      <c r="O179" s="91"/>
      <c r="P179" s="235">
        <f>O179*H179</f>
        <v>0</v>
      </c>
      <c r="Q179" s="235">
        <v>0</v>
      </c>
      <c r="R179" s="235">
        <f>Q179*H179</f>
        <v>0</v>
      </c>
      <c r="S179" s="235">
        <v>0.0275</v>
      </c>
      <c r="T179" s="236">
        <f>S179*H179</f>
        <v>0.055</v>
      </c>
      <c r="U179" s="38"/>
      <c r="V179" s="38"/>
      <c r="W179" s="38"/>
      <c r="X179" s="38"/>
      <c r="Y179" s="38"/>
      <c r="Z179" s="38"/>
      <c r="AA179" s="38"/>
      <c r="AB179" s="38"/>
      <c r="AC179" s="38"/>
      <c r="AD179" s="38"/>
      <c r="AE179" s="38"/>
      <c r="AR179" s="237" t="s">
        <v>392</v>
      </c>
      <c r="AT179" s="237" t="s">
        <v>307</v>
      </c>
      <c r="AU179" s="237" t="s">
        <v>86</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392</v>
      </c>
      <c r="BM179" s="237" t="s">
        <v>1715</v>
      </c>
    </row>
    <row r="180" s="13" customFormat="1">
      <c r="A180" s="13"/>
      <c r="B180" s="239"/>
      <c r="C180" s="240"/>
      <c r="D180" s="241" t="s">
        <v>323</v>
      </c>
      <c r="E180" s="242" t="s">
        <v>1</v>
      </c>
      <c r="F180" s="243" t="s">
        <v>2307</v>
      </c>
      <c r="G180" s="240"/>
      <c r="H180" s="244">
        <v>2</v>
      </c>
      <c r="I180" s="245"/>
      <c r="J180" s="240"/>
      <c r="K180" s="240"/>
      <c r="L180" s="246"/>
      <c r="M180" s="247"/>
      <c r="N180" s="248"/>
      <c r="O180" s="248"/>
      <c r="P180" s="248"/>
      <c r="Q180" s="248"/>
      <c r="R180" s="248"/>
      <c r="S180" s="248"/>
      <c r="T180" s="249"/>
      <c r="U180" s="13"/>
      <c r="V180" s="13"/>
      <c r="W180" s="13"/>
      <c r="X180" s="13"/>
      <c r="Y180" s="13"/>
      <c r="Z180" s="13"/>
      <c r="AA180" s="13"/>
      <c r="AB180" s="13"/>
      <c r="AC180" s="13"/>
      <c r="AD180" s="13"/>
      <c r="AE180" s="13"/>
      <c r="AT180" s="250" t="s">
        <v>323</v>
      </c>
      <c r="AU180" s="250" t="s">
        <v>86</v>
      </c>
      <c r="AV180" s="13" t="s">
        <v>86</v>
      </c>
      <c r="AW180" s="13" t="s">
        <v>32</v>
      </c>
      <c r="AX180" s="13" t="s">
        <v>84</v>
      </c>
      <c r="AY180" s="250" t="s">
        <v>304</v>
      </c>
    </row>
    <row r="181" s="2" customFormat="1" ht="16.5" customHeight="1">
      <c r="A181" s="38"/>
      <c r="B181" s="39"/>
      <c r="C181" s="226" t="s">
        <v>403</v>
      </c>
      <c r="D181" s="226" t="s">
        <v>307</v>
      </c>
      <c r="E181" s="227" t="s">
        <v>1717</v>
      </c>
      <c r="F181" s="228" t="s">
        <v>1718</v>
      </c>
      <c r="G181" s="229" t="s">
        <v>575</v>
      </c>
      <c r="H181" s="230">
        <v>2</v>
      </c>
      <c r="I181" s="231"/>
      <c r="J181" s="232">
        <f>ROUND(I181*H181,2)</f>
        <v>0</v>
      </c>
      <c r="K181" s="228" t="s">
        <v>1</v>
      </c>
      <c r="L181" s="44"/>
      <c r="M181" s="233" t="s">
        <v>1</v>
      </c>
      <c r="N181" s="234" t="s">
        <v>42</v>
      </c>
      <c r="O181" s="91"/>
      <c r="P181" s="235">
        <f>O181*H181</f>
        <v>0</v>
      </c>
      <c r="Q181" s="235">
        <v>0</v>
      </c>
      <c r="R181" s="235">
        <f>Q181*H181</f>
        <v>0</v>
      </c>
      <c r="S181" s="235">
        <v>0.0275</v>
      </c>
      <c r="T181" s="236">
        <f>S181*H181</f>
        <v>0.055</v>
      </c>
      <c r="U181" s="38"/>
      <c r="V181" s="38"/>
      <c r="W181" s="38"/>
      <c r="X181" s="38"/>
      <c r="Y181" s="38"/>
      <c r="Z181" s="38"/>
      <c r="AA181" s="38"/>
      <c r="AB181" s="38"/>
      <c r="AC181" s="38"/>
      <c r="AD181" s="38"/>
      <c r="AE181" s="38"/>
      <c r="AR181" s="237" t="s">
        <v>392</v>
      </c>
      <c r="AT181" s="237" t="s">
        <v>307</v>
      </c>
      <c r="AU181" s="237" t="s">
        <v>86</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392</v>
      </c>
      <c r="BM181" s="237" t="s">
        <v>1719</v>
      </c>
    </row>
    <row r="182" s="13" customFormat="1">
      <c r="A182" s="13"/>
      <c r="B182" s="239"/>
      <c r="C182" s="240"/>
      <c r="D182" s="241" t="s">
        <v>323</v>
      </c>
      <c r="E182" s="242" t="s">
        <v>1</v>
      </c>
      <c r="F182" s="243" t="s">
        <v>2308</v>
      </c>
      <c r="G182" s="240"/>
      <c r="H182" s="244">
        <v>2</v>
      </c>
      <c r="I182" s="245"/>
      <c r="J182" s="240"/>
      <c r="K182" s="240"/>
      <c r="L182" s="246"/>
      <c r="M182" s="247"/>
      <c r="N182" s="248"/>
      <c r="O182" s="248"/>
      <c r="P182" s="248"/>
      <c r="Q182" s="248"/>
      <c r="R182" s="248"/>
      <c r="S182" s="248"/>
      <c r="T182" s="249"/>
      <c r="U182" s="13"/>
      <c r="V182" s="13"/>
      <c r="W182" s="13"/>
      <c r="X182" s="13"/>
      <c r="Y182" s="13"/>
      <c r="Z182" s="13"/>
      <c r="AA182" s="13"/>
      <c r="AB182" s="13"/>
      <c r="AC182" s="13"/>
      <c r="AD182" s="13"/>
      <c r="AE182" s="13"/>
      <c r="AT182" s="250" t="s">
        <v>323</v>
      </c>
      <c r="AU182" s="250" t="s">
        <v>86</v>
      </c>
      <c r="AV182" s="13" t="s">
        <v>86</v>
      </c>
      <c r="AW182" s="13" t="s">
        <v>32</v>
      </c>
      <c r="AX182" s="13" t="s">
        <v>84</v>
      </c>
      <c r="AY182" s="250" t="s">
        <v>304</v>
      </c>
    </row>
    <row r="183" s="2" customFormat="1" ht="33" customHeight="1">
      <c r="A183" s="38"/>
      <c r="B183" s="39"/>
      <c r="C183" s="226" t="s">
        <v>410</v>
      </c>
      <c r="D183" s="226" t="s">
        <v>307</v>
      </c>
      <c r="E183" s="227" t="s">
        <v>404</v>
      </c>
      <c r="F183" s="228" t="s">
        <v>405</v>
      </c>
      <c r="G183" s="229" t="s">
        <v>406</v>
      </c>
      <c r="H183" s="272"/>
      <c r="I183" s="231"/>
      <c r="J183" s="232">
        <f>ROUND(I183*H183,2)</f>
        <v>0</v>
      </c>
      <c r="K183" s="228" t="s">
        <v>318</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392</v>
      </c>
      <c r="AT183" s="237" t="s">
        <v>307</v>
      </c>
      <c r="AU183" s="237" t="s">
        <v>86</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392</v>
      </c>
      <c r="BM183" s="237" t="s">
        <v>407</v>
      </c>
    </row>
    <row r="184" s="12" customFormat="1" ht="22.8" customHeight="1">
      <c r="A184" s="12"/>
      <c r="B184" s="210"/>
      <c r="C184" s="211"/>
      <c r="D184" s="212" t="s">
        <v>76</v>
      </c>
      <c r="E184" s="224" t="s">
        <v>1385</v>
      </c>
      <c r="F184" s="224" t="s">
        <v>1386</v>
      </c>
      <c r="G184" s="211"/>
      <c r="H184" s="211"/>
      <c r="I184" s="214"/>
      <c r="J184" s="225">
        <f>BK184</f>
        <v>0</v>
      </c>
      <c r="K184" s="211"/>
      <c r="L184" s="216"/>
      <c r="M184" s="217"/>
      <c r="N184" s="218"/>
      <c r="O184" s="218"/>
      <c r="P184" s="219">
        <f>SUM(P185:P189)</f>
        <v>0</v>
      </c>
      <c r="Q184" s="218"/>
      <c r="R184" s="219">
        <f>SUM(R185:R189)</f>
        <v>0</v>
      </c>
      <c r="S184" s="218"/>
      <c r="T184" s="220">
        <f>SUM(T185:T189)</f>
        <v>0.34799999999999998</v>
      </c>
      <c r="U184" s="12"/>
      <c r="V184" s="12"/>
      <c r="W184" s="12"/>
      <c r="X184" s="12"/>
      <c r="Y184" s="12"/>
      <c r="Z184" s="12"/>
      <c r="AA184" s="12"/>
      <c r="AB184" s="12"/>
      <c r="AC184" s="12"/>
      <c r="AD184" s="12"/>
      <c r="AE184" s="12"/>
      <c r="AR184" s="221" t="s">
        <v>86</v>
      </c>
      <c r="AT184" s="222" t="s">
        <v>76</v>
      </c>
      <c r="AU184" s="222" t="s">
        <v>84</v>
      </c>
      <c r="AY184" s="221" t="s">
        <v>304</v>
      </c>
      <c r="BK184" s="223">
        <f>SUM(BK185:BK189)</f>
        <v>0</v>
      </c>
    </row>
    <row r="185" s="2" customFormat="1" ht="16.5" customHeight="1">
      <c r="A185" s="38"/>
      <c r="B185" s="39"/>
      <c r="C185" s="226" t="s">
        <v>414</v>
      </c>
      <c r="D185" s="226" t="s">
        <v>307</v>
      </c>
      <c r="E185" s="227" t="s">
        <v>2152</v>
      </c>
      <c r="F185" s="228" t="s">
        <v>2153</v>
      </c>
      <c r="G185" s="229" t="s">
        <v>575</v>
      </c>
      <c r="H185" s="230">
        <v>1</v>
      </c>
      <c r="I185" s="231"/>
      <c r="J185" s="232">
        <f>ROUND(I185*H185,2)</f>
        <v>0</v>
      </c>
      <c r="K185" s="228" t="s">
        <v>1</v>
      </c>
      <c r="L185" s="44"/>
      <c r="M185" s="233" t="s">
        <v>1</v>
      </c>
      <c r="N185" s="234" t="s">
        <v>42</v>
      </c>
      <c r="O185" s="91"/>
      <c r="P185" s="235">
        <f>O185*H185</f>
        <v>0</v>
      </c>
      <c r="Q185" s="235">
        <v>0</v>
      </c>
      <c r="R185" s="235">
        <f>Q185*H185</f>
        <v>0</v>
      </c>
      <c r="S185" s="235">
        <v>0.17399999999999999</v>
      </c>
      <c r="T185" s="236">
        <f>S185*H185</f>
        <v>0.17399999999999999</v>
      </c>
      <c r="U185" s="38"/>
      <c r="V185" s="38"/>
      <c r="W185" s="38"/>
      <c r="X185" s="38"/>
      <c r="Y185" s="38"/>
      <c r="Z185" s="38"/>
      <c r="AA185" s="38"/>
      <c r="AB185" s="38"/>
      <c r="AC185" s="38"/>
      <c r="AD185" s="38"/>
      <c r="AE185" s="38"/>
      <c r="AR185" s="237" t="s">
        <v>392</v>
      </c>
      <c r="AT185" s="237" t="s">
        <v>307</v>
      </c>
      <c r="AU185" s="237" t="s">
        <v>86</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392</v>
      </c>
      <c r="BM185" s="237" t="s">
        <v>2154</v>
      </c>
    </row>
    <row r="186" s="13" customFormat="1">
      <c r="A186" s="13"/>
      <c r="B186" s="239"/>
      <c r="C186" s="240"/>
      <c r="D186" s="241" t="s">
        <v>323</v>
      </c>
      <c r="E186" s="242" t="s">
        <v>1</v>
      </c>
      <c r="F186" s="243" t="s">
        <v>2309</v>
      </c>
      <c r="G186" s="240"/>
      <c r="H186" s="244">
        <v>1</v>
      </c>
      <c r="I186" s="245"/>
      <c r="J186" s="240"/>
      <c r="K186" s="240"/>
      <c r="L186" s="246"/>
      <c r="M186" s="247"/>
      <c r="N186" s="248"/>
      <c r="O186" s="248"/>
      <c r="P186" s="248"/>
      <c r="Q186" s="248"/>
      <c r="R186" s="248"/>
      <c r="S186" s="248"/>
      <c r="T186" s="249"/>
      <c r="U186" s="13"/>
      <c r="V186" s="13"/>
      <c r="W186" s="13"/>
      <c r="X186" s="13"/>
      <c r="Y186" s="13"/>
      <c r="Z186" s="13"/>
      <c r="AA186" s="13"/>
      <c r="AB186" s="13"/>
      <c r="AC186" s="13"/>
      <c r="AD186" s="13"/>
      <c r="AE186" s="13"/>
      <c r="AT186" s="250" t="s">
        <v>323</v>
      </c>
      <c r="AU186" s="250" t="s">
        <v>86</v>
      </c>
      <c r="AV186" s="13" t="s">
        <v>86</v>
      </c>
      <c r="AW186" s="13" t="s">
        <v>32</v>
      </c>
      <c r="AX186" s="13" t="s">
        <v>84</v>
      </c>
      <c r="AY186" s="250" t="s">
        <v>304</v>
      </c>
    </row>
    <row r="187" s="2" customFormat="1" ht="16.5" customHeight="1">
      <c r="A187" s="38"/>
      <c r="B187" s="39"/>
      <c r="C187" s="226" t="s">
        <v>7</v>
      </c>
      <c r="D187" s="226" t="s">
        <v>307</v>
      </c>
      <c r="E187" s="227" t="s">
        <v>2156</v>
      </c>
      <c r="F187" s="228" t="s">
        <v>2157</v>
      </c>
      <c r="G187" s="229" t="s">
        <v>575</v>
      </c>
      <c r="H187" s="230">
        <v>1</v>
      </c>
      <c r="I187" s="231"/>
      <c r="J187" s="232">
        <f>ROUND(I187*H187,2)</f>
        <v>0</v>
      </c>
      <c r="K187" s="228" t="s">
        <v>1</v>
      </c>
      <c r="L187" s="44"/>
      <c r="M187" s="233" t="s">
        <v>1</v>
      </c>
      <c r="N187" s="234" t="s">
        <v>42</v>
      </c>
      <c r="O187" s="91"/>
      <c r="P187" s="235">
        <f>O187*H187</f>
        <v>0</v>
      </c>
      <c r="Q187" s="235">
        <v>0</v>
      </c>
      <c r="R187" s="235">
        <f>Q187*H187</f>
        <v>0</v>
      </c>
      <c r="S187" s="235">
        <v>0.17399999999999999</v>
      </c>
      <c r="T187" s="236">
        <f>S187*H187</f>
        <v>0.17399999999999999</v>
      </c>
      <c r="U187" s="38"/>
      <c r="V187" s="38"/>
      <c r="W187" s="38"/>
      <c r="X187" s="38"/>
      <c r="Y187" s="38"/>
      <c r="Z187" s="38"/>
      <c r="AA187" s="38"/>
      <c r="AB187" s="38"/>
      <c r="AC187" s="38"/>
      <c r="AD187" s="38"/>
      <c r="AE187" s="38"/>
      <c r="AR187" s="237" t="s">
        <v>392</v>
      </c>
      <c r="AT187" s="237" t="s">
        <v>307</v>
      </c>
      <c r="AU187" s="237" t="s">
        <v>86</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392</v>
      </c>
      <c r="BM187" s="237" t="s">
        <v>2158</v>
      </c>
    </row>
    <row r="188" s="13" customFormat="1">
      <c r="A188" s="13"/>
      <c r="B188" s="239"/>
      <c r="C188" s="240"/>
      <c r="D188" s="241" t="s">
        <v>323</v>
      </c>
      <c r="E188" s="242" t="s">
        <v>1</v>
      </c>
      <c r="F188" s="243" t="s">
        <v>2310</v>
      </c>
      <c r="G188" s="240"/>
      <c r="H188" s="244">
        <v>1</v>
      </c>
      <c r="I188" s="245"/>
      <c r="J188" s="240"/>
      <c r="K188" s="240"/>
      <c r="L188" s="246"/>
      <c r="M188" s="247"/>
      <c r="N188" s="248"/>
      <c r="O188" s="248"/>
      <c r="P188" s="248"/>
      <c r="Q188" s="248"/>
      <c r="R188" s="248"/>
      <c r="S188" s="248"/>
      <c r="T188" s="249"/>
      <c r="U188" s="13"/>
      <c r="V188" s="13"/>
      <c r="W188" s="13"/>
      <c r="X188" s="13"/>
      <c r="Y188" s="13"/>
      <c r="Z188" s="13"/>
      <c r="AA188" s="13"/>
      <c r="AB188" s="13"/>
      <c r="AC188" s="13"/>
      <c r="AD188" s="13"/>
      <c r="AE188" s="13"/>
      <c r="AT188" s="250" t="s">
        <v>323</v>
      </c>
      <c r="AU188" s="250" t="s">
        <v>86</v>
      </c>
      <c r="AV188" s="13" t="s">
        <v>86</v>
      </c>
      <c r="AW188" s="13" t="s">
        <v>32</v>
      </c>
      <c r="AX188" s="13" t="s">
        <v>84</v>
      </c>
      <c r="AY188" s="250" t="s">
        <v>304</v>
      </c>
    </row>
    <row r="189" s="2" customFormat="1" ht="24.15" customHeight="1">
      <c r="A189" s="38"/>
      <c r="B189" s="39"/>
      <c r="C189" s="226" t="s">
        <v>422</v>
      </c>
      <c r="D189" s="226" t="s">
        <v>307</v>
      </c>
      <c r="E189" s="227" t="s">
        <v>2160</v>
      </c>
      <c r="F189" s="228" t="s">
        <v>2161</v>
      </c>
      <c r="G189" s="229" t="s">
        <v>406</v>
      </c>
      <c r="H189" s="272"/>
      <c r="I189" s="231"/>
      <c r="J189" s="232">
        <f>ROUND(I189*H189,2)</f>
        <v>0</v>
      </c>
      <c r="K189" s="228" t="s">
        <v>318</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392</v>
      </c>
      <c r="AT189" s="237" t="s">
        <v>307</v>
      </c>
      <c r="AU189" s="237" t="s">
        <v>86</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392</v>
      </c>
      <c r="BM189" s="237" t="s">
        <v>2162</v>
      </c>
    </row>
    <row r="190" s="12" customFormat="1" ht="22.8" customHeight="1">
      <c r="A190" s="12"/>
      <c r="B190" s="210"/>
      <c r="C190" s="211"/>
      <c r="D190" s="212" t="s">
        <v>76</v>
      </c>
      <c r="E190" s="224" t="s">
        <v>408</v>
      </c>
      <c r="F190" s="224" t="s">
        <v>409</v>
      </c>
      <c r="G190" s="211"/>
      <c r="H190" s="211"/>
      <c r="I190" s="214"/>
      <c r="J190" s="225">
        <f>BK190</f>
        <v>0</v>
      </c>
      <c r="K190" s="211"/>
      <c r="L190" s="216"/>
      <c r="M190" s="217"/>
      <c r="N190" s="218"/>
      <c r="O190" s="218"/>
      <c r="P190" s="219">
        <f>SUM(P191:P199)</f>
        <v>0</v>
      </c>
      <c r="Q190" s="218"/>
      <c r="R190" s="219">
        <f>SUM(R191:R199)</f>
        <v>0.28420000000000001</v>
      </c>
      <c r="S190" s="218"/>
      <c r="T190" s="220">
        <f>SUM(T191:T199)</f>
        <v>0</v>
      </c>
      <c r="U190" s="12"/>
      <c r="V190" s="12"/>
      <c r="W190" s="12"/>
      <c r="X190" s="12"/>
      <c r="Y190" s="12"/>
      <c r="Z190" s="12"/>
      <c r="AA190" s="12"/>
      <c r="AB190" s="12"/>
      <c r="AC190" s="12"/>
      <c r="AD190" s="12"/>
      <c r="AE190" s="12"/>
      <c r="AR190" s="221" t="s">
        <v>86</v>
      </c>
      <c r="AT190" s="222" t="s">
        <v>76</v>
      </c>
      <c r="AU190" s="222" t="s">
        <v>84</v>
      </c>
      <c r="AY190" s="221" t="s">
        <v>304</v>
      </c>
      <c r="BK190" s="223">
        <f>SUM(BK191:BK199)</f>
        <v>0</v>
      </c>
    </row>
    <row r="191" s="2" customFormat="1" ht="16.5" customHeight="1">
      <c r="A191" s="38"/>
      <c r="B191" s="39"/>
      <c r="C191" s="226" t="s">
        <v>429</v>
      </c>
      <c r="D191" s="226" t="s">
        <v>307</v>
      </c>
      <c r="E191" s="227" t="s">
        <v>411</v>
      </c>
      <c r="F191" s="228" t="s">
        <v>412</v>
      </c>
      <c r="G191" s="229" t="s">
        <v>317</v>
      </c>
      <c r="H191" s="230">
        <v>7</v>
      </c>
      <c r="I191" s="231"/>
      <c r="J191" s="232">
        <f>ROUND(I191*H191,2)</f>
        <v>0</v>
      </c>
      <c r="K191" s="228" t="s">
        <v>318</v>
      </c>
      <c r="L191" s="44"/>
      <c r="M191" s="233" t="s">
        <v>1</v>
      </c>
      <c r="N191" s="234" t="s">
        <v>42</v>
      </c>
      <c r="O191" s="91"/>
      <c r="P191" s="235">
        <f>O191*H191</f>
        <v>0</v>
      </c>
      <c r="Q191" s="235">
        <v>0.00029999999999999997</v>
      </c>
      <c r="R191" s="235">
        <f>Q191*H191</f>
        <v>0.0020999999999999999</v>
      </c>
      <c r="S191" s="235">
        <v>0</v>
      </c>
      <c r="T191" s="236">
        <f>S191*H191</f>
        <v>0</v>
      </c>
      <c r="U191" s="38"/>
      <c r="V191" s="38"/>
      <c r="W191" s="38"/>
      <c r="X191" s="38"/>
      <c r="Y191" s="38"/>
      <c r="Z191" s="38"/>
      <c r="AA191" s="38"/>
      <c r="AB191" s="38"/>
      <c r="AC191" s="38"/>
      <c r="AD191" s="38"/>
      <c r="AE191" s="38"/>
      <c r="AR191" s="237" t="s">
        <v>392</v>
      </c>
      <c r="AT191" s="237" t="s">
        <v>307</v>
      </c>
      <c r="AU191" s="237" t="s">
        <v>86</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392</v>
      </c>
      <c r="BM191" s="237" t="s">
        <v>413</v>
      </c>
    </row>
    <row r="192" s="2" customFormat="1" ht="24.15" customHeight="1">
      <c r="A192" s="38"/>
      <c r="B192" s="39"/>
      <c r="C192" s="226" t="s">
        <v>433</v>
      </c>
      <c r="D192" s="226" t="s">
        <v>307</v>
      </c>
      <c r="E192" s="227" t="s">
        <v>415</v>
      </c>
      <c r="F192" s="228" t="s">
        <v>416</v>
      </c>
      <c r="G192" s="229" t="s">
        <v>317</v>
      </c>
      <c r="H192" s="230">
        <v>7</v>
      </c>
      <c r="I192" s="231"/>
      <c r="J192" s="232">
        <f>ROUND(I192*H192,2)</f>
        <v>0</v>
      </c>
      <c r="K192" s="228" t="s">
        <v>318</v>
      </c>
      <c r="L192" s="44"/>
      <c r="M192" s="233" t="s">
        <v>1</v>
      </c>
      <c r="N192" s="234" t="s">
        <v>42</v>
      </c>
      <c r="O192" s="91"/>
      <c r="P192" s="235">
        <f>O192*H192</f>
        <v>0</v>
      </c>
      <c r="Q192" s="235">
        <v>0.0074999999999999997</v>
      </c>
      <c r="R192" s="235">
        <f>Q192*H192</f>
        <v>0.052499999999999998</v>
      </c>
      <c r="S192" s="235">
        <v>0</v>
      </c>
      <c r="T192" s="236">
        <f>S192*H192</f>
        <v>0</v>
      </c>
      <c r="U192" s="38"/>
      <c r="V192" s="38"/>
      <c r="W192" s="38"/>
      <c r="X192" s="38"/>
      <c r="Y192" s="38"/>
      <c r="Z192" s="38"/>
      <c r="AA192" s="38"/>
      <c r="AB192" s="38"/>
      <c r="AC192" s="38"/>
      <c r="AD192" s="38"/>
      <c r="AE192" s="38"/>
      <c r="AR192" s="237" t="s">
        <v>392</v>
      </c>
      <c r="AT192" s="237" t="s">
        <v>307</v>
      </c>
      <c r="AU192" s="237" t="s">
        <v>86</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392</v>
      </c>
      <c r="BM192" s="237" t="s">
        <v>417</v>
      </c>
    </row>
    <row r="193" s="2" customFormat="1" ht="33" customHeight="1">
      <c r="A193" s="38"/>
      <c r="B193" s="39"/>
      <c r="C193" s="226" t="s">
        <v>437</v>
      </c>
      <c r="D193" s="226" t="s">
        <v>307</v>
      </c>
      <c r="E193" s="227" t="s">
        <v>418</v>
      </c>
      <c r="F193" s="228" t="s">
        <v>419</v>
      </c>
      <c r="G193" s="229" t="s">
        <v>317</v>
      </c>
      <c r="H193" s="230">
        <v>7</v>
      </c>
      <c r="I193" s="231"/>
      <c r="J193" s="232">
        <f>ROUND(I193*H193,2)</f>
        <v>0</v>
      </c>
      <c r="K193" s="228" t="s">
        <v>318</v>
      </c>
      <c r="L193" s="44"/>
      <c r="M193" s="233" t="s">
        <v>1</v>
      </c>
      <c r="N193" s="234" t="s">
        <v>42</v>
      </c>
      <c r="O193" s="91"/>
      <c r="P193" s="235">
        <f>O193*H193</f>
        <v>0</v>
      </c>
      <c r="Q193" s="235">
        <v>0.0060000000000000001</v>
      </c>
      <c r="R193" s="235">
        <f>Q193*H193</f>
        <v>0.042000000000000003</v>
      </c>
      <c r="S193" s="235">
        <v>0</v>
      </c>
      <c r="T193" s="236">
        <f>S193*H193</f>
        <v>0</v>
      </c>
      <c r="U193" s="38"/>
      <c r="V193" s="38"/>
      <c r="W193" s="38"/>
      <c r="X193" s="38"/>
      <c r="Y193" s="38"/>
      <c r="Z193" s="38"/>
      <c r="AA193" s="38"/>
      <c r="AB193" s="38"/>
      <c r="AC193" s="38"/>
      <c r="AD193" s="38"/>
      <c r="AE193" s="38"/>
      <c r="AR193" s="237" t="s">
        <v>392</v>
      </c>
      <c r="AT193" s="237" t="s">
        <v>307</v>
      </c>
      <c r="AU193" s="237" t="s">
        <v>86</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392</v>
      </c>
      <c r="BM193" s="237" t="s">
        <v>420</v>
      </c>
    </row>
    <row r="194" s="13" customFormat="1">
      <c r="A194" s="13"/>
      <c r="B194" s="239"/>
      <c r="C194" s="240"/>
      <c r="D194" s="241" t="s">
        <v>323</v>
      </c>
      <c r="E194" s="242" t="s">
        <v>1</v>
      </c>
      <c r="F194" s="243" t="s">
        <v>2311</v>
      </c>
      <c r="G194" s="240"/>
      <c r="H194" s="244">
        <v>7</v>
      </c>
      <c r="I194" s="245"/>
      <c r="J194" s="240"/>
      <c r="K194" s="240"/>
      <c r="L194" s="246"/>
      <c r="M194" s="247"/>
      <c r="N194" s="248"/>
      <c r="O194" s="248"/>
      <c r="P194" s="248"/>
      <c r="Q194" s="248"/>
      <c r="R194" s="248"/>
      <c r="S194" s="248"/>
      <c r="T194" s="249"/>
      <c r="U194" s="13"/>
      <c r="V194" s="13"/>
      <c r="W194" s="13"/>
      <c r="X194" s="13"/>
      <c r="Y194" s="13"/>
      <c r="Z194" s="13"/>
      <c r="AA194" s="13"/>
      <c r="AB194" s="13"/>
      <c r="AC194" s="13"/>
      <c r="AD194" s="13"/>
      <c r="AE194" s="13"/>
      <c r="AT194" s="250" t="s">
        <v>323</v>
      </c>
      <c r="AU194" s="250" t="s">
        <v>86</v>
      </c>
      <c r="AV194" s="13" t="s">
        <v>86</v>
      </c>
      <c r="AW194" s="13" t="s">
        <v>32</v>
      </c>
      <c r="AX194" s="13" t="s">
        <v>84</v>
      </c>
      <c r="AY194" s="250" t="s">
        <v>304</v>
      </c>
    </row>
    <row r="195" s="2" customFormat="1" ht="37.8" customHeight="1">
      <c r="A195" s="38"/>
      <c r="B195" s="39"/>
      <c r="C195" s="273" t="s">
        <v>443</v>
      </c>
      <c r="D195" s="273" t="s">
        <v>423</v>
      </c>
      <c r="E195" s="274" t="s">
        <v>424</v>
      </c>
      <c r="F195" s="275" t="s">
        <v>425</v>
      </c>
      <c r="G195" s="276" t="s">
        <v>317</v>
      </c>
      <c r="H195" s="277">
        <v>8.0500000000000007</v>
      </c>
      <c r="I195" s="278"/>
      <c r="J195" s="279">
        <f>ROUND(I195*H195,2)</f>
        <v>0</v>
      </c>
      <c r="K195" s="275" t="s">
        <v>318</v>
      </c>
      <c r="L195" s="280"/>
      <c r="M195" s="281" t="s">
        <v>1</v>
      </c>
      <c r="N195" s="282" t="s">
        <v>42</v>
      </c>
      <c r="O195" s="91"/>
      <c r="P195" s="235">
        <f>O195*H195</f>
        <v>0</v>
      </c>
      <c r="Q195" s="235">
        <v>0.021999999999999999</v>
      </c>
      <c r="R195" s="235">
        <f>Q195*H195</f>
        <v>0.17710000000000001</v>
      </c>
      <c r="S195" s="235">
        <v>0</v>
      </c>
      <c r="T195" s="236">
        <f>S195*H195</f>
        <v>0</v>
      </c>
      <c r="U195" s="38"/>
      <c r="V195" s="38"/>
      <c r="W195" s="38"/>
      <c r="X195" s="38"/>
      <c r="Y195" s="38"/>
      <c r="Z195" s="38"/>
      <c r="AA195" s="38"/>
      <c r="AB195" s="38"/>
      <c r="AC195" s="38"/>
      <c r="AD195" s="38"/>
      <c r="AE195" s="38"/>
      <c r="AR195" s="237" t="s">
        <v>426</v>
      </c>
      <c r="AT195" s="237" t="s">
        <v>423</v>
      </c>
      <c r="AU195" s="237" t="s">
        <v>86</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392</v>
      </c>
      <c r="BM195" s="237" t="s">
        <v>427</v>
      </c>
    </row>
    <row r="196" s="13" customFormat="1">
      <c r="A196" s="13"/>
      <c r="B196" s="239"/>
      <c r="C196" s="240"/>
      <c r="D196" s="241" t="s">
        <v>323</v>
      </c>
      <c r="E196" s="240"/>
      <c r="F196" s="243" t="s">
        <v>2026</v>
      </c>
      <c r="G196" s="240"/>
      <c r="H196" s="244">
        <v>8.0500000000000007</v>
      </c>
      <c r="I196" s="245"/>
      <c r="J196" s="240"/>
      <c r="K196" s="240"/>
      <c r="L196" s="246"/>
      <c r="M196" s="247"/>
      <c r="N196" s="248"/>
      <c r="O196" s="248"/>
      <c r="P196" s="248"/>
      <c r="Q196" s="248"/>
      <c r="R196" s="248"/>
      <c r="S196" s="248"/>
      <c r="T196" s="249"/>
      <c r="U196" s="13"/>
      <c r="V196" s="13"/>
      <c r="W196" s="13"/>
      <c r="X196" s="13"/>
      <c r="Y196" s="13"/>
      <c r="Z196" s="13"/>
      <c r="AA196" s="13"/>
      <c r="AB196" s="13"/>
      <c r="AC196" s="13"/>
      <c r="AD196" s="13"/>
      <c r="AE196" s="13"/>
      <c r="AT196" s="250" t="s">
        <v>323</v>
      </c>
      <c r="AU196" s="250" t="s">
        <v>86</v>
      </c>
      <c r="AV196" s="13" t="s">
        <v>86</v>
      </c>
      <c r="AW196" s="13" t="s">
        <v>4</v>
      </c>
      <c r="AX196" s="13" t="s">
        <v>84</v>
      </c>
      <c r="AY196" s="250" t="s">
        <v>304</v>
      </c>
    </row>
    <row r="197" s="2" customFormat="1" ht="33" customHeight="1">
      <c r="A197" s="38"/>
      <c r="B197" s="39"/>
      <c r="C197" s="226" t="s">
        <v>447</v>
      </c>
      <c r="D197" s="226" t="s">
        <v>307</v>
      </c>
      <c r="E197" s="227" t="s">
        <v>430</v>
      </c>
      <c r="F197" s="228" t="s">
        <v>431</v>
      </c>
      <c r="G197" s="229" t="s">
        <v>317</v>
      </c>
      <c r="H197" s="230">
        <v>7</v>
      </c>
      <c r="I197" s="231"/>
      <c r="J197" s="232">
        <f>ROUND(I197*H197,2)</f>
        <v>0</v>
      </c>
      <c r="K197" s="228" t="s">
        <v>318</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392</v>
      </c>
      <c r="AT197" s="237" t="s">
        <v>307</v>
      </c>
      <c r="AU197" s="237" t="s">
        <v>86</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392</v>
      </c>
      <c r="BM197" s="237" t="s">
        <v>432</v>
      </c>
    </row>
    <row r="198" s="2" customFormat="1" ht="24.15" customHeight="1">
      <c r="A198" s="38"/>
      <c r="B198" s="39"/>
      <c r="C198" s="226" t="s">
        <v>451</v>
      </c>
      <c r="D198" s="226" t="s">
        <v>307</v>
      </c>
      <c r="E198" s="227" t="s">
        <v>434</v>
      </c>
      <c r="F198" s="228" t="s">
        <v>435</v>
      </c>
      <c r="G198" s="229" t="s">
        <v>317</v>
      </c>
      <c r="H198" s="230">
        <v>7</v>
      </c>
      <c r="I198" s="231"/>
      <c r="J198" s="232">
        <f>ROUND(I198*H198,2)</f>
        <v>0</v>
      </c>
      <c r="K198" s="228" t="s">
        <v>318</v>
      </c>
      <c r="L198" s="44"/>
      <c r="M198" s="233" t="s">
        <v>1</v>
      </c>
      <c r="N198" s="234" t="s">
        <v>42</v>
      </c>
      <c r="O198" s="91"/>
      <c r="P198" s="235">
        <f>O198*H198</f>
        <v>0</v>
      </c>
      <c r="Q198" s="235">
        <v>0.0015</v>
      </c>
      <c r="R198" s="235">
        <f>Q198*H198</f>
        <v>0.010500000000000001</v>
      </c>
      <c r="S198" s="235">
        <v>0</v>
      </c>
      <c r="T198" s="236">
        <f>S198*H198</f>
        <v>0</v>
      </c>
      <c r="U198" s="38"/>
      <c r="V198" s="38"/>
      <c r="W198" s="38"/>
      <c r="X198" s="38"/>
      <c r="Y198" s="38"/>
      <c r="Z198" s="38"/>
      <c r="AA198" s="38"/>
      <c r="AB198" s="38"/>
      <c r="AC198" s="38"/>
      <c r="AD198" s="38"/>
      <c r="AE198" s="38"/>
      <c r="AR198" s="237" t="s">
        <v>392</v>
      </c>
      <c r="AT198" s="237" t="s">
        <v>307</v>
      </c>
      <c r="AU198" s="237" t="s">
        <v>86</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392</v>
      </c>
      <c r="BM198" s="237" t="s">
        <v>436</v>
      </c>
    </row>
    <row r="199" s="2" customFormat="1" ht="24.15" customHeight="1">
      <c r="A199" s="38"/>
      <c r="B199" s="39"/>
      <c r="C199" s="226" t="s">
        <v>456</v>
      </c>
      <c r="D199" s="226" t="s">
        <v>307</v>
      </c>
      <c r="E199" s="227" t="s">
        <v>438</v>
      </c>
      <c r="F199" s="228" t="s">
        <v>439</v>
      </c>
      <c r="G199" s="229" t="s">
        <v>406</v>
      </c>
      <c r="H199" s="272"/>
      <c r="I199" s="231"/>
      <c r="J199" s="232">
        <f>ROUND(I199*H199,2)</f>
        <v>0</v>
      </c>
      <c r="K199" s="228" t="s">
        <v>318</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392</v>
      </c>
      <c r="AT199" s="237" t="s">
        <v>307</v>
      </c>
      <c r="AU199" s="237" t="s">
        <v>86</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392</v>
      </c>
      <c r="BM199" s="237" t="s">
        <v>440</v>
      </c>
    </row>
    <row r="200" s="12" customFormat="1" ht="22.8" customHeight="1">
      <c r="A200" s="12"/>
      <c r="B200" s="210"/>
      <c r="C200" s="211"/>
      <c r="D200" s="212" t="s">
        <v>76</v>
      </c>
      <c r="E200" s="224" t="s">
        <v>441</v>
      </c>
      <c r="F200" s="224" t="s">
        <v>442</v>
      </c>
      <c r="G200" s="211"/>
      <c r="H200" s="211"/>
      <c r="I200" s="214"/>
      <c r="J200" s="225">
        <f>BK200</f>
        <v>0</v>
      </c>
      <c r="K200" s="211"/>
      <c r="L200" s="216"/>
      <c r="M200" s="217"/>
      <c r="N200" s="218"/>
      <c r="O200" s="218"/>
      <c r="P200" s="219">
        <f>SUM(P201:P211)</f>
        <v>0</v>
      </c>
      <c r="Q200" s="218"/>
      <c r="R200" s="219">
        <f>SUM(R201:R211)</f>
        <v>0.262845</v>
      </c>
      <c r="S200" s="218"/>
      <c r="T200" s="220">
        <f>SUM(T201:T211)</f>
        <v>0.081000000000000003</v>
      </c>
      <c r="U200" s="12"/>
      <c r="V200" s="12"/>
      <c r="W200" s="12"/>
      <c r="X200" s="12"/>
      <c r="Y200" s="12"/>
      <c r="Z200" s="12"/>
      <c r="AA200" s="12"/>
      <c r="AB200" s="12"/>
      <c r="AC200" s="12"/>
      <c r="AD200" s="12"/>
      <c r="AE200" s="12"/>
      <c r="AR200" s="221" t="s">
        <v>86</v>
      </c>
      <c r="AT200" s="222" t="s">
        <v>76</v>
      </c>
      <c r="AU200" s="222" t="s">
        <v>84</v>
      </c>
      <c r="AY200" s="221" t="s">
        <v>304</v>
      </c>
      <c r="BK200" s="223">
        <f>SUM(BK201:BK211)</f>
        <v>0</v>
      </c>
    </row>
    <row r="201" s="2" customFormat="1" ht="24.15" customHeight="1">
      <c r="A201" s="38"/>
      <c r="B201" s="39"/>
      <c r="C201" s="226" t="s">
        <v>461</v>
      </c>
      <c r="D201" s="226" t="s">
        <v>307</v>
      </c>
      <c r="E201" s="227" t="s">
        <v>444</v>
      </c>
      <c r="F201" s="228" t="s">
        <v>445</v>
      </c>
      <c r="G201" s="229" t="s">
        <v>317</v>
      </c>
      <c r="H201" s="230">
        <v>27</v>
      </c>
      <c r="I201" s="231"/>
      <c r="J201" s="232">
        <f>ROUND(I201*H201,2)</f>
        <v>0</v>
      </c>
      <c r="K201" s="228" t="s">
        <v>318</v>
      </c>
      <c r="L201" s="44"/>
      <c r="M201" s="233" t="s">
        <v>1</v>
      </c>
      <c r="N201" s="234" t="s">
        <v>42</v>
      </c>
      <c r="O201" s="91"/>
      <c r="P201" s="235">
        <f>O201*H201</f>
        <v>0</v>
      </c>
      <c r="Q201" s="235">
        <v>3.0000000000000001E-05</v>
      </c>
      <c r="R201" s="235">
        <f>Q201*H201</f>
        <v>0.00081000000000000006</v>
      </c>
      <c r="S201" s="235">
        <v>0</v>
      </c>
      <c r="T201" s="236">
        <f>S201*H201</f>
        <v>0</v>
      </c>
      <c r="U201" s="38"/>
      <c r="V201" s="38"/>
      <c r="W201" s="38"/>
      <c r="X201" s="38"/>
      <c r="Y201" s="38"/>
      <c r="Z201" s="38"/>
      <c r="AA201" s="38"/>
      <c r="AB201" s="38"/>
      <c r="AC201" s="38"/>
      <c r="AD201" s="38"/>
      <c r="AE201" s="38"/>
      <c r="AR201" s="237" t="s">
        <v>392</v>
      </c>
      <c r="AT201" s="237" t="s">
        <v>307</v>
      </c>
      <c r="AU201" s="237" t="s">
        <v>86</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392</v>
      </c>
      <c r="BM201" s="237" t="s">
        <v>446</v>
      </c>
    </row>
    <row r="202" s="2" customFormat="1" ht="33" customHeight="1">
      <c r="A202" s="38"/>
      <c r="B202" s="39"/>
      <c r="C202" s="226" t="s">
        <v>466</v>
      </c>
      <c r="D202" s="226" t="s">
        <v>307</v>
      </c>
      <c r="E202" s="227" t="s">
        <v>448</v>
      </c>
      <c r="F202" s="228" t="s">
        <v>449</v>
      </c>
      <c r="G202" s="229" t="s">
        <v>317</v>
      </c>
      <c r="H202" s="230">
        <v>27</v>
      </c>
      <c r="I202" s="231"/>
      <c r="J202" s="232">
        <f>ROUND(I202*H202,2)</f>
        <v>0</v>
      </c>
      <c r="K202" s="228" t="s">
        <v>318</v>
      </c>
      <c r="L202" s="44"/>
      <c r="M202" s="233" t="s">
        <v>1</v>
      </c>
      <c r="N202" s="234" t="s">
        <v>42</v>
      </c>
      <c r="O202" s="91"/>
      <c r="P202" s="235">
        <f>O202*H202</f>
        <v>0</v>
      </c>
      <c r="Q202" s="235">
        <v>0.0074999999999999997</v>
      </c>
      <c r="R202" s="235">
        <f>Q202*H202</f>
        <v>0.20249999999999999</v>
      </c>
      <c r="S202" s="235">
        <v>0</v>
      </c>
      <c r="T202" s="236">
        <f>S202*H202</f>
        <v>0</v>
      </c>
      <c r="U202" s="38"/>
      <c r="V202" s="38"/>
      <c r="W202" s="38"/>
      <c r="X202" s="38"/>
      <c r="Y202" s="38"/>
      <c r="Z202" s="38"/>
      <c r="AA202" s="38"/>
      <c r="AB202" s="38"/>
      <c r="AC202" s="38"/>
      <c r="AD202" s="38"/>
      <c r="AE202" s="38"/>
      <c r="AR202" s="237" t="s">
        <v>392</v>
      </c>
      <c r="AT202" s="237" t="s">
        <v>307</v>
      </c>
      <c r="AU202" s="237" t="s">
        <v>86</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392</v>
      </c>
      <c r="BM202" s="237" t="s">
        <v>450</v>
      </c>
    </row>
    <row r="203" s="2" customFormat="1" ht="24.15" customHeight="1">
      <c r="A203" s="38"/>
      <c r="B203" s="39"/>
      <c r="C203" s="226" t="s">
        <v>426</v>
      </c>
      <c r="D203" s="226" t="s">
        <v>307</v>
      </c>
      <c r="E203" s="227" t="s">
        <v>452</v>
      </c>
      <c r="F203" s="228" t="s">
        <v>453</v>
      </c>
      <c r="G203" s="229" t="s">
        <v>317</v>
      </c>
      <c r="H203" s="230">
        <v>27</v>
      </c>
      <c r="I203" s="231"/>
      <c r="J203" s="232">
        <f>ROUND(I203*H203,2)</f>
        <v>0</v>
      </c>
      <c r="K203" s="228" t="s">
        <v>318</v>
      </c>
      <c r="L203" s="44"/>
      <c r="M203" s="233" t="s">
        <v>1</v>
      </c>
      <c r="N203" s="234" t="s">
        <v>42</v>
      </c>
      <c r="O203" s="91"/>
      <c r="P203" s="235">
        <f>O203*H203</f>
        <v>0</v>
      </c>
      <c r="Q203" s="235">
        <v>0</v>
      </c>
      <c r="R203" s="235">
        <f>Q203*H203</f>
        <v>0</v>
      </c>
      <c r="S203" s="235">
        <v>0.0030000000000000001</v>
      </c>
      <c r="T203" s="236">
        <f>S203*H203</f>
        <v>0.081000000000000003</v>
      </c>
      <c r="U203" s="38"/>
      <c r="V203" s="38"/>
      <c r="W203" s="38"/>
      <c r="X203" s="38"/>
      <c r="Y203" s="38"/>
      <c r="Z203" s="38"/>
      <c r="AA203" s="38"/>
      <c r="AB203" s="38"/>
      <c r="AC203" s="38"/>
      <c r="AD203" s="38"/>
      <c r="AE203" s="38"/>
      <c r="AR203" s="237" t="s">
        <v>392</v>
      </c>
      <c r="AT203" s="237" t="s">
        <v>307</v>
      </c>
      <c r="AU203" s="237" t="s">
        <v>86</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392</v>
      </c>
      <c r="BM203" s="237" t="s">
        <v>454</v>
      </c>
    </row>
    <row r="204" s="13" customFormat="1">
      <c r="A204" s="13"/>
      <c r="B204" s="239"/>
      <c r="C204" s="240"/>
      <c r="D204" s="241" t="s">
        <v>323</v>
      </c>
      <c r="E204" s="242" t="s">
        <v>1</v>
      </c>
      <c r="F204" s="243" t="s">
        <v>2312</v>
      </c>
      <c r="G204" s="240"/>
      <c r="H204" s="244">
        <v>27</v>
      </c>
      <c r="I204" s="245"/>
      <c r="J204" s="240"/>
      <c r="K204" s="240"/>
      <c r="L204" s="246"/>
      <c r="M204" s="247"/>
      <c r="N204" s="248"/>
      <c r="O204" s="248"/>
      <c r="P204" s="248"/>
      <c r="Q204" s="248"/>
      <c r="R204" s="248"/>
      <c r="S204" s="248"/>
      <c r="T204" s="249"/>
      <c r="U204" s="13"/>
      <c r="V204" s="13"/>
      <c r="W204" s="13"/>
      <c r="X204" s="13"/>
      <c r="Y204" s="13"/>
      <c r="Z204" s="13"/>
      <c r="AA204" s="13"/>
      <c r="AB204" s="13"/>
      <c r="AC204" s="13"/>
      <c r="AD204" s="13"/>
      <c r="AE204" s="13"/>
      <c r="AT204" s="250" t="s">
        <v>323</v>
      </c>
      <c r="AU204" s="250" t="s">
        <v>86</v>
      </c>
      <c r="AV204" s="13" t="s">
        <v>86</v>
      </c>
      <c r="AW204" s="13" t="s">
        <v>32</v>
      </c>
      <c r="AX204" s="13" t="s">
        <v>77</v>
      </c>
      <c r="AY204" s="250" t="s">
        <v>304</v>
      </c>
    </row>
    <row r="205" s="13" customFormat="1">
      <c r="A205" s="13"/>
      <c r="B205" s="239"/>
      <c r="C205" s="240"/>
      <c r="D205" s="241" t="s">
        <v>323</v>
      </c>
      <c r="E205" s="242" t="s">
        <v>1</v>
      </c>
      <c r="F205" s="243" t="s">
        <v>2313</v>
      </c>
      <c r="G205" s="240"/>
      <c r="H205" s="244">
        <v>0</v>
      </c>
      <c r="I205" s="245"/>
      <c r="J205" s="240"/>
      <c r="K205" s="240"/>
      <c r="L205" s="246"/>
      <c r="M205" s="247"/>
      <c r="N205" s="248"/>
      <c r="O205" s="248"/>
      <c r="P205" s="248"/>
      <c r="Q205" s="248"/>
      <c r="R205" s="248"/>
      <c r="S205" s="248"/>
      <c r="T205" s="249"/>
      <c r="U205" s="13"/>
      <c r="V205" s="13"/>
      <c r="W205" s="13"/>
      <c r="X205" s="13"/>
      <c r="Y205" s="13"/>
      <c r="Z205" s="13"/>
      <c r="AA205" s="13"/>
      <c r="AB205" s="13"/>
      <c r="AC205" s="13"/>
      <c r="AD205" s="13"/>
      <c r="AE205" s="13"/>
      <c r="AT205" s="250" t="s">
        <v>323</v>
      </c>
      <c r="AU205" s="250" t="s">
        <v>86</v>
      </c>
      <c r="AV205" s="13" t="s">
        <v>86</v>
      </c>
      <c r="AW205" s="13" t="s">
        <v>32</v>
      </c>
      <c r="AX205" s="13" t="s">
        <v>77</v>
      </c>
      <c r="AY205" s="250" t="s">
        <v>304</v>
      </c>
    </row>
    <row r="206" s="15" customFormat="1">
      <c r="A206" s="15"/>
      <c r="B206" s="261"/>
      <c r="C206" s="262"/>
      <c r="D206" s="241" t="s">
        <v>323</v>
      </c>
      <c r="E206" s="263" t="s">
        <v>1</v>
      </c>
      <c r="F206" s="264" t="s">
        <v>338</v>
      </c>
      <c r="G206" s="262"/>
      <c r="H206" s="265">
        <v>27</v>
      </c>
      <c r="I206" s="266"/>
      <c r="J206" s="262"/>
      <c r="K206" s="262"/>
      <c r="L206" s="267"/>
      <c r="M206" s="268"/>
      <c r="N206" s="269"/>
      <c r="O206" s="269"/>
      <c r="P206" s="269"/>
      <c r="Q206" s="269"/>
      <c r="R206" s="269"/>
      <c r="S206" s="269"/>
      <c r="T206" s="270"/>
      <c r="U206" s="15"/>
      <c r="V206" s="15"/>
      <c r="W206" s="15"/>
      <c r="X206" s="15"/>
      <c r="Y206" s="15"/>
      <c r="Z206" s="15"/>
      <c r="AA206" s="15"/>
      <c r="AB206" s="15"/>
      <c r="AC206" s="15"/>
      <c r="AD206" s="15"/>
      <c r="AE206" s="15"/>
      <c r="AT206" s="271" t="s">
        <v>323</v>
      </c>
      <c r="AU206" s="271" t="s">
        <v>86</v>
      </c>
      <c r="AV206" s="15" t="s">
        <v>311</v>
      </c>
      <c r="AW206" s="15" t="s">
        <v>32</v>
      </c>
      <c r="AX206" s="15" t="s">
        <v>84</v>
      </c>
      <c r="AY206" s="271" t="s">
        <v>304</v>
      </c>
    </row>
    <row r="207" s="2" customFormat="1" ht="16.5" customHeight="1">
      <c r="A207" s="38"/>
      <c r="B207" s="39"/>
      <c r="C207" s="226" t="s">
        <v>475</v>
      </c>
      <c r="D207" s="226" t="s">
        <v>307</v>
      </c>
      <c r="E207" s="227" t="s">
        <v>457</v>
      </c>
      <c r="F207" s="228" t="s">
        <v>458</v>
      </c>
      <c r="G207" s="229" t="s">
        <v>317</v>
      </c>
      <c r="H207" s="230">
        <v>27</v>
      </c>
      <c r="I207" s="231"/>
      <c r="J207" s="232">
        <f>ROUND(I207*H207,2)</f>
        <v>0</v>
      </c>
      <c r="K207" s="228" t="s">
        <v>318</v>
      </c>
      <c r="L207" s="44"/>
      <c r="M207" s="233" t="s">
        <v>1</v>
      </c>
      <c r="N207" s="234" t="s">
        <v>42</v>
      </c>
      <c r="O207" s="91"/>
      <c r="P207" s="235">
        <f>O207*H207</f>
        <v>0</v>
      </c>
      <c r="Q207" s="235">
        <v>0.00050000000000000001</v>
      </c>
      <c r="R207" s="235">
        <f>Q207*H207</f>
        <v>0.0135</v>
      </c>
      <c r="S207" s="235">
        <v>0</v>
      </c>
      <c r="T207" s="236">
        <f>S207*H207</f>
        <v>0</v>
      </c>
      <c r="U207" s="38"/>
      <c r="V207" s="38"/>
      <c r="W207" s="38"/>
      <c r="X207" s="38"/>
      <c r="Y207" s="38"/>
      <c r="Z207" s="38"/>
      <c r="AA207" s="38"/>
      <c r="AB207" s="38"/>
      <c r="AC207" s="38"/>
      <c r="AD207" s="38"/>
      <c r="AE207" s="38"/>
      <c r="AR207" s="237" t="s">
        <v>392</v>
      </c>
      <c r="AT207" s="237" t="s">
        <v>307</v>
      </c>
      <c r="AU207" s="237" t="s">
        <v>86</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392</v>
      </c>
      <c r="BM207" s="237" t="s">
        <v>459</v>
      </c>
    </row>
    <row r="208" s="13" customFormat="1">
      <c r="A208" s="13"/>
      <c r="B208" s="239"/>
      <c r="C208" s="240"/>
      <c r="D208" s="241" t="s">
        <v>323</v>
      </c>
      <c r="E208" s="242" t="s">
        <v>1</v>
      </c>
      <c r="F208" s="243" t="s">
        <v>2314</v>
      </c>
      <c r="G208" s="240"/>
      <c r="H208" s="244">
        <v>27</v>
      </c>
      <c r="I208" s="245"/>
      <c r="J208" s="240"/>
      <c r="K208" s="240"/>
      <c r="L208" s="246"/>
      <c r="M208" s="247"/>
      <c r="N208" s="248"/>
      <c r="O208" s="248"/>
      <c r="P208" s="248"/>
      <c r="Q208" s="248"/>
      <c r="R208" s="248"/>
      <c r="S208" s="248"/>
      <c r="T208" s="249"/>
      <c r="U208" s="13"/>
      <c r="V208" s="13"/>
      <c r="W208" s="13"/>
      <c r="X208" s="13"/>
      <c r="Y208" s="13"/>
      <c r="Z208" s="13"/>
      <c r="AA208" s="13"/>
      <c r="AB208" s="13"/>
      <c r="AC208" s="13"/>
      <c r="AD208" s="13"/>
      <c r="AE208" s="13"/>
      <c r="AT208" s="250" t="s">
        <v>323</v>
      </c>
      <c r="AU208" s="250" t="s">
        <v>86</v>
      </c>
      <c r="AV208" s="13" t="s">
        <v>86</v>
      </c>
      <c r="AW208" s="13" t="s">
        <v>32</v>
      </c>
      <c r="AX208" s="13" t="s">
        <v>84</v>
      </c>
      <c r="AY208" s="250" t="s">
        <v>304</v>
      </c>
    </row>
    <row r="209" s="2" customFormat="1" ht="44.25" customHeight="1">
      <c r="A209" s="38"/>
      <c r="B209" s="39"/>
      <c r="C209" s="273" t="s">
        <v>479</v>
      </c>
      <c r="D209" s="273" t="s">
        <v>423</v>
      </c>
      <c r="E209" s="274" t="s">
        <v>462</v>
      </c>
      <c r="F209" s="275" t="s">
        <v>463</v>
      </c>
      <c r="G209" s="276" t="s">
        <v>317</v>
      </c>
      <c r="H209" s="277">
        <v>29.699999999999999</v>
      </c>
      <c r="I209" s="278"/>
      <c r="J209" s="279">
        <f>ROUND(I209*H209,2)</f>
        <v>0</v>
      </c>
      <c r="K209" s="275" t="s">
        <v>318</v>
      </c>
      <c r="L209" s="280"/>
      <c r="M209" s="281" t="s">
        <v>1</v>
      </c>
      <c r="N209" s="282" t="s">
        <v>42</v>
      </c>
      <c r="O209" s="91"/>
      <c r="P209" s="235">
        <f>O209*H209</f>
        <v>0</v>
      </c>
      <c r="Q209" s="235">
        <v>0.00155</v>
      </c>
      <c r="R209" s="235">
        <f>Q209*H209</f>
        <v>0.046035</v>
      </c>
      <c r="S209" s="235">
        <v>0</v>
      </c>
      <c r="T209" s="236">
        <f>S209*H209</f>
        <v>0</v>
      </c>
      <c r="U209" s="38"/>
      <c r="V209" s="38"/>
      <c r="W209" s="38"/>
      <c r="X209" s="38"/>
      <c r="Y209" s="38"/>
      <c r="Z209" s="38"/>
      <c r="AA209" s="38"/>
      <c r="AB209" s="38"/>
      <c r="AC209" s="38"/>
      <c r="AD209" s="38"/>
      <c r="AE209" s="38"/>
      <c r="AR209" s="237" t="s">
        <v>426</v>
      </c>
      <c r="AT209" s="237" t="s">
        <v>423</v>
      </c>
      <c r="AU209" s="237" t="s">
        <v>86</v>
      </c>
      <c r="AY209" s="17" t="s">
        <v>304</v>
      </c>
      <c r="BE209" s="238">
        <f>IF(N209="základní",J209,0)</f>
        <v>0</v>
      </c>
      <c r="BF209" s="238">
        <f>IF(N209="snížená",J209,0)</f>
        <v>0</v>
      </c>
      <c r="BG209" s="238">
        <f>IF(N209="zákl. přenesená",J209,0)</f>
        <v>0</v>
      </c>
      <c r="BH209" s="238">
        <f>IF(N209="sníž. přenesená",J209,0)</f>
        <v>0</v>
      </c>
      <c r="BI209" s="238">
        <f>IF(N209="nulová",J209,0)</f>
        <v>0</v>
      </c>
      <c r="BJ209" s="17" t="s">
        <v>84</v>
      </c>
      <c r="BK209" s="238">
        <f>ROUND(I209*H209,2)</f>
        <v>0</v>
      </c>
      <c r="BL209" s="17" t="s">
        <v>392</v>
      </c>
      <c r="BM209" s="237" t="s">
        <v>464</v>
      </c>
    </row>
    <row r="210" s="13" customFormat="1">
      <c r="A210" s="13"/>
      <c r="B210" s="239"/>
      <c r="C210" s="240"/>
      <c r="D210" s="241" t="s">
        <v>323</v>
      </c>
      <c r="E210" s="240"/>
      <c r="F210" s="243" t="s">
        <v>2167</v>
      </c>
      <c r="G210" s="240"/>
      <c r="H210" s="244">
        <v>29.699999999999999</v>
      </c>
      <c r="I210" s="245"/>
      <c r="J210" s="240"/>
      <c r="K210" s="240"/>
      <c r="L210" s="246"/>
      <c r="M210" s="247"/>
      <c r="N210" s="248"/>
      <c r="O210" s="248"/>
      <c r="P210" s="248"/>
      <c r="Q210" s="248"/>
      <c r="R210" s="248"/>
      <c r="S210" s="248"/>
      <c r="T210" s="249"/>
      <c r="U210" s="13"/>
      <c r="V210" s="13"/>
      <c r="W210" s="13"/>
      <c r="X210" s="13"/>
      <c r="Y210" s="13"/>
      <c r="Z210" s="13"/>
      <c r="AA210" s="13"/>
      <c r="AB210" s="13"/>
      <c r="AC210" s="13"/>
      <c r="AD210" s="13"/>
      <c r="AE210" s="13"/>
      <c r="AT210" s="250" t="s">
        <v>323</v>
      </c>
      <c r="AU210" s="250" t="s">
        <v>86</v>
      </c>
      <c r="AV210" s="13" t="s">
        <v>86</v>
      </c>
      <c r="AW210" s="13" t="s">
        <v>4</v>
      </c>
      <c r="AX210" s="13" t="s">
        <v>84</v>
      </c>
      <c r="AY210" s="250" t="s">
        <v>304</v>
      </c>
    </row>
    <row r="211" s="2" customFormat="1" ht="24.15" customHeight="1">
      <c r="A211" s="38"/>
      <c r="B211" s="39"/>
      <c r="C211" s="226" t="s">
        <v>483</v>
      </c>
      <c r="D211" s="226" t="s">
        <v>307</v>
      </c>
      <c r="E211" s="227" t="s">
        <v>467</v>
      </c>
      <c r="F211" s="228" t="s">
        <v>468</v>
      </c>
      <c r="G211" s="229" t="s">
        <v>406</v>
      </c>
      <c r="H211" s="272"/>
      <c r="I211" s="231"/>
      <c r="J211" s="232">
        <f>ROUND(I211*H211,2)</f>
        <v>0</v>
      </c>
      <c r="K211" s="228" t="s">
        <v>318</v>
      </c>
      <c r="L211" s="44"/>
      <c r="M211" s="233" t="s">
        <v>1</v>
      </c>
      <c r="N211" s="234" t="s">
        <v>42</v>
      </c>
      <c r="O211" s="91"/>
      <c r="P211" s="235">
        <f>O211*H211</f>
        <v>0</v>
      </c>
      <c r="Q211" s="235">
        <v>0</v>
      </c>
      <c r="R211" s="235">
        <f>Q211*H211</f>
        <v>0</v>
      </c>
      <c r="S211" s="235">
        <v>0</v>
      </c>
      <c r="T211" s="236">
        <f>S211*H211</f>
        <v>0</v>
      </c>
      <c r="U211" s="38"/>
      <c r="V211" s="38"/>
      <c r="W211" s="38"/>
      <c r="X211" s="38"/>
      <c r="Y211" s="38"/>
      <c r="Z211" s="38"/>
      <c r="AA211" s="38"/>
      <c r="AB211" s="38"/>
      <c r="AC211" s="38"/>
      <c r="AD211" s="38"/>
      <c r="AE211" s="38"/>
      <c r="AR211" s="237" t="s">
        <v>392</v>
      </c>
      <c r="AT211" s="237" t="s">
        <v>307</v>
      </c>
      <c r="AU211" s="237" t="s">
        <v>86</v>
      </c>
      <c r="AY211" s="17" t="s">
        <v>304</v>
      </c>
      <c r="BE211" s="238">
        <f>IF(N211="základní",J211,0)</f>
        <v>0</v>
      </c>
      <c r="BF211" s="238">
        <f>IF(N211="snížená",J211,0)</f>
        <v>0</v>
      </c>
      <c r="BG211" s="238">
        <f>IF(N211="zákl. přenesená",J211,0)</f>
        <v>0</v>
      </c>
      <c r="BH211" s="238">
        <f>IF(N211="sníž. přenesená",J211,0)</f>
        <v>0</v>
      </c>
      <c r="BI211" s="238">
        <f>IF(N211="nulová",J211,0)</f>
        <v>0</v>
      </c>
      <c r="BJ211" s="17" t="s">
        <v>84</v>
      </c>
      <c r="BK211" s="238">
        <f>ROUND(I211*H211,2)</f>
        <v>0</v>
      </c>
      <c r="BL211" s="17" t="s">
        <v>392</v>
      </c>
      <c r="BM211" s="237" t="s">
        <v>469</v>
      </c>
    </row>
    <row r="212" s="12" customFormat="1" ht="22.8" customHeight="1">
      <c r="A212" s="12"/>
      <c r="B212" s="210"/>
      <c r="C212" s="211"/>
      <c r="D212" s="212" t="s">
        <v>76</v>
      </c>
      <c r="E212" s="224" t="s">
        <v>470</v>
      </c>
      <c r="F212" s="224" t="s">
        <v>471</v>
      </c>
      <c r="G212" s="211"/>
      <c r="H212" s="211"/>
      <c r="I212" s="214"/>
      <c r="J212" s="225">
        <f>BK212</f>
        <v>0</v>
      </c>
      <c r="K212" s="211"/>
      <c r="L212" s="216"/>
      <c r="M212" s="217"/>
      <c r="N212" s="218"/>
      <c r="O212" s="218"/>
      <c r="P212" s="219">
        <f>SUM(P213:P230)</f>
        <v>0</v>
      </c>
      <c r="Q212" s="218"/>
      <c r="R212" s="219">
        <f>SUM(R213:R230)</f>
        <v>2.5471399999999997</v>
      </c>
      <c r="S212" s="218"/>
      <c r="T212" s="220">
        <f>SUM(T213:T230)</f>
        <v>0</v>
      </c>
      <c r="U212" s="12"/>
      <c r="V212" s="12"/>
      <c r="W212" s="12"/>
      <c r="X212" s="12"/>
      <c r="Y212" s="12"/>
      <c r="Z212" s="12"/>
      <c r="AA212" s="12"/>
      <c r="AB212" s="12"/>
      <c r="AC212" s="12"/>
      <c r="AD212" s="12"/>
      <c r="AE212" s="12"/>
      <c r="AR212" s="221" t="s">
        <v>86</v>
      </c>
      <c r="AT212" s="222" t="s">
        <v>76</v>
      </c>
      <c r="AU212" s="222" t="s">
        <v>84</v>
      </c>
      <c r="AY212" s="221" t="s">
        <v>304</v>
      </c>
      <c r="BK212" s="223">
        <f>SUM(BK213:BK230)</f>
        <v>0</v>
      </c>
    </row>
    <row r="213" s="2" customFormat="1" ht="16.5" customHeight="1">
      <c r="A213" s="38"/>
      <c r="B213" s="39"/>
      <c r="C213" s="226" t="s">
        <v>488</v>
      </c>
      <c r="D213" s="226" t="s">
        <v>307</v>
      </c>
      <c r="E213" s="227" t="s">
        <v>472</v>
      </c>
      <c r="F213" s="228" t="s">
        <v>473</v>
      </c>
      <c r="G213" s="229" t="s">
        <v>317</v>
      </c>
      <c r="H213" s="230">
        <v>95</v>
      </c>
      <c r="I213" s="231"/>
      <c r="J213" s="232">
        <f>ROUND(I213*H213,2)</f>
        <v>0</v>
      </c>
      <c r="K213" s="228" t="s">
        <v>318</v>
      </c>
      <c r="L213" s="44"/>
      <c r="M213" s="233" t="s">
        <v>1</v>
      </c>
      <c r="N213" s="234" t="s">
        <v>42</v>
      </c>
      <c r="O213" s="91"/>
      <c r="P213" s="235">
        <f>O213*H213</f>
        <v>0</v>
      </c>
      <c r="Q213" s="235">
        <v>0.00029999999999999997</v>
      </c>
      <c r="R213" s="235">
        <f>Q213*H213</f>
        <v>0.028499999999999998</v>
      </c>
      <c r="S213" s="235">
        <v>0</v>
      </c>
      <c r="T213" s="236">
        <f>S213*H213</f>
        <v>0</v>
      </c>
      <c r="U213" s="38"/>
      <c r="V213" s="38"/>
      <c r="W213" s="38"/>
      <c r="X213" s="38"/>
      <c r="Y213" s="38"/>
      <c r="Z213" s="38"/>
      <c r="AA213" s="38"/>
      <c r="AB213" s="38"/>
      <c r="AC213" s="38"/>
      <c r="AD213" s="38"/>
      <c r="AE213" s="38"/>
      <c r="AR213" s="237" t="s">
        <v>392</v>
      </c>
      <c r="AT213" s="237" t="s">
        <v>307</v>
      </c>
      <c r="AU213" s="237" t="s">
        <v>86</v>
      </c>
      <c r="AY213" s="17" t="s">
        <v>304</v>
      </c>
      <c r="BE213" s="238">
        <f>IF(N213="základní",J213,0)</f>
        <v>0</v>
      </c>
      <c r="BF213" s="238">
        <f>IF(N213="snížená",J213,0)</f>
        <v>0</v>
      </c>
      <c r="BG213" s="238">
        <f>IF(N213="zákl. přenesená",J213,0)</f>
        <v>0</v>
      </c>
      <c r="BH213" s="238">
        <f>IF(N213="sníž. přenesená",J213,0)</f>
        <v>0</v>
      </c>
      <c r="BI213" s="238">
        <f>IF(N213="nulová",J213,0)</f>
        <v>0</v>
      </c>
      <c r="BJ213" s="17" t="s">
        <v>84</v>
      </c>
      <c r="BK213" s="238">
        <f>ROUND(I213*H213,2)</f>
        <v>0</v>
      </c>
      <c r="BL213" s="17" t="s">
        <v>392</v>
      </c>
      <c r="BM213" s="237" t="s">
        <v>474</v>
      </c>
    </row>
    <row r="214" s="2" customFormat="1" ht="24.15" customHeight="1">
      <c r="A214" s="38"/>
      <c r="B214" s="39"/>
      <c r="C214" s="226" t="s">
        <v>495</v>
      </c>
      <c r="D214" s="226" t="s">
        <v>307</v>
      </c>
      <c r="E214" s="227" t="s">
        <v>476</v>
      </c>
      <c r="F214" s="228" t="s">
        <v>477</v>
      </c>
      <c r="G214" s="229" t="s">
        <v>317</v>
      </c>
      <c r="H214" s="230">
        <v>95</v>
      </c>
      <c r="I214" s="231"/>
      <c r="J214" s="232">
        <f>ROUND(I214*H214,2)</f>
        <v>0</v>
      </c>
      <c r="K214" s="228" t="s">
        <v>318</v>
      </c>
      <c r="L214" s="44"/>
      <c r="M214" s="233" t="s">
        <v>1</v>
      </c>
      <c r="N214" s="234" t="s">
        <v>42</v>
      </c>
      <c r="O214" s="91"/>
      <c r="P214" s="235">
        <f>O214*H214</f>
        <v>0</v>
      </c>
      <c r="Q214" s="235">
        <v>0.0015</v>
      </c>
      <c r="R214" s="235">
        <f>Q214*H214</f>
        <v>0.14250000000000002</v>
      </c>
      <c r="S214" s="235">
        <v>0</v>
      </c>
      <c r="T214" s="236">
        <f>S214*H214</f>
        <v>0</v>
      </c>
      <c r="U214" s="38"/>
      <c r="V214" s="38"/>
      <c r="W214" s="38"/>
      <c r="X214" s="38"/>
      <c r="Y214" s="38"/>
      <c r="Z214" s="38"/>
      <c r="AA214" s="38"/>
      <c r="AB214" s="38"/>
      <c r="AC214" s="38"/>
      <c r="AD214" s="38"/>
      <c r="AE214" s="38"/>
      <c r="AR214" s="237" t="s">
        <v>392</v>
      </c>
      <c r="AT214" s="237" t="s">
        <v>307</v>
      </c>
      <c r="AU214" s="237" t="s">
        <v>86</v>
      </c>
      <c r="AY214" s="17" t="s">
        <v>304</v>
      </c>
      <c r="BE214" s="238">
        <f>IF(N214="základní",J214,0)</f>
        <v>0</v>
      </c>
      <c r="BF214" s="238">
        <f>IF(N214="snížená",J214,0)</f>
        <v>0</v>
      </c>
      <c r="BG214" s="238">
        <f>IF(N214="zákl. přenesená",J214,0)</f>
        <v>0</v>
      </c>
      <c r="BH214" s="238">
        <f>IF(N214="sníž. přenesená",J214,0)</f>
        <v>0</v>
      </c>
      <c r="BI214" s="238">
        <f>IF(N214="nulová",J214,0)</f>
        <v>0</v>
      </c>
      <c r="BJ214" s="17" t="s">
        <v>84</v>
      </c>
      <c r="BK214" s="238">
        <f>ROUND(I214*H214,2)</f>
        <v>0</v>
      </c>
      <c r="BL214" s="17" t="s">
        <v>392</v>
      </c>
      <c r="BM214" s="237" t="s">
        <v>478</v>
      </c>
    </row>
    <row r="215" s="2" customFormat="1" ht="16.5" customHeight="1">
      <c r="A215" s="38"/>
      <c r="B215" s="39"/>
      <c r="C215" s="226" t="s">
        <v>500</v>
      </c>
      <c r="D215" s="226" t="s">
        <v>307</v>
      </c>
      <c r="E215" s="227" t="s">
        <v>480</v>
      </c>
      <c r="F215" s="228" t="s">
        <v>481</v>
      </c>
      <c r="G215" s="229" t="s">
        <v>317</v>
      </c>
      <c r="H215" s="230">
        <v>95</v>
      </c>
      <c r="I215" s="231"/>
      <c r="J215" s="232">
        <f>ROUND(I215*H215,2)</f>
        <v>0</v>
      </c>
      <c r="K215" s="228" t="s">
        <v>318</v>
      </c>
      <c r="L215" s="44"/>
      <c r="M215" s="233" t="s">
        <v>1</v>
      </c>
      <c r="N215" s="234" t="s">
        <v>42</v>
      </c>
      <c r="O215" s="91"/>
      <c r="P215" s="235">
        <f>O215*H215</f>
        <v>0</v>
      </c>
      <c r="Q215" s="235">
        <v>0.0044999999999999997</v>
      </c>
      <c r="R215" s="235">
        <f>Q215*H215</f>
        <v>0.42749999999999999</v>
      </c>
      <c r="S215" s="235">
        <v>0</v>
      </c>
      <c r="T215" s="236">
        <f>S215*H215</f>
        <v>0</v>
      </c>
      <c r="U215" s="38"/>
      <c r="V215" s="38"/>
      <c r="W215" s="38"/>
      <c r="X215" s="38"/>
      <c r="Y215" s="38"/>
      <c r="Z215" s="38"/>
      <c r="AA215" s="38"/>
      <c r="AB215" s="38"/>
      <c r="AC215" s="38"/>
      <c r="AD215" s="38"/>
      <c r="AE215" s="38"/>
      <c r="AR215" s="237" t="s">
        <v>392</v>
      </c>
      <c r="AT215" s="237" t="s">
        <v>307</v>
      </c>
      <c r="AU215" s="237" t="s">
        <v>86</v>
      </c>
      <c r="AY215" s="17" t="s">
        <v>304</v>
      </c>
      <c r="BE215" s="238">
        <f>IF(N215="základní",J215,0)</f>
        <v>0</v>
      </c>
      <c r="BF215" s="238">
        <f>IF(N215="snížená",J215,0)</f>
        <v>0</v>
      </c>
      <c r="BG215" s="238">
        <f>IF(N215="zákl. přenesená",J215,0)</f>
        <v>0</v>
      </c>
      <c r="BH215" s="238">
        <f>IF(N215="sníž. přenesená",J215,0)</f>
        <v>0</v>
      </c>
      <c r="BI215" s="238">
        <f>IF(N215="nulová",J215,0)</f>
        <v>0</v>
      </c>
      <c r="BJ215" s="17" t="s">
        <v>84</v>
      </c>
      <c r="BK215" s="238">
        <f>ROUND(I215*H215,2)</f>
        <v>0</v>
      </c>
      <c r="BL215" s="17" t="s">
        <v>392</v>
      </c>
      <c r="BM215" s="237" t="s">
        <v>482</v>
      </c>
    </row>
    <row r="216" s="2" customFormat="1" ht="24.15" customHeight="1">
      <c r="A216" s="38"/>
      <c r="B216" s="39"/>
      <c r="C216" s="226" t="s">
        <v>504</v>
      </c>
      <c r="D216" s="226" t="s">
        <v>307</v>
      </c>
      <c r="E216" s="227" t="s">
        <v>484</v>
      </c>
      <c r="F216" s="228" t="s">
        <v>485</v>
      </c>
      <c r="G216" s="229" t="s">
        <v>317</v>
      </c>
      <c r="H216" s="230">
        <v>190</v>
      </c>
      <c r="I216" s="231"/>
      <c r="J216" s="232">
        <f>ROUND(I216*H216,2)</f>
        <v>0</v>
      </c>
      <c r="K216" s="228" t="s">
        <v>318</v>
      </c>
      <c r="L216" s="44"/>
      <c r="M216" s="233" t="s">
        <v>1</v>
      </c>
      <c r="N216" s="234" t="s">
        <v>42</v>
      </c>
      <c r="O216" s="91"/>
      <c r="P216" s="235">
        <f>O216*H216</f>
        <v>0</v>
      </c>
      <c r="Q216" s="235">
        <v>0.0014499999999999999</v>
      </c>
      <c r="R216" s="235">
        <f>Q216*H216</f>
        <v>0.27549999999999997</v>
      </c>
      <c r="S216" s="235">
        <v>0</v>
      </c>
      <c r="T216" s="236">
        <f>S216*H216</f>
        <v>0</v>
      </c>
      <c r="U216" s="38"/>
      <c r="V216" s="38"/>
      <c r="W216" s="38"/>
      <c r="X216" s="38"/>
      <c r="Y216" s="38"/>
      <c r="Z216" s="38"/>
      <c r="AA216" s="38"/>
      <c r="AB216" s="38"/>
      <c r="AC216" s="38"/>
      <c r="AD216" s="38"/>
      <c r="AE216" s="38"/>
      <c r="AR216" s="237" t="s">
        <v>392</v>
      </c>
      <c r="AT216" s="237" t="s">
        <v>307</v>
      </c>
      <c r="AU216" s="237" t="s">
        <v>86</v>
      </c>
      <c r="AY216" s="17" t="s">
        <v>304</v>
      </c>
      <c r="BE216" s="238">
        <f>IF(N216="základní",J216,0)</f>
        <v>0</v>
      </c>
      <c r="BF216" s="238">
        <f>IF(N216="snížená",J216,0)</f>
        <v>0</v>
      </c>
      <c r="BG216" s="238">
        <f>IF(N216="zákl. přenesená",J216,0)</f>
        <v>0</v>
      </c>
      <c r="BH216" s="238">
        <f>IF(N216="sníž. přenesená",J216,0)</f>
        <v>0</v>
      </c>
      <c r="BI216" s="238">
        <f>IF(N216="nulová",J216,0)</f>
        <v>0</v>
      </c>
      <c r="BJ216" s="17" t="s">
        <v>84</v>
      </c>
      <c r="BK216" s="238">
        <f>ROUND(I216*H216,2)</f>
        <v>0</v>
      </c>
      <c r="BL216" s="17" t="s">
        <v>392</v>
      </c>
      <c r="BM216" s="237" t="s">
        <v>486</v>
      </c>
    </row>
    <row r="217" s="13" customFormat="1">
      <c r="A217" s="13"/>
      <c r="B217" s="239"/>
      <c r="C217" s="240"/>
      <c r="D217" s="241" t="s">
        <v>323</v>
      </c>
      <c r="E217" s="240"/>
      <c r="F217" s="243" t="s">
        <v>2315</v>
      </c>
      <c r="G217" s="240"/>
      <c r="H217" s="244">
        <v>190</v>
      </c>
      <c r="I217" s="245"/>
      <c r="J217" s="240"/>
      <c r="K217" s="240"/>
      <c r="L217" s="246"/>
      <c r="M217" s="247"/>
      <c r="N217" s="248"/>
      <c r="O217" s="248"/>
      <c r="P217" s="248"/>
      <c r="Q217" s="248"/>
      <c r="R217" s="248"/>
      <c r="S217" s="248"/>
      <c r="T217" s="249"/>
      <c r="U217" s="13"/>
      <c r="V217" s="13"/>
      <c r="W217" s="13"/>
      <c r="X217" s="13"/>
      <c r="Y217" s="13"/>
      <c r="Z217" s="13"/>
      <c r="AA217" s="13"/>
      <c r="AB217" s="13"/>
      <c r="AC217" s="13"/>
      <c r="AD217" s="13"/>
      <c r="AE217" s="13"/>
      <c r="AT217" s="250" t="s">
        <v>323</v>
      </c>
      <c r="AU217" s="250" t="s">
        <v>86</v>
      </c>
      <c r="AV217" s="13" t="s">
        <v>86</v>
      </c>
      <c r="AW217" s="13" t="s">
        <v>4</v>
      </c>
      <c r="AX217" s="13" t="s">
        <v>84</v>
      </c>
      <c r="AY217" s="250" t="s">
        <v>304</v>
      </c>
    </row>
    <row r="218" s="2" customFormat="1" ht="33" customHeight="1">
      <c r="A218" s="38"/>
      <c r="B218" s="39"/>
      <c r="C218" s="226" t="s">
        <v>508</v>
      </c>
      <c r="D218" s="226" t="s">
        <v>307</v>
      </c>
      <c r="E218" s="227" t="s">
        <v>489</v>
      </c>
      <c r="F218" s="228" t="s">
        <v>490</v>
      </c>
      <c r="G218" s="229" t="s">
        <v>317</v>
      </c>
      <c r="H218" s="230">
        <v>95</v>
      </c>
      <c r="I218" s="231"/>
      <c r="J218" s="232">
        <f>ROUND(I218*H218,2)</f>
        <v>0</v>
      </c>
      <c r="K218" s="228" t="s">
        <v>318</v>
      </c>
      <c r="L218" s="44"/>
      <c r="M218" s="233" t="s">
        <v>1</v>
      </c>
      <c r="N218" s="234" t="s">
        <v>42</v>
      </c>
      <c r="O218" s="91"/>
      <c r="P218" s="235">
        <f>O218*H218</f>
        <v>0</v>
      </c>
      <c r="Q218" s="235">
        <v>0.0053800000000000002</v>
      </c>
      <c r="R218" s="235">
        <f>Q218*H218</f>
        <v>0.5111</v>
      </c>
      <c r="S218" s="235">
        <v>0</v>
      </c>
      <c r="T218" s="236">
        <f>S218*H218</f>
        <v>0</v>
      </c>
      <c r="U218" s="38"/>
      <c r="V218" s="38"/>
      <c r="W218" s="38"/>
      <c r="X218" s="38"/>
      <c r="Y218" s="38"/>
      <c r="Z218" s="38"/>
      <c r="AA218" s="38"/>
      <c r="AB218" s="38"/>
      <c r="AC218" s="38"/>
      <c r="AD218" s="38"/>
      <c r="AE218" s="38"/>
      <c r="AR218" s="237" t="s">
        <v>392</v>
      </c>
      <c r="AT218" s="237" t="s">
        <v>307</v>
      </c>
      <c r="AU218" s="237" t="s">
        <v>86</v>
      </c>
      <c r="AY218" s="17" t="s">
        <v>304</v>
      </c>
      <c r="BE218" s="238">
        <f>IF(N218="základní",J218,0)</f>
        <v>0</v>
      </c>
      <c r="BF218" s="238">
        <f>IF(N218="snížená",J218,0)</f>
        <v>0</v>
      </c>
      <c r="BG218" s="238">
        <f>IF(N218="zákl. přenesená",J218,0)</f>
        <v>0</v>
      </c>
      <c r="BH218" s="238">
        <f>IF(N218="sníž. přenesená",J218,0)</f>
        <v>0</v>
      </c>
      <c r="BI218" s="238">
        <f>IF(N218="nulová",J218,0)</f>
        <v>0</v>
      </c>
      <c r="BJ218" s="17" t="s">
        <v>84</v>
      </c>
      <c r="BK218" s="238">
        <f>ROUND(I218*H218,2)</f>
        <v>0</v>
      </c>
      <c r="BL218" s="17" t="s">
        <v>392</v>
      </c>
      <c r="BM218" s="237" t="s">
        <v>491</v>
      </c>
    </row>
    <row r="219" s="13" customFormat="1">
      <c r="A219" s="13"/>
      <c r="B219" s="239"/>
      <c r="C219" s="240"/>
      <c r="D219" s="241" t="s">
        <v>323</v>
      </c>
      <c r="E219" s="242" t="s">
        <v>1</v>
      </c>
      <c r="F219" s="243" t="s">
        <v>2316</v>
      </c>
      <c r="G219" s="240"/>
      <c r="H219" s="244">
        <v>27</v>
      </c>
      <c r="I219" s="245"/>
      <c r="J219" s="240"/>
      <c r="K219" s="240"/>
      <c r="L219" s="246"/>
      <c r="M219" s="247"/>
      <c r="N219" s="248"/>
      <c r="O219" s="248"/>
      <c r="P219" s="248"/>
      <c r="Q219" s="248"/>
      <c r="R219" s="248"/>
      <c r="S219" s="248"/>
      <c r="T219" s="249"/>
      <c r="U219" s="13"/>
      <c r="V219" s="13"/>
      <c r="W219" s="13"/>
      <c r="X219" s="13"/>
      <c r="Y219" s="13"/>
      <c r="Z219" s="13"/>
      <c r="AA219" s="13"/>
      <c r="AB219" s="13"/>
      <c r="AC219" s="13"/>
      <c r="AD219" s="13"/>
      <c r="AE219" s="13"/>
      <c r="AT219" s="250" t="s">
        <v>323</v>
      </c>
      <c r="AU219" s="250" t="s">
        <v>86</v>
      </c>
      <c r="AV219" s="13" t="s">
        <v>86</v>
      </c>
      <c r="AW219" s="13" t="s">
        <v>32</v>
      </c>
      <c r="AX219" s="13" t="s">
        <v>77</v>
      </c>
      <c r="AY219" s="250" t="s">
        <v>304</v>
      </c>
    </row>
    <row r="220" s="13" customFormat="1">
      <c r="A220" s="13"/>
      <c r="B220" s="239"/>
      <c r="C220" s="240"/>
      <c r="D220" s="241" t="s">
        <v>323</v>
      </c>
      <c r="E220" s="242" t="s">
        <v>1</v>
      </c>
      <c r="F220" s="243" t="s">
        <v>2317</v>
      </c>
      <c r="G220" s="240"/>
      <c r="H220" s="244">
        <v>6</v>
      </c>
      <c r="I220" s="245"/>
      <c r="J220" s="240"/>
      <c r="K220" s="240"/>
      <c r="L220" s="246"/>
      <c r="M220" s="247"/>
      <c r="N220" s="248"/>
      <c r="O220" s="248"/>
      <c r="P220" s="248"/>
      <c r="Q220" s="248"/>
      <c r="R220" s="248"/>
      <c r="S220" s="248"/>
      <c r="T220" s="249"/>
      <c r="U220" s="13"/>
      <c r="V220" s="13"/>
      <c r="W220" s="13"/>
      <c r="X220" s="13"/>
      <c r="Y220" s="13"/>
      <c r="Z220" s="13"/>
      <c r="AA220" s="13"/>
      <c r="AB220" s="13"/>
      <c r="AC220" s="13"/>
      <c r="AD220" s="13"/>
      <c r="AE220" s="13"/>
      <c r="AT220" s="250" t="s">
        <v>323</v>
      </c>
      <c r="AU220" s="250" t="s">
        <v>86</v>
      </c>
      <c r="AV220" s="13" t="s">
        <v>86</v>
      </c>
      <c r="AW220" s="13" t="s">
        <v>32</v>
      </c>
      <c r="AX220" s="13" t="s">
        <v>77</v>
      </c>
      <c r="AY220" s="250" t="s">
        <v>304</v>
      </c>
    </row>
    <row r="221" s="13" customFormat="1">
      <c r="A221" s="13"/>
      <c r="B221" s="239"/>
      <c r="C221" s="240"/>
      <c r="D221" s="241" t="s">
        <v>323</v>
      </c>
      <c r="E221" s="242" t="s">
        <v>1</v>
      </c>
      <c r="F221" s="243" t="s">
        <v>2318</v>
      </c>
      <c r="G221" s="240"/>
      <c r="H221" s="244">
        <v>9</v>
      </c>
      <c r="I221" s="245"/>
      <c r="J221" s="240"/>
      <c r="K221" s="240"/>
      <c r="L221" s="246"/>
      <c r="M221" s="247"/>
      <c r="N221" s="248"/>
      <c r="O221" s="248"/>
      <c r="P221" s="248"/>
      <c r="Q221" s="248"/>
      <c r="R221" s="248"/>
      <c r="S221" s="248"/>
      <c r="T221" s="249"/>
      <c r="U221" s="13"/>
      <c r="V221" s="13"/>
      <c r="W221" s="13"/>
      <c r="X221" s="13"/>
      <c r="Y221" s="13"/>
      <c r="Z221" s="13"/>
      <c r="AA221" s="13"/>
      <c r="AB221" s="13"/>
      <c r="AC221" s="13"/>
      <c r="AD221" s="13"/>
      <c r="AE221" s="13"/>
      <c r="AT221" s="250" t="s">
        <v>323</v>
      </c>
      <c r="AU221" s="250" t="s">
        <v>86</v>
      </c>
      <c r="AV221" s="13" t="s">
        <v>86</v>
      </c>
      <c r="AW221" s="13" t="s">
        <v>32</v>
      </c>
      <c r="AX221" s="13" t="s">
        <v>77</v>
      </c>
      <c r="AY221" s="250" t="s">
        <v>304</v>
      </c>
    </row>
    <row r="222" s="13" customFormat="1">
      <c r="A222" s="13"/>
      <c r="B222" s="239"/>
      <c r="C222" s="240"/>
      <c r="D222" s="241" t="s">
        <v>323</v>
      </c>
      <c r="E222" s="242" t="s">
        <v>1</v>
      </c>
      <c r="F222" s="243" t="s">
        <v>2319</v>
      </c>
      <c r="G222" s="240"/>
      <c r="H222" s="244">
        <v>8</v>
      </c>
      <c r="I222" s="245"/>
      <c r="J222" s="240"/>
      <c r="K222" s="240"/>
      <c r="L222" s="246"/>
      <c r="M222" s="247"/>
      <c r="N222" s="248"/>
      <c r="O222" s="248"/>
      <c r="P222" s="248"/>
      <c r="Q222" s="248"/>
      <c r="R222" s="248"/>
      <c r="S222" s="248"/>
      <c r="T222" s="249"/>
      <c r="U222" s="13"/>
      <c r="V222" s="13"/>
      <c r="W222" s="13"/>
      <c r="X222" s="13"/>
      <c r="Y222" s="13"/>
      <c r="Z222" s="13"/>
      <c r="AA222" s="13"/>
      <c r="AB222" s="13"/>
      <c r="AC222" s="13"/>
      <c r="AD222" s="13"/>
      <c r="AE222" s="13"/>
      <c r="AT222" s="250" t="s">
        <v>323</v>
      </c>
      <c r="AU222" s="250" t="s">
        <v>86</v>
      </c>
      <c r="AV222" s="13" t="s">
        <v>86</v>
      </c>
      <c r="AW222" s="13" t="s">
        <v>32</v>
      </c>
      <c r="AX222" s="13" t="s">
        <v>77</v>
      </c>
      <c r="AY222" s="250" t="s">
        <v>304</v>
      </c>
    </row>
    <row r="223" s="13" customFormat="1">
      <c r="A223" s="13"/>
      <c r="B223" s="239"/>
      <c r="C223" s="240"/>
      <c r="D223" s="241" t="s">
        <v>323</v>
      </c>
      <c r="E223" s="242" t="s">
        <v>1</v>
      </c>
      <c r="F223" s="243" t="s">
        <v>2320</v>
      </c>
      <c r="G223" s="240"/>
      <c r="H223" s="244">
        <v>40</v>
      </c>
      <c r="I223" s="245"/>
      <c r="J223" s="240"/>
      <c r="K223" s="240"/>
      <c r="L223" s="246"/>
      <c r="M223" s="247"/>
      <c r="N223" s="248"/>
      <c r="O223" s="248"/>
      <c r="P223" s="248"/>
      <c r="Q223" s="248"/>
      <c r="R223" s="248"/>
      <c r="S223" s="248"/>
      <c r="T223" s="249"/>
      <c r="U223" s="13"/>
      <c r="V223" s="13"/>
      <c r="W223" s="13"/>
      <c r="X223" s="13"/>
      <c r="Y223" s="13"/>
      <c r="Z223" s="13"/>
      <c r="AA223" s="13"/>
      <c r="AB223" s="13"/>
      <c r="AC223" s="13"/>
      <c r="AD223" s="13"/>
      <c r="AE223" s="13"/>
      <c r="AT223" s="250" t="s">
        <v>323</v>
      </c>
      <c r="AU223" s="250" t="s">
        <v>86</v>
      </c>
      <c r="AV223" s="13" t="s">
        <v>86</v>
      </c>
      <c r="AW223" s="13" t="s">
        <v>32</v>
      </c>
      <c r="AX223" s="13" t="s">
        <v>77</v>
      </c>
      <c r="AY223" s="250" t="s">
        <v>304</v>
      </c>
    </row>
    <row r="224" s="13" customFormat="1">
      <c r="A224" s="13"/>
      <c r="B224" s="239"/>
      <c r="C224" s="240"/>
      <c r="D224" s="241" t="s">
        <v>323</v>
      </c>
      <c r="E224" s="242" t="s">
        <v>1</v>
      </c>
      <c r="F224" s="243" t="s">
        <v>2321</v>
      </c>
      <c r="G224" s="240"/>
      <c r="H224" s="244">
        <v>5</v>
      </c>
      <c r="I224" s="245"/>
      <c r="J224" s="240"/>
      <c r="K224" s="240"/>
      <c r="L224" s="246"/>
      <c r="M224" s="247"/>
      <c r="N224" s="248"/>
      <c r="O224" s="248"/>
      <c r="P224" s="248"/>
      <c r="Q224" s="248"/>
      <c r="R224" s="248"/>
      <c r="S224" s="248"/>
      <c r="T224" s="249"/>
      <c r="U224" s="13"/>
      <c r="V224" s="13"/>
      <c r="W224" s="13"/>
      <c r="X224" s="13"/>
      <c r="Y224" s="13"/>
      <c r="Z224" s="13"/>
      <c r="AA224" s="13"/>
      <c r="AB224" s="13"/>
      <c r="AC224" s="13"/>
      <c r="AD224" s="13"/>
      <c r="AE224" s="13"/>
      <c r="AT224" s="250" t="s">
        <v>323</v>
      </c>
      <c r="AU224" s="250" t="s">
        <v>86</v>
      </c>
      <c r="AV224" s="13" t="s">
        <v>86</v>
      </c>
      <c r="AW224" s="13" t="s">
        <v>32</v>
      </c>
      <c r="AX224" s="13" t="s">
        <v>77</v>
      </c>
      <c r="AY224" s="250" t="s">
        <v>304</v>
      </c>
    </row>
    <row r="225" s="15" customFormat="1">
      <c r="A225" s="15"/>
      <c r="B225" s="261"/>
      <c r="C225" s="262"/>
      <c r="D225" s="241" t="s">
        <v>323</v>
      </c>
      <c r="E225" s="263" t="s">
        <v>1</v>
      </c>
      <c r="F225" s="264" t="s">
        <v>338</v>
      </c>
      <c r="G225" s="262"/>
      <c r="H225" s="265">
        <v>95</v>
      </c>
      <c r="I225" s="266"/>
      <c r="J225" s="262"/>
      <c r="K225" s="262"/>
      <c r="L225" s="267"/>
      <c r="M225" s="268"/>
      <c r="N225" s="269"/>
      <c r="O225" s="269"/>
      <c r="P225" s="269"/>
      <c r="Q225" s="269"/>
      <c r="R225" s="269"/>
      <c r="S225" s="269"/>
      <c r="T225" s="270"/>
      <c r="U225" s="15"/>
      <c r="V225" s="15"/>
      <c r="W225" s="15"/>
      <c r="X225" s="15"/>
      <c r="Y225" s="15"/>
      <c r="Z225" s="15"/>
      <c r="AA225" s="15"/>
      <c r="AB225" s="15"/>
      <c r="AC225" s="15"/>
      <c r="AD225" s="15"/>
      <c r="AE225" s="15"/>
      <c r="AT225" s="271" t="s">
        <v>323</v>
      </c>
      <c r="AU225" s="271" t="s">
        <v>86</v>
      </c>
      <c r="AV225" s="15" t="s">
        <v>311</v>
      </c>
      <c r="AW225" s="15" t="s">
        <v>32</v>
      </c>
      <c r="AX225" s="15" t="s">
        <v>84</v>
      </c>
      <c r="AY225" s="271" t="s">
        <v>304</v>
      </c>
    </row>
    <row r="226" s="2" customFormat="1" ht="24.15" customHeight="1">
      <c r="A226" s="38"/>
      <c r="B226" s="39"/>
      <c r="C226" s="273" t="s">
        <v>514</v>
      </c>
      <c r="D226" s="273" t="s">
        <v>423</v>
      </c>
      <c r="E226" s="274" t="s">
        <v>496</v>
      </c>
      <c r="F226" s="275" t="s">
        <v>497</v>
      </c>
      <c r="G226" s="276" t="s">
        <v>317</v>
      </c>
      <c r="H226" s="277">
        <v>104.5</v>
      </c>
      <c r="I226" s="278"/>
      <c r="J226" s="279">
        <f>ROUND(I226*H226,2)</f>
        <v>0</v>
      </c>
      <c r="K226" s="275" t="s">
        <v>318</v>
      </c>
      <c r="L226" s="280"/>
      <c r="M226" s="281" t="s">
        <v>1</v>
      </c>
      <c r="N226" s="282" t="s">
        <v>42</v>
      </c>
      <c r="O226" s="91"/>
      <c r="P226" s="235">
        <f>O226*H226</f>
        <v>0</v>
      </c>
      <c r="Q226" s="235">
        <v>0.01112</v>
      </c>
      <c r="R226" s="235">
        <f>Q226*H226</f>
        <v>1.16204</v>
      </c>
      <c r="S226" s="235">
        <v>0</v>
      </c>
      <c r="T226" s="236">
        <f>S226*H226</f>
        <v>0</v>
      </c>
      <c r="U226" s="38"/>
      <c r="V226" s="38"/>
      <c r="W226" s="38"/>
      <c r="X226" s="38"/>
      <c r="Y226" s="38"/>
      <c r="Z226" s="38"/>
      <c r="AA226" s="38"/>
      <c r="AB226" s="38"/>
      <c r="AC226" s="38"/>
      <c r="AD226" s="38"/>
      <c r="AE226" s="38"/>
      <c r="AR226" s="237" t="s">
        <v>426</v>
      </c>
      <c r="AT226" s="237" t="s">
        <v>423</v>
      </c>
      <c r="AU226" s="237" t="s">
        <v>86</v>
      </c>
      <c r="AY226" s="17" t="s">
        <v>304</v>
      </c>
      <c r="BE226" s="238">
        <f>IF(N226="základní",J226,0)</f>
        <v>0</v>
      </c>
      <c r="BF226" s="238">
        <f>IF(N226="snížená",J226,0)</f>
        <v>0</v>
      </c>
      <c r="BG226" s="238">
        <f>IF(N226="zákl. přenesená",J226,0)</f>
        <v>0</v>
      </c>
      <c r="BH226" s="238">
        <f>IF(N226="sníž. přenesená",J226,0)</f>
        <v>0</v>
      </c>
      <c r="BI226" s="238">
        <f>IF(N226="nulová",J226,0)</f>
        <v>0</v>
      </c>
      <c r="BJ226" s="17" t="s">
        <v>84</v>
      </c>
      <c r="BK226" s="238">
        <f>ROUND(I226*H226,2)</f>
        <v>0</v>
      </c>
      <c r="BL226" s="17" t="s">
        <v>392</v>
      </c>
      <c r="BM226" s="237" t="s">
        <v>498</v>
      </c>
    </row>
    <row r="227" s="13" customFormat="1">
      <c r="A227" s="13"/>
      <c r="B227" s="239"/>
      <c r="C227" s="240"/>
      <c r="D227" s="241" t="s">
        <v>323</v>
      </c>
      <c r="E227" s="240"/>
      <c r="F227" s="243" t="s">
        <v>2322</v>
      </c>
      <c r="G227" s="240"/>
      <c r="H227" s="244">
        <v>104.5</v>
      </c>
      <c r="I227" s="245"/>
      <c r="J227" s="240"/>
      <c r="K227" s="240"/>
      <c r="L227" s="246"/>
      <c r="M227" s="247"/>
      <c r="N227" s="248"/>
      <c r="O227" s="248"/>
      <c r="P227" s="248"/>
      <c r="Q227" s="248"/>
      <c r="R227" s="248"/>
      <c r="S227" s="248"/>
      <c r="T227" s="249"/>
      <c r="U227" s="13"/>
      <c r="V227" s="13"/>
      <c r="W227" s="13"/>
      <c r="X227" s="13"/>
      <c r="Y227" s="13"/>
      <c r="Z227" s="13"/>
      <c r="AA227" s="13"/>
      <c r="AB227" s="13"/>
      <c r="AC227" s="13"/>
      <c r="AD227" s="13"/>
      <c r="AE227" s="13"/>
      <c r="AT227" s="250" t="s">
        <v>323</v>
      </c>
      <c r="AU227" s="250" t="s">
        <v>86</v>
      </c>
      <c r="AV227" s="13" t="s">
        <v>86</v>
      </c>
      <c r="AW227" s="13" t="s">
        <v>4</v>
      </c>
      <c r="AX227" s="13" t="s">
        <v>84</v>
      </c>
      <c r="AY227" s="250" t="s">
        <v>304</v>
      </c>
    </row>
    <row r="228" s="2" customFormat="1" ht="33" customHeight="1">
      <c r="A228" s="38"/>
      <c r="B228" s="39"/>
      <c r="C228" s="226" t="s">
        <v>518</v>
      </c>
      <c r="D228" s="226" t="s">
        <v>307</v>
      </c>
      <c r="E228" s="227" t="s">
        <v>501</v>
      </c>
      <c r="F228" s="228" t="s">
        <v>502</v>
      </c>
      <c r="G228" s="229" t="s">
        <v>317</v>
      </c>
      <c r="H228" s="230">
        <v>95</v>
      </c>
      <c r="I228" s="231"/>
      <c r="J228" s="232">
        <f>ROUND(I228*H228,2)</f>
        <v>0</v>
      </c>
      <c r="K228" s="228" t="s">
        <v>318</v>
      </c>
      <c r="L228" s="44"/>
      <c r="M228" s="233" t="s">
        <v>1</v>
      </c>
      <c r="N228" s="234" t="s">
        <v>42</v>
      </c>
      <c r="O228" s="91"/>
      <c r="P228" s="235">
        <f>O228*H228</f>
        <v>0</v>
      </c>
      <c r="Q228" s="235">
        <v>0</v>
      </c>
      <c r="R228" s="235">
        <f>Q228*H228</f>
        <v>0</v>
      </c>
      <c r="S228" s="235">
        <v>0</v>
      </c>
      <c r="T228" s="236">
        <f>S228*H228</f>
        <v>0</v>
      </c>
      <c r="U228" s="38"/>
      <c r="V228" s="38"/>
      <c r="W228" s="38"/>
      <c r="X228" s="38"/>
      <c r="Y228" s="38"/>
      <c r="Z228" s="38"/>
      <c r="AA228" s="38"/>
      <c r="AB228" s="38"/>
      <c r="AC228" s="38"/>
      <c r="AD228" s="38"/>
      <c r="AE228" s="38"/>
      <c r="AR228" s="237" t="s">
        <v>392</v>
      </c>
      <c r="AT228" s="237" t="s">
        <v>307</v>
      </c>
      <c r="AU228" s="237" t="s">
        <v>86</v>
      </c>
      <c r="AY228" s="17" t="s">
        <v>304</v>
      </c>
      <c r="BE228" s="238">
        <f>IF(N228="základní",J228,0)</f>
        <v>0</v>
      </c>
      <c r="BF228" s="238">
        <f>IF(N228="snížená",J228,0)</f>
        <v>0</v>
      </c>
      <c r="BG228" s="238">
        <f>IF(N228="zákl. přenesená",J228,0)</f>
        <v>0</v>
      </c>
      <c r="BH228" s="238">
        <f>IF(N228="sníž. přenesená",J228,0)</f>
        <v>0</v>
      </c>
      <c r="BI228" s="238">
        <f>IF(N228="nulová",J228,0)</f>
        <v>0</v>
      </c>
      <c r="BJ228" s="17" t="s">
        <v>84</v>
      </c>
      <c r="BK228" s="238">
        <f>ROUND(I228*H228,2)</f>
        <v>0</v>
      </c>
      <c r="BL228" s="17" t="s">
        <v>392</v>
      </c>
      <c r="BM228" s="237" t="s">
        <v>503</v>
      </c>
    </row>
    <row r="229" s="2" customFormat="1" ht="37.8" customHeight="1">
      <c r="A229" s="38"/>
      <c r="B229" s="39"/>
      <c r="C229" s="226" t="s">
        <v>522</v>
      </c>
      <c r="D229" s="226" t="s">
        <v>307</v>
      </c>
      <c r="E229" s="227" t="s">
        <v>505</v>
      </c>
      <c r="F229" s="228" t="s">
        <v>506</v>
      </c>
      <c r="G229" s="229" t="s">
        <v>317</v>
      </c>
      <c r="H229" s="230">
        <v>95</v>
      </c>
      <c r="I229" s="231"/>
      <c r="J229" s="232">
        <f>ROUND(I229*H229,2)</f>
        <v>0</v>
      </c>
      <c r="K229" s="228" t="s">
        <v>1</v>
      </c>
      <c r="L229" s="44"/>
      <c r="M229" s="233" t="s">
        <v>1</v>
      </c>
      <c r="N229" s="234" t="s">
        <v>42</v>
      </c>
      <c r="O229" s="91"/>
      <c r="P229" s="235">
        <f>O229*H229</f>
        <v>0</v>
      </c>
      <c r="Q229" s="235">
        <v>0</v>
      </c>
      <c r="R229" s="235">
        <f>Q229*H229</f>
        <v>0</v>
      </c>
      <c r="S229" s="235">
        <v>0</v>
      </c>
      <c r="T229" s="236">
        <f>S229*H229</f>
        <v>0</v>
      </c>
      <c r="U229" s="38"/>
      <c r="V229" s="38"/>
      <c r="W229" s="38"/>
      <c r="X229" s="38"/>
      <c r="Y229" s="38"/>
      <c r="Z229" s="38"/>
      <c r="AA229" s="38"/>
      <c r="AB229" s="38"/>
      <c r="AC229" s="38"/>
      <c r="AD229" s="38"/>
      <c r="AE229" s="38"/>
      <c r="AR229" s="237" t="s">
        <v>392</v>
      </c>
      <c r="AT229" s="237" t="s">
        <v>307</v>
      </c>
      <c r="AU229" s="237" t="s">
        <v>86</v>
      </c>
      <c r="AY229" s="17" t="s">
        <v>304</v>
      </c>
      <c r="BE229" s="238">
        <f>IF(N229="základní",J229,0)</f>
        <v>0</v>
      </c>
      <c r="BF229" s="238">
        <f>IF(N229="snížená",J229,0)</f>
        <v>0</v>
      </c>
      <c r="BG229" s="238">
        <f>IF(N229="zákl. přenesená",J229,0)</f>
        <v>0</v>
      </c>
      <c r="BH229" s="238">
        <f>IF(N229="sníž. přenesená",J229,0)</f>
        <v>0</v>
      </c>
      <c r="BI229" s="238">
        <f>IF(N229="nulová",J229,0)</f>
        <v>0</v>
      </c>
      <c r="BJ229" s="17" t="s">
        <v>84</v>
      </c>
      <c r="BK229" s="238">
        <f>ROUND(I229*H229,2)</f>
        <v>0</v>
      </c>
      <c r="BL229" s="17" t="s">
        <v>392</v>
      </c>
      <c r="BM229" s="237" t="s">
        <v>507</v>
      </c>
    </row>
    <row r="230" s="2" customFormat="1" ht="24.15" customHeight="1">
      <c r="A230" s="38"/>
      <c r="B230" s="39"/>
      <c r="C230" s="226" t="s">
        <v>531</v>
      </c>
      <c r="D230" s="226" t="s">
        <v>307</v>
      </c>
      <c r="E230" s="227" t="s">
        <v>509</v>
      </c>
      <c r="F230" s="228" t="s">
        <v>510</v>
      </c>
      <c r="G230" s="229" t="s">
        <v>406</v>
      </c>
      <c r="H230" s="272"/>
      <c r="I230" s="231"/>
      <c r="J230" s="232">
        <f>ROUND(I230*H230,2)</f>
        <v>0</v>
      </c>
      <c r="K230" s="228" t="s">
        <v>318</v>
      </c>
      <c r="L230" s="44"/>
      <c r="M230" s="233" t="s">
        <v>1</v>
      </c>
      <c r="N230" s="234" t="s">
        <v>42</v>
      </c>
      <c r="O230" s="91"/>
      <c r="P230" s="235">
        <f>O230*H230</f>
        <v>0</v>
      </c>
      <c r="Q230" s="235">
        <v>0</v>
      </c>
      <c r="R230" s="235">
        <f>Q230*H230</f>
        <v>0</v>
      </c>
      <c r="S230" s="235">
        <v>0</v>
      </c>
      <c r="T230" s="236">
        <f>S230*H230</f>
        <v>0</v>
      </c>
      <c r="U230" s="38"/>
      <c r="V230" s="38"/>
      <c r="W230" s="38"/>
      <c r="X230" s="38"/>
      <c r="Y230" s="38"/>
      <c r="Z230" s="38"/>
      <c r="AA230" s="38"/>
      <c r="AB230" s="38"/>
      <c r="AC230" s="38"/>
      <c r="AD230" s="38"/>
      <c r="AE230" s="38"/>
      <c r="AR230" s="237" t="s">
        <v>392</v>
      </c>
      <c r="AT230" s="237" t="s">
        <v>307</v>
      </c>
      <c r="AU230" s="237" t="s">
        <v>86</v>
      </c>
      <c r="AY230" s="17" t="s">
        <v>304</v>
      </c>
      <c r="BE230" s="238">
        <f>IF(N230="základní",J230,0)</f>
        <v>0</v>
      </c>
      <c r="BF230" s="238">
        <f>IF(N230="snížená",J230,0)</f>
        <v>0</v>
      </c>
      <c r="BG230" s="238">
        <f>IF(N230="zákl. přenesená",J230,0)</f>
        <v>0</v>
      </c>
      <c r="BH230" s="238">
        <f>IF(N230="sníž. přenesená",J230,0)</f>
        <v>0</v>
      </c>
      <c r="BI230" s="238">
        <f>IF(N230="nulová",J230,0)</f>
        <v>0</v>
      </c>
      <c r="BJ230" s="17" t="s">
        <v>84</v>
      </c>
      <c r="BK230" s="238">
        <f>ROUND(I230*H230,2)</f>
        <v>0</v>
      </c>
      <c r="BL230" s="17" t="s">
        <v>392</v>
      </c>
      <c r="BM230" s="237" t="s">
        <v>511</v>
      </c>
    </row>
    <row r="231" s="12" customFormat="1" ht="22.8" customHeight="1">
      <c r="A231" s="12"/>
      <c r="B231" s="210"/>
      <c r="C231" s="211"/>
      <c r="D231" s="212" t="s">
        <v>76</v>
      </c>
      <c r="E231" s="224" t="s">
        <v>512</v>
      </c>
      <c r="F231" s="224" t="s">
        <v>513</v>
      </c>
      <c r="G231" s="211"/>
      <c r="H231" s="211"/>
      <c r="I231" s="214"/>
      <c r="J231" s="225">
        <f>BK231</f>
        <v>0</v>
      </c>
      <c r="K231" s="211"/>
      <c r="L231" s="216"/>
      <c r="M231" s="217"/>
      <c r="N231" s="218"/>
      <c r="O231" s="218"/>
      <c r="P231" s="219">
        <f>SUM(P232:P235)</f>
        <v>0</v>
      </c>
      <c r="Q231" s="218"/>
      <c r="R231" s="219">
        <f>SUM(R232:R235)</f>
        <v>0.22999999999999998</v>
      </c>
      <c r="S231" s="218"/>
      <c r="T231" s="220">
        <f>SUM(T232:T235)</f>
        <v>0.074999999999999997</v>
      </c>
      <c r="U231" s="12"/>
      <c r="V231" s="12"/>
      <c r="W231" s="12"/>
      <c r="X231" s="12"/>
      <c r="Y231" s="12"/>
      <c r="Z231" s="12"/>
      <c r="AA231" s="12"/>
      <c r="AB231" s="12"/>
      <c r="AC231" s="12"/>
      <c r="AD231" s="12"/>
      <c r="AE231" s="12"/>
      <c r="AR231" s="221" t="s">
        <v>86</v>
      </c>
      <c r="AT231" s="222" t="s">
        <v>76</v>
      </c>
      <c r="AU231" s="222" t="s">
        <v>84</v>
      </c>
      <c r="AY231" s="221" t="s">
        <v>304</v>
      </c>
      <c r="BK231" s="223">
        <f>SUM(BK232:BK235)</f>
        <v>0</v>
      </c>
    </row>
    <row r="232" s="2" customFormat="1" ht="24.15" customHeight="1">
      <c r="A232" s="38"/>
      <c r="B232" s="39"/>
      <c r="C232" s="226" t="s">
        <v>683</v>
      </c>
      <c r="D232" s="226" t="s">
        <v>307</v>
      </c>
      <c r="E232" s="227" t="s">
        <v>515</v>
      </c>
      <c r="F232" s="228" t="s">
        <v>516</v>
      </c>
      <c r="G232" s="229" t="s">
        <v>317</v>
      </c>
      <c r="H232" s="230">
        <v>500</v>
      </c>
      <c r="I232" s="231"/>
      <c r="J232" s="232">
        <f>ROUND(I232*H232,2)</f>
        <v>0</v>
      </c>
      <c r="K232" s="228" t="s">
        <v>318</v>
      </c>
      <c r="L232" s="44"/>
      <c r="M232" s="233" t="s">
        <v>1</v>
      </c>
      <c r="N232" s="234" t="s">
        <v>42</v>
      </c>
      <c r="O232" s="91"/>
      <c r="P232" s="235">
        <f>O232*H232</f>
        <v>0</v>
      </c>
      <c r="Q232" s="235">
        <v>0</v>
      </c>
      <c r="R232" s="235">
        <f>Q232*H232</f>
        <v>0</v>
      </c>
      <c r="S232" s="235">
        <v>0.00014999999999999999</v>
      </c>
      <c r="T232" s="236">
        <f>S232*H232</f>
        <v>0.074999999999999997</v>
      </c>
      <c r="U232" s="38"/>
      <c r="V232" s="38"/>
      <c r="W232" s="38"/>
      <c r="X232" s="38"/>
      <c r="Y232" s="38"/>
      <c r="Z232" s="38"/>
      <c r="AA232" s="38"/>
      <c r="AB232" s="38"/>
      <c r="AC232" s="38"/>
      <c r="AD232" s="38"/>
      <c r="AE232" s="38"/>
      <c r="AR232" s="237" t="s">
        <v>392</v>
      </c>
      <c r="AT232" s="237" t="s">
        <v>307</v>
      </c>
      <c r="AU232" s="237" t="s">
        <v>86</v>
      </c>
      <c r="AY232" s="17" t="s">
        <v>304</v>
      </c>
      <c r="BE232" s="238">
        <f>IF(N232="základní",J232,0)</f>
        <v>0</v>
      </c>
      <c r="BF232" s="238">
        <f>IF(N232="snížená",J232,0)</f>
        <v>0</v>
      </c>
      <c r="BG232" s="238">
        <f>IF(N232="zákl. přenesená",J232,0)</f>
        <v>0</v>
      </c>
      <c r="BH232" s="238">
        <f>IF(N232="sníž. přenesená",J232,0)</f>
        <v>0</v>
      </c>
      <c r="BI232" s="238">
        <f>IF(N232="nulová",J232,0)</f>
        <v>0</v>
      </c>
      <c r="BJ232" s="17" t="s">
        <v>84</v>
      </c>
      <c r="BK232" s="238">
        <f>ROUND(I232*H232,2)</f>
        <v>0</v>
      </c>
      <c r="BL232" s="17" t="s">
        <v>392</v>
      </c>
      <c r="BM232" s="237" t="s">
        <v>517</v>
      </c>
    </row>
    <row r="233" s="2" customFormat="1" ht="24.15" customHeight="1">
      <c r="A233" s="38"/>
      <c r="B233" s="39"/>
      <c r="C233" s="226" t="s">
        <v>687</v>
      </c>
      <c r="D233" s="226" t="s">
        <v>307</v>
      </c>
      <c r="E233" s="227" t="s">
        <v>519</v>
      </c>
      <c r="F233" s="228" t="s">
        <v>520</v>
      </c>
      <c r="G233" s="229" t="s">
        <v>317</v>
      </c>
      <c r="H233" s="230">
        <v>500</v>
      </c>
      <c r="I233" s="231"/>
      <c r="J233" s="232">
        <f>ROUND(I233*H233,2)</f>
        <v>0</v>
      </c>
      <c r="K233" s="228" t="s">
        <v>318</v>
      </c>
      <c r="L233" s="44"/>
      <c r="M233" s="233" t="s">
        <v>1</v>
      </c>
      <c r="N233" s="234" t="s">
        <v>42</v>
      </c>
      <c r="O233" s="91"/>
      <c r="P233" s="235">
        <f>O233*H233</f>
        <v>0</v>
      </c>
      <c r="Q233" s="235">
        <v>0.00020000000000000001</v>
      </c>
      <c r="R233" s="235">
        <f>Q233*H233</f>
        <v>0.10000000000000001</v>
      </c>
      <c r="S233" s="235">
        <v>0</v>
      </c>
      <c r="T233" s="236">
        <f>S233*H233</f>
        <v>0</v>
      </c>
      <c r="U233" s="38"/>
      <c r="V233" s="38"/>
      <c r="W233" s="38"/>
      <c r="X233" s="38"/>
      <c r="Y233" s="38"/>
      <c r="Z233" s="38"/>
      <c r="AA233" s="38"/>
      <c r="AB233" s="38"/>
      <c r="AC233" s="38"/>
      <c r="AD233" s="38"/>
      <c r="AE233" s="38"/>
      <c r="AR233" s="237" t="s">
        <v>392</v>
      </c>
      <c r="AT233" s="237" t="s">
        <v>307</v>
      </c>
      <c r="AU233" s="237" t="s">
        <v>86</v>
      </c>
      <c r="AY233" s="17" t="s">
        <v>304</v>
      </c>
      <c r="BE233" s="238">
        <f>IF(N233="základní",J233,0)</f>
        <v>0</v>
      </c>
      <c r="BF233" s="238">
        <f>IF(N233="snížená",J233,0)</f>
        <v>0</v>
      </c>
      <c r="BG233" s="238">
        <f>IF(N233="zákl. přenesená",J233,0)</f>
        <v>0</v>
      </c>
      <c r="BH233" s="238">
        <f>IF(N233="sníž. přenesená",J233,0)</f>
        <v>0</v>
      </c>
      <c r="BI233" s="238">
        <f>IF(N233="nulová",J233,0)</f>
        <v>0</v>
      </c>
      <c r="BJ233" s="17" t="s">
        <v>84</v>
      </c>
      <c r="BK233" s="238">
        <f>ROUND(I233*H233,2)</f>
        <v>0</v>
      </c>
      <c r="BL233" s="17" t="s">
        <v>392</v>
      </c>
      <c r="BM233" s="237" t="s">
        <v>521</v>
      </c>
    </row>
    <row r="234" s="2" customFormat="1" ht="33" customHeight="1">
      <c r="A234" s="38"/>
      <c r="B234" s="39"/>
      <c r="C234" s="226" t="s">
        <v>693</v>
      </c>
      <c r="D234" s="226" t="s">
        <v>307</v>
      </c>
      <c r="E234" s="227" t="s">
        <v>523</v>
      </c>
      <c r="F234" s="228" t="s">
        <v>524</v>
      </c>
      <c r="G234" s="229" t="s">
        <v>317</v>
      </c>
      <c r="H234" s="230">
        <v>500</v>
      </c>
      <c r="I234" s="231"/>
      <c r="J234" s="232">
        <f>ROUND(I234*H234,2)</f>
        <v>0</v>
      </c>
      <c r="K234" s="228" t="s">
        <v>318</v>
      </c>
      <c r="L234" s="44"/>
      <c r="M234" s="233" t="s">
        <v>1</v>
      </c>
      <c r="N234" s="234" t="s">
        <v>42</v>
      </c>
      <c r="O234" s="91"/>
      <c r="P234" s="235">
        <f>O234*H234</f>
        <v>0</v>
      </c>
      <c r="Q234" s="235">
        <v>0.00025999999999999998</v>
      </c>
      <c r="R234" s="235">
        <f>Q234*H234</f>
        <v>0.12999999999999998</v>
      </c>
      <c r="S234" s="235">
        <v>0</v>
      </c>
      <c r="T234" s="236">
        <f>S234*H234</f>
        <v>0</v>
      </c>
      <c r="U234" s="38"/>
      <c r="V234" s="38"/>
      <c r="W234" s="38"/>
      <c r="X234" s="38"/>
      <c r="Y234" s="38"/>
      <c r="Z234" s="38"/>
      <c r="AA234" s="38"/>
      <c r="AB234" s="38"/>
      <c r="AC234" s="38"/>
      <c r="AD234" s="38"/>
      <c r="AE234" s="38"/>
      <c r="AR234" s="237" t="s">
        <v>392</v>
      </c>
      <c r="AT234" s="237" t="s">
        <v>307</v>
      </c>
      <c r="AU234" s="237" t="s">
        <v>86</v>
      </c>
      <c r="AY234" s="17" t="s">
        <v>304</v>
      </c>
      <c r="BE234" s="238">
        <f>IF(N234="základní",J234,0)</f>
        <v>0</v>
      </c>
      <c r="BF234" s="238">
        <f>IF(N234="snížená",J234,0)</f>
        <v>0</v>
      </c>
      <c r="BG234" s="238">
        <f>IF(N234="zákl. přenesená",J234,0)</f>
        <v>0</v>
      </c>
      <c r="BH234" s="238">
        <f>IF(N234="sníž. přenesená",J234,0)</f>
        <v>0</v>
      </c>
      <c r="BI234" s="238">
        <f>IF(N234="nulová",J234,0)</f>
        <v>0</v>
      </c>
      <c r="BJ234" s="17" t="s">
        <v>84</v>
      </c>
      <c r="BK234" s="238">
        <f>ROUND(I234*H234,2)</f>
        <v>0</v>
      </c>
      <c r="BL234" s="17" t="s">
        <v>392</v>
      </c>
      <c r="BM234" s="237" t="s">
        <v>525</v>
      </c>
    </row>
    <row r="235" s="13" customFormat="1">
      <c r="A235" s="13"/>
      <c r="B235" s="239"/>
      <c r="C235" s="240"/>
      <c r="D235" s="241" t="s">
        <v>323</v>
      </c>
      <c r="E235" s="242" t="s">
        <v>1</v>
      </c>
      <c r="F235" s="243" t="s">
        <v>2176</v>
      </c>
      <c r="G235" s="240"/>
      <c r="H235" s="244">
        <v>500</v>
      </c>
      <c r="I235" s="245"/>
      <c r="J235" s="240"/>
      <c r="K235" s="240"/>
      <c r="L235" s="246"/>
      <c r="M235" s="247"/>
      <c r="N235" s="248"/>
      <c r="O235" s="248"/>
      <c r="P235" s="248"/>
      <c r="Q235" s="248"/>
      <c r="R235" s="248"/>
      <c r="S235" s="248"/>
      <c r="T235" s="249"/>
      <c r="U235" s="13"/>
      <c r="V235" s="13"/>
      <c r="W235" s="13"/>
      <c r="X235" s="13"/>
      <c r="Y235" s="13"/>
      <c r="Z235" s="13"/>
      <c r="AA235" s="13"/>
      <c r="AB235" s="13"/>
      <c r="AC235" s="13"/>
      <c r="AD235" s="13"/>
      <c r="AE235" s="13"/>
      <c r="AT235" s="250" t="s">
        <v>323</v>
      </c>
      <c r="AU235" s="250" t="s">
        <v>86</v>
      </c>
      <c r="AV235" s="13" t="s">
        <v>86</v>
      </c>
      <c r="AW235" s="13" t="s">
        <v>32</v>
      </c>
      <c r="AX235" s="13" t="s">
        <v>84</v>
      </c>
      <c r="AY235" s="250" t="s">
        <v>304</v>
      </c>
    </row>
    <row r="236" s="12" customFormat="1" ht="25.92" customHeight="1">
      <c r="A236" s="12"/>
      <c r="B236" s="210"/>
      <c r="C236" s="211"/>
      <c r="D236" s="212" t="s">
        <v>76</v>
      </c>
      <c r="E236" s="213" t="s">
        <v>529</v>
      </c>
      <c r="F236" s="213" t="s">
        <v>530</v>
      </c>
      <c r="G236" s="211"/>
      <c r="H236" s="211"/>
      <c r="I236" s="214"/>
      <c r="J236" s="215">
        <f>BK236</f>
        <v>0</v>
      </c>
      <c r="K236" s="211"/>
      <c r="L236" s="216"/>
      <c r="M236" s="217"/>
      <c r="N236" s="218"/>
      <c r="O236" s="218"/>
      <c r="P236" s="219">
        <f>SUM(P237:P238)</f>
        <v>0</v>
      </c>
      <c r="Q236" s="218"/>
      <c r="R236" s="219">
        <f>SUM(R237:R238)</f>
        <v>0</v>
      </c>
      <c r="S236" s="218"/>
      <c r="T236" s="220">
        <f>SUM(T237:T238)</f>
        <v>0</v>
      </c>
      <c r="U236" s="12"/>
      <c r="V236" s="12"/>
      <c r="W236" s="12"/>
      <c r="X236" s="12"/>
      <c r="Y236" s="12"/>
      <c r="Z236" s="12"/>
      <c r="AA236" s="12"/>
      <c r="AB236" s="12"/>
      <c r="AC236" s="12"/>
      <c r="AD236" s="12"/>
      <c r="AE236" s="12"/>
      <c r="AR236" s="221" t="s">
        <v>311</v>
      </c>
      <c r="AT236" s="222" t="s">
        <v>76</v>
      </c>
      <c r="AU236" s="222" t="s">
        <v>77</v>
      </c>
      <c r="AY236" s="221" t="s">
        <v>304</v>
      </c>
      <c r="BK236" s="223">
        <f>SUM(BK237:BK238)</f>
        <v>0</v>
      </c>
    </row>
    <row r="237" s="2" customFormat="1" ht="16.5" customHeight="1">
      <c r="A237" s="38"/>
      <c r="B237" s="39"/>
      <c r="C237" s="226" t="s">
        <v>697</v>
      </c>
      <c r="D237" s="226" t="s">
        <v>307</v>
      </c>
      <c r="E237" s="227" t="s">
        <v>532</v>
      </c>
      <c r="F237" s="228" t="s">
        <v>533</v>
      </c>
      <c r="G237" s="229" t="s">
        <v>534</v>
      </c>
      <c r="H237" s="230">
        <v>50</v>
      </c>
      <c r="I237" s="231"/>
      <c r="J237" s="232">
        <f>ROUND(I237*H237,2)</f>
        <v>0</v>
      </c>
      <c r="K237" s="228" t="s">
        <v>318</v>
      </c>
      <c r="L237" s="44"/>
      <c r="M237" s="233" t="s">
        <v>1</v>
      </c>
      <c r="N237" s="234" t="s">
        <v>42</v>
      </c>
      <c r="O237" s="91"/>
      <c r="P237" s="235">
        <f>O237*H237</f>
        <v>0</v>
      </c>
      <c r="Q237" s="235">
        <v>0</v>
      </c>
      <c r="R237" s="235">
        <f>Q237*H237</f>
        <v>0</v>
      </c>
      <c r="S237" s="235">
        <v>0</v>
      </c>
      <c r="T237" s="236">
        <f>S237*H237</f>
        <v>0</v>
      </c>
      <c r="U237" s="38"/>
      <c r="V237" s="38"/>
      <c r="W237" s="38"/>
      <c r="X237" s="38"/>
      <c r="Y237" s="38"/>
      <c r="Z237" s="38"/>
      <c r="AA237" s="38"/>
      <c r="AB237" s="38"/>
      <c r="AC237" s="38"/>
      <c r="AD237" s="38"/>
      <c r="AE237" s="38"/>
      <c r="AR237" s="237" t="s">
        <v>535</v>
      </c>
      <c r="AT237" s="237" t="s">
        <v>307</v>
      </c>
      <c r="AU237" s="237" t="s">
        <v>84</v>
      </c>
      <c r="AY237" s="17" t="s">
        <v>304</v>
      </c>
      <c r="BE237" s="238">
        <f>IF(N237="základní",J237,0)</f>
        <v>0</v>
      </c>
      <c r="BF237" s="238">
        <f>IF(N237="snížená",J237,0)</f>
        <v>0</v>
      </c>
      <c r="BG237" s="238">
        <f>IF(N237="zákl. přenesená",J237,0)</f>
        <v>0</v>
      </c>
      <c r="BH237" s="238">
        <f>IF(N237="sníž. přenesená",J237,0)</f>
        <v>0</v>
      </c>
      <c r="BI237" s="238">
        <f>IF(N237="nulová",J237,0)</f>
        <v>0</v>
      </c>
      <c r="BJ237" s="17" t="s">
        <v>84</v>
      </c>
      <c r="BK237" s="238">
        <f>ROUND(I237*H237,2)</f>
        <v>0</v>
      </c>
      <c r="BL237" s="17" t="s">
        <v>535</v>
      </c>
      <c r="BM237" s="237" t="s">
        <v>536</v>
      </c>
    </row>
    <row r="238" s="13" customFormat="1">
      <c r="A238" s="13"/>
      <c r="B238" s="239"/>
      <c r="C238" s="240"/>
      <c r="D238" s="241" t="s">
        <v>323</v>
      </c>
      <c r="E238" s="242" t="s">
        <v>1</v>
      </c>
      <c r="F238" s="243" t="s">
        <v>537</v>
      </c>
      <c r="G238" s="240"/>
      <c r="H238" s="244">
        <v>50</v>
      </c>
      <c r="I238" s="245"/>
      <c r="J238" s="240"/>
      <c r="K238" s="240"/>
      <c r="L238" s="246"/>
      <c r="M238" s="283"/>
      <c r="N238" s="284"/>
      <c r="O238" s="284"/>
      <c r="P238" s="284"/>
      <c r="Q238" s="284"/>
      <c r="R238" s="284"/>
      <c r="S238" s="284"/>
      <c r="T238" s="285"/>
      <c r="U238" s="13"/>
      <c r="V238" s="13"/>
      <c r="W238" s="13"/>
      <c r="X238" s="13"/>
      <c r="Y238" s="13"/>
      <c r="Z238" s="13"/>
      <c r="AA238" s="13"/>
      <c r="AB238" s="13"/>
      <c r="AC238" s="13"/>
      <c r="AD238" s="13"/>
      <c r="AE238" s="13"/>
      <c r="AT238" s="250" t="s">
        <v>323</v>
      </c>
      <c r="AU238" s="250" t="s">
        <v>84</v>
      </c>
      <c r="AV238" s="13" t="s">
        <v>86</v>
      </c>
      <c r="AW238" s="13" t="s">
        <v>32</v>
      </c>
      <c r="AX238" s="13" t="s">
        <v>84</v>
      </c>
      <c r="AY238" s="250" t="s">
        <v>304</v>
      </c>
    </row>
    <row r="239" s="2" customFormat="1" ht="6.96" customHeight="1">
      <c r="A239" s="38"/>
      <c r="B239" s="66"/>
      <c r="C239" s="67"/>
      <c r="D239" s="67"/>
      <c r="E239" s="67"/>
      <c r="F239" s="67"/>
      <c r="G239" s="67"/>
      <c r="H239" s="67"/>
      <c r="I239" s="67"/>
      <c r="J239" s="67"/>
      <c r="K239" s="67"/>
      <c r="L239" s="44"/>
      <c r="M239" s="38"/>
      <c r="O239" s="38"/>
      <c r="P239" s="38"/>
      <c r="Q239" s="38"/>
      <c r="R239" s="38"/>
      <c r="S239" s="38"/>
      <c r="T239" s="38"/>
      <c r="U239" s="38"/>
      <c r="V239" s="38"/>
      <c r="W239" s="38"/>
      <c r="X239" s="38"/>
      <c r="Y239" s="38"/>
      <c r="Z239" s="38"/>
      <c r="AA239" s="38"/>
      <c r="AB239" s="38"/>
      <c r="AC239" s="38"/>
      <c r="AD239" s="38"/>
      <c r="AE239" s="38"/>
    </row>
  </sheetData>
  <sheetProtection sheet="1" autoFilter="0" formatColumns="0" formatRows="0" objects="1" scenarios="1" spinCount="100000" saltValue="Kr9H3wgazgNBj+bMEI5tSruax45muS5ZQ11otVcURhzt1cTpHQIii3zdV+c2mb8FAZf5/m8/5TmH/k/ne1rprg==" hashValue="XmZPHiW+T4m82MZaXxxmQbZKv6Yu4s3iWTw+KFtMO4dB5znxwRiTmlq4QWt6iq1KIo9AQJMNLXzxSligMGlRuQ==" algorithmName="SHA-512" password="CC35"/>
  <autoFilter ref="C132:K238"/>
  <mergeCells count="12">
    <mergeCell ref="E7:H7"/>
    <mergeCell ref="E9:H9"/>
    <mergeCell ref="E11:H11"/>
    <mergeCell ref="E20:H20"/>
    <mergeCell ref="E29:H29"/>
    <mergeCell ref="E85:H85"/>
    <mergeCell ref="E87:H87"/>
    <mergeCell ref="E89:H89"/>
    <mergeCell ref="E121:H121"/>
    <mergeCell ref="E123:H123"/>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202</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2286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2323</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ROUND(J127,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ROUND((SUM(BE127:BE174)),  2)</f>
        <v>0</v>
      </c>
      <c r="G35" s="38"/>
      <c r="H35" s="38"/>
      <c r="I35" s="164">
        <v>0.20999999999999999</v>
      </c>
      <c r="J35" s="163">
        <f>ROUND(((SUM(BE127:BE174))*I35),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ROUND((SUM(BF127:BF174)),  2)</f>
        <v>0</v>
      </c>
      <c r="G36" s="38"/>
      <c r="H36" s="38"/>
      <c r="I36" s="164">
        <v>0.12</v>
      </c>
      <c r="J36" s="163">
        <f>ROUND(((SUM(BF127:BF174))*I36),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ROUND((SUM(BG127:BG174)),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ROUND((SUM(BH127:BH174)),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ROUND((SUM(BI127:BI174)),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2286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06.2 - ZDRAVOTNĚ - TECHNICKÉ INSTALACE 6.NP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J127</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540</v>
      </c>
      <c r="E99" s="191"/>
      <c r="F99" s="191"/>
      <c r="G99" s="191"/>
      <c r="H99" s="191"/>
      <c r="I99" s="191"/>
      <c r="J99" s="192">
        <f>J128</f>
        <v>0</v>
      </c>
      <c r="K99" s="189"/>
      <c r="L99" s="193"/>
      <c r="S99" s="9"/>
      <c r="T99" s="9"/>
      <c r="U99" s="9"/>
      <c r="V99" s="9"/>
      <c r="W99" s="9"/>
      <c r="X99" s="9"/>
      <c r="Y99" s="9"/>
      <c r="Z99" s="9"/>
      <c r="AA99" s="9"/>
      <c r="AB99" s="9"/>
      <c r="AC99" s="9"/>
      <c r="AD99" s="9"/>
      <c r="AE99" s="9"/>
    </row>
    <row r="100" s="9" customFormat="1" ht="24.96" customHeight="1">
      <c r="A100" s="9"/>
      <c r="B100" s="188"/>
      <c r="C100" s="189"/>
      <c r="D100" s="190" t="s">
        <v>541</v>
      </c>
      <c r="E100" s="191"/>
      <c r="F100" s="191"/>
      <c r="G100" s="191"/>
      <c r="H100" s="191"/>
      <c r="I100" s="191"/>
      <c r="J100" s="192">
        <f>J138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1417</v>
      </c>
      <c r="E101" s="191"/>
      <c r="F101" s="191"/>
      <c r="G101" s="191"/>
      <c r="H101" s="191"/>
      <c r="I101" s="191"/>
      <c r="J101" s="192">
        <f>J151</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1418</v>
      </c>
      <c r="E102" s="191"/>
      <c r="F102" s="191"/>
      <c r="G102" s="191"/>
      <c r="H102" s="191"/>
      <c r="I102" s="191"/>
      <c r="J102" s="192">
        <f>J164</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282</v>
      </c>
      <c r="E103" s="191"/>
      <c r="F103" s="191"/>
      <c r="G103" s="191"/>
      <c r="H103" s="191"/>
      <c r="I103" s="191"/>
      <c r="J103" s="192">
        <f>J168</f>
        <v>0</v>
      </c>
      <c r="K103" s="189"/>
      <c r="L103" s="193"/>
      <c r="S103" s="9"/>
      <c r="T103" s="9"/>
      <c r="U103" s="9"/>
      <c r="V103" s="9"/>
      <c r="W103" s="9"/>
      <c r="X103" s="9"/>
      <c r="Y103" s="9"/>
      <c r="Z103" s="9"/>
      <c r="AA103" s="9"/>
      <c r="AB103" s="9"/>
      <c r="AC103" s="9"/>
      <c r="AD103" s="9"/>
      <c r="AE103" s="9"/>
    </row>
    <row r="104" s="10" customFormat="1" ht="19.92" customHeight="1">
      <c r="A104" s="10"/>
      <c r="B104" s="194"/>
      <c r="C104" s="133"/>
      <c r="D104" s="195" t="s">
        <v>1419</v>
      </c>
      <c r="E104" s="196"/>
      <c r="F104" s="196"/>
      <c r="G104" s="196"/>
      <c r="H104" s="196"/>
      <c r="I104" s="196"/>
      <c r="J104" s="197">
        <f>J169</f>
        <v>0</v>
      </c>
      <c r="K104" s="133"/>
      <c r="L104" s="198"/>
      <c r="S104" s="10"/>
      <c r="T104" s="10"/>
      <c r="U104" s="10"/>
      <c r="V104" s="10"/>
      <c r="W104" s="10"/>
      <c r="X104" s="10"/>
      <c r="Y104" s="10"/>
      <c r="Z104" s="10"/>
      <c r="AA104" s="10"/>
      <c r="AB104" s="10"/>
      <c r="AC104" s="10"/>
      <c r="AD104" s="10"/>
      <c r="AE104" s="10"/>
    </row>
    <row r="105" s="9" customFormat="1" ht="24.96" customHeight="1">
      <c r="A105" s="9"/>
      <c r="B105" s="188"/>
      <c r="C105" s="189"/>
      <c r="D105" s="190" t="s">
        <v>542</v>
      </c>
      <c r="E105" s="191"/>
      <c r="F105" s="191"/>
      <c r="G105" s="191"/>
      <c r="H105" s="191"/>
      <c r="I105" s="191"/>
      <c r="J105" s="192">
        <f>J171</f>
        <v>0</v>
      </c>
      <c r="K105" s="189"/>
      <c r="L105" s="193"/>
      <c r="S105" s="9"/>
      <c r="T105" s="9"/>
      <c r="U105" s="9"/>
      <c r="V105" s="9"/>
      <c r="W105" s="9"/>
      <c r="X105" s="9"/>
      <c r="Y105" s="9"/>
      <c r="Z105" s="9"/>
      <c r="AA105" s="9"/>
      <c r="AB105" s="9"/>
      <c r="AC105" s="9"/>
      <c r="AD105" s="9"/>
      <c r="AE105" s="9"/>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289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183" t="str">
        <f>E7</f>
        <v>Stavební úpravy v budově č.p. 1371, ul. Na Okrouhlíku, HK</v>
      </c>
      <c r="F115" s="32"/>
      <c r="G115" s="32"/>
      <c r="H115" s="32"/>
      <c r="I115" s="40"/>
      <c r="J115" s="40"/>
      <c r="K115" s="40"/>
      <c r="L115" s="63"/>
      <c r="S115" s="38"/>
      <c r="T115" s="38"/>
      <c r="U115" s="38"/>
      <c r="V115" s="38"/>
      <c r="W115" s="38"/>
      <c r="X115" s="38"/>
      <c r="Y115" s="38"/>
      <c r="Z115" s="38"/>
      <c r="AA115" s="38"/>
      <c r="AB115" s="38"/>
      <c r="AC115" s="38"/>
      <c r="AD115" s="38"/>
      <c r="AE115" s="38"/>
    </row>
    <row r="116" s="1" customFormat="1" ht="12" customHeight="1">
      <c r="B116" s="21"/>
      <c r="C116" s="32" t="s">
        <v>267</v>
      </c>
      <c r="D116" s="22"/>
      <c r="E116" s="22"/>
      <c r="F116" s="22"/>
      <c r="G116" s="22"/>
      <c r="H116" s="22"/>
      <c r="I116" s="22"/>
      <c r="J116" s="22"/>
      <c r="K116" s="22"/>
      <c r="L116" s="20"/>
    </row>
    <row r="117" s="2" customFormat="1" ht="16.5" customHeight="1">
      <c r="A117" s="38"/>
      <c r="B117" s="39"/>
      <c r="C117" s="40"/>
      <c r="D117" s="40"/>
      <c r="E117" s="183" t="s">
        <v>2286</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269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E11</f>
        <v>06.2 - ZDRAVOTNĚ - TECHNICKÉ INSTALACE 6.NP</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F14</f>
        <v>Na Okrouhlíku 1371, HK</v>
      </c>
      <c r="G121" s="40"/>
      <c r="H121" s="40"/>
      <c r="I121" s="32" t="s">
        <v>22</v>
      </c>
      <c r="J121" s="79" t="str">
        <f>IF(J14="","",J14)</f>
        <v>24. 6. 2024</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15" customHeight="1">
      <c r="A123" s="38"/>
      <c r="B123" s="39"/>
      <c r="C123" s="32" t="s">
        <v>24</v>
      </c>
      <c r="D123" s="40"/>
      <c r="E123" s="40"/>
      <c r="F123" s="27" t="str">
        <f>E17</f>
        <v>Krajský úřad Královéhradeckého kraje</v>
      </c>
      <c r="G123" s="40"/>
      <c r="H123" s="40"/>
      <c r="I123" s="32" t="s">
        <v>30</v>
      </c>
      <c r="J123" s="36" t="str">
        <f>E23</f>
        <v>Ondřej Zikán</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IF(E20="","",E20)</f>
        <v>Vyplň údaj</v>
      </c>
      <c r="G124" s="40"/>
      <c r="H124" s="40"/>
      <c r="I124" s="32" t="s">
        <v>33</v>
      </c>
      <c r="J124" s="36" t="str">
        <f>E26</f>
        <v xml:space="preserve"> </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1" customFormat="1" ht="29.28" customHeight="1">
      <c r="A126" s="199"/>
      <c r="B126" s="200"/>
      <c r="C126" s="201" t="s">
        <v>290</v>
      </c>
      <c r="D126" s="202" t="s">
        <v>62</v>
      </c>
      <c r="E126" s="202" t="s">
        <v>58</v>
      </c>
      <c r="F126" s="202" t="s">
        <v>59</v>
      </c>
      <c r="G126" s="202" t="s">
        <v>291</v>
      </c>
      <c r="H126" s="202" t="s">
        <v>292</v>
      </c>
      <c r="I126" s="202" t="s">
        <v>293</v>
      </c>
      <c r="J126" s="202" t="s">
        <v>273</v>
      </c>
      <c r="K126" s="203" t="s">
        <v>294</v>
      </c>
      <c r="L126" s="204"/>
      <c r="M126" s="100" t="s">
        <v>1</v>
      </c>
      <c r="N126" s="101" t="s">
        <v>41</v>
      </c>
      <c r="O126" s="101" t="s">
        <v>295</v>
      </c>
      <c r="P126" s="101" t="s">
        <v>296</v>
      </c>
      <c r="Q126" s="101" t="s">
        <v>297</v>
      </c>
      <c r="R126" s="101" t="s">
        <v>298</v>
      </c>
      <c r="S126" s="101" t="s">
        <v>299</v>
      </c>
      <c r="T126" s="102" t="s">
        <v>300</v>
      </c>
      <c r="U126" s="199"/>
      <c r="V126" s="199"/>
      <c r="W126" s="199"/>
      <c r="X126" s="199"/>
      <c r="Y126" s="199"/>
      <c r="Z126" s="199"/>
      <c r="AA126" s="199"/>
      <c r="AB126" s="199"/>
      <c r="AC126" s="199"/>
      <c r="AD126" s="199"/>
      <c r="AE126" s="199"/>
    </row>
    <row r="127" s="2" customFormat="1" ht="22.8" customHeight="1">
      <c r="A127" s="38"/>
      <c r="B127" s="39"/>
      <c r="C127" s="107" t="s">
        <v>301</v>
      </c>
      <c r="D127" s="40"/>
      <c r="E127" s="40"/>
      <c r="F127" s="40"/>
      <c r="G127" s="40"/>
      <c r="H127" s="40"/>
      <c r="I127" s="40"/>
      <c r="J127" s="205">
        <f>BK127</f>
        <v>0</v>
      </c>
      <c r="K127" s="40"/>
      <c r="L127" s="44"/>
      <c r="M127" s="103"/>
      <c r="N127" s="206"/>
      <c r="O127" s="104"/>
      <c r="P127" s="207">
        <f>P128+P138+P151+P164+P168+P171</f>
        <v>0</v>
      </c>
      <c r="Q127" s="104"/>
      <c r="R127" s="207">
        <f>R128+R138+R151+R164+R168+R171</f>
        <v>1.03827</v>
      </c>
      <c r="S127" s="104"/>
      <c r="T127" s="208">
        <f>T128+T138+T151+T164+T168+T171</f>
        <v>0</v>
      </c>
      <c r="U127" s="38"/>
      <c r="V127" s="38"/>
      <c r="W127" s="38"/>
      <c r="X127" s="38"/>
      <c r="Y127" s="38"/>
      <c r="Z127" s="38"/>
      <c r="AA127" s="38"/>
      <c r="AB127" s="38"/>
      <c r="AC127" s="38"/>
      <c r="AD127" s="38"/>
      <c r="AE127" s="38"/>
      <c r="AT127" s="17" t="s">
        <v>76</v>
      </c>
      <c r="AU127" s="17" t="s">
        <v>275</v>
      </c>
      <c r="BK127" s="209">
        <f>BK128+BK138+BK151+BK164+BK168+BK171</f>
        <v>0</v>
      </c>
    </row>
    <row r="128" s="12" customFormat="1" ht="25.92" customHeight="1">
      <c r="A128" s="12"/>
      <c r="B128" s="210"/>
      <c r="C128" s="211"/>
      <c r="D128" s="212" t="s">
        <v>76</v>
      </c>
      <c r="E128" s="213" t="s">
        <v>543</v>
      </c>
      <c r="F128" s="213" t="s">
        <v>544</v>
      </c>
      <c r="G128" s="211"/>
      <c r="H128" s="211"/>
      <c r="I128" s="214"/>
      <c r="J128" s="215">
        <f>BK128</f>
        <v>0</v>
      </c>
      <c r="K128" s="211"/>
      <c r="L128" s="216"/>
      <c r="M128" s="217"/>
      <c r="N128" s="218"/>
      <c r="O128" s="218"/>
      <c r="P128" s="219">
        <f>SUM(P129:P137)</f>
        <v>0</v>
      </c>
      <c r="Q128" s="218"/>
      <c r="R128" s="219">
        <f>SUM(R129:R137)</f>
        <v>0.18509999999999999</v>
      </c>
      <c r="S128" s="218"/>
      <c r="T128" s="220">
        <f>SUM(T129:T137)</f>
        <v>0</v>
      </c>
      <c r="U128" s="12"/>
      <c r="V128" s="12"/>
      <c r="W128" s="12"/>
      <c r="X128" s="12"/>
      <c r="Y128" s="12"/>
      <c r="Z128" s="12"/>
      <c r="AA128" s="12"/>
      <c r="AB128" s="12"/>
      <c r="AC128" s="12"/>
      <c r="AD128" s="12"/>
      <c r="AE128" s="12"/>
      <c r="AR128" s="221" t="s">
        <v>86</v>
      </c>
      <c r="AT128" s="222" t="s">
        <v>76</v>
      </c>
      <c r="AU128" s="222" t="s">
        <v>77</v>
      </c>
      <c r="AY128" s="221" t="s">
        <v>304</v>
      </c>
      <c r="BK128" s="223">
        <f>SUM(BK129:BK137)</f>
        <v>0</v>
      </c>
    </row>
    <row r="129" s="2" customFormat="1" ht="16.5" customHeight="1">
      <c r="A129" s="38"/>
      <c r="B129" s="39"/>
      <c r="C129" s="226" t="s">
        <v>84</v>
      </c>
      <c r="D129" s="226" t="s">
        <v>307</v>
      </c>
      <c r="E129" s="227" t="s">
        <v>555</v>
      </c>
      <c r="F129" s="228" t="s">
        <v>556</v>
      </c>
      <c r="G129" s="229" t="s">
        <v>547</v>
      </c>
      <c r="H129" s="230">
        <v>60</v>
      </c>
      <c r="I129" s="231"/>
      <c r="J129" s="232">
        <f>ROUND(I129*H129,2)</f>
        <v>0</v>
      </c>
      <c r="K129" s="228" t="s">
        <v>1</v>
      </c>
      <c r="L129" s="44"/>
      <c r="M129" s="233" t="s">
        <v>1</v>
      </c>
      <c r="N129" s="234" t="s">
        <v>42</v>
      </c>
      <c r="O129" s="91"/>
      <c r="P129" s="235">
        <f>O129*H129</f>
        <v>0</v>
      </c>
      <c r="Q129" s="235">
        <v>0.00059000000000000003</v>
      </c>
      <c r="R129" s="235">
        <f>Q129*H129</f>
        <v>0.035400000000000001</v>
      </c>
      <c r="S129" s="235">
        <v>0</v>
      </c>
      <c r="T129" s="236">
        <f>S129*H129</f>
        <v>0</v>
      </c>
      <c r="U129" s="38"/>
      <c r="V129" s="38"/>
      <c r="W129" s="38"/>
      <c r="X129" s="38"/>
      <c r="Y129" s="38"/>
      <c r="Z129" s="38"/>
      <c r="AA129" s="38"/>
      <c r="AB129" s="38"/>
      <c r="AC129" s="38"/>
      <c r="AD129" s="38"/>
      <c r="AE129" s="38"/>
      <c r="AR129" s="237" t="s">
        <v>392</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392</v>
      </c>
      <c r="BM129" s="237" t="s">
        <v>2324</v>
      </c>
    </row>
    <row r="130" s="2" customFormat="1" ht="16.5" customHeight="1">
      <c r="A130" s="38"/>
      <c r="B130" s="39"/>
      <c r="C130" s="226" t="s">
        <v>86</v>
      </c>
      <c r="D130" s="226" t="s">
        <v>307</v>
      </c>
      <c r="E130" s="227" t="s">
        <v>558</v>
      </c>
      <c r="F130" s="228" t="s">
        <v>559</v>
      </c>
      <c r="G130" s="229" t="s">
        <v>547</v>
      </c>
      <c r="H130" s="230">
        <v>50</v>
      </c>
      <c r="I130" s="231"/>
      <c r="J130" s="232">
        <f>ROUND(I130*H130,2)</f>
        <v>0</v>
      </c>
      <c r="K130" s="228" t="s">
        <v>1</v>
      </c>
      <c r="L130" s="44"/>
      <c r="M130" s="233" t="s">
        <v>1</v>
      </c>
      <c r="N130" s="234" t="s">
        <v>42</v>
      </c>
      <c r="O130" s="91"/>
      <c r="P130" s="235">
        <f>O130*H130</f>
        <v>0</v>
      </c>
      <c r="Q130" s="235">
        <v>0.0011999999999999999</v>
      </c>
      <c r="R130" s="235">
        <f>Q130*H130</f>
        <v>0.059999999999999998</v>
      </c>
      <c r="S130" s="235">
        <v>0</v>
      </c>
      <c r="T130" s="236">
        <f>S130*H130</f>
        <v>0</v>
      </c>
      <c r="U130" s="38"/>
      <c r="V130" s="38"/>
      <c r="W130" s="38"/>
      <c r="X130" s="38"/>
      <c r="Y130" s="38"/>
      <c r="Z130" s="38"/>
      <c r="AA130" s="38"/>
      <c r="AB130" s="38"/>
      <c r="AC130" s="38"/>
      <c r="AD130" s="38"/>
      <c r="AE130" s="38"/>
      <c r="AR130" s="237" t="s">
        <v>392</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2325</v>
      </c>
    </row>
    <row r="131" s="2" customFormat="1" ht="16.5" customHeight="1">
      <c r="A131" s="38"/>
      <c r="B131" s="39"/>
      <c r="C131" s="226" t="s">
        <v>305</v>
      </c>
      <c r="D131" s="226" t="s">
        <v>307</v>
      </c>
      <c r="E131" s="227" t="s">
        <v>561</v>
      </c>
      <c r="F131" s="228" t="s">
        <v>562</v>
      </c>
      <c r="G131" s="229" t="s">
        <v>547</v>
      </c>
      <c r="H131" s="230">
        <v>60</v>
      </c>
      <c r="I131" s="231"/>
      <c r="J131" s="232">
        <f>ROUND(I131*H131,2)</f>
        <v>0</v>
      </c>
      <c r="K131" s="228" t="s">
        <v>1</v>
      </c>
      <c r="L131" s="44"/>
      <c r="M131" s="233" t="s">
        <v>1</v>
      </c>
      <c r="N131" s="234" t="s">
        <v>42</v>
      </c>
      <c r="O131" s="91"/>
      <c r="P131" s="235">
        <f>O131*H131</f>
        <v>0</v>
      </c>
      <c r="Q131" s="235">
        <v>0.00029</v>
      </c>
      <c r="R131" s="235">
        <f>Q131*H131</f>
        <v>0.017399999999999999</v>
      </c>
      <c r="S131" s="235">
        <v>0</v>
      </c>
      <c r="T131" s="236">
        <f>S131*H131</f>
        <v>0</v>
      </c>
      <c r="U131" s="38"/>
      <c r="V131" s="38"/>
      <c r="W131" s="38"/>
      <c r="X131" s="38"/>
      <c r="Y131" s="38"/>
      <c r="Z131" s="38"/>
      <c r="AA131" s="38"/>
      <c r="AB131" s="38"/>
      <c r="AC131" s="38"/>
      <c r="AD131" s="38"/>
      <c r="AE131" s="38"/>
      <c r="AR131" s="237" t="s">
        <v>392</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392</v>
      </c>
      <c r="BM131" s="237" t="s">
        <v>2326</v>
      </c>
    </row>
    <row r="132" s="2" customFormat="1" ht="16.5" customHeight="1">
      <c r="A132" s="38"/>
      <c r="B132" s="39"/>
      <c r="C132" s="226" t="s">
        <v>311</v>
      </c>
      <c r="D132" s="226" t="s">
        <v>307</v>
      </c>
      <c r="E132" s="227" t="s">
        <v>564</v>
      </c>
      <c r="F132" s="228" t="s">
        <v>565</v>
      </c>
      <c r="G132" s="229" t="s">
        <v>547</v>
      </c>
      <c r="H132" s="230">
        <v>60</v>
      </c>
      <c r="I132" s="231"/>
      <c r="J132" s="232">
        <f>ROUND(I132*H132,2)</f>
        <v>0</v>
      </c>
      <c r="K132" s="228" t="s">
        <v>1</v>
      </c>
      <c r="L132" s="44"/>
      <c r="M132" s="233" t="s">
        <v>1</v>
      </c>
      <c r="N132" s="234" t="s">
        <v>42</v>
      </c>
      <c r="O132" s="91"/>
      <c r="P132" s="235">
        <f>O132*H132</f>
        <v>0</v>
      </c>
      <c r="Q132" s="235">
        <v>0.00035</v>
      </c>
      <c r="R132" s="235">
        <f>Q132*H132</f>
        <v>0.021000000000000001</v>
      </c>
      <c r="S132" s="235">
        <v>0</v>
      </c>
      <c r="T132" s="236">
        <f>S132*H132</f>
        <v>0</v>
      </c>
      <c r="U132" s="38"/>
      <c r="V132" s="38"/>
      <c r="W132" s="38"/>
      <c r="X132" s="38"/>
      <c r="Y132" s="38"/>
      <c r="Z132" s="38"/>
      <c r="AA132" s="38"/>
      <c r="AB132" s="38"/>
      <c r="AC132" s="38"/>
      <c r="AD132" s="38"/>
      <c r="AE132" s="38"/>
      <c r="AR132" s="237" t="s">
        <v>392</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2327</v>
      </c>
    </row>
    <row r="133" s="2" customFormat="1" ht="16.5" customHeight="1">
      <c r="A133" s="38"/>
      <c r="B133" s="39"/>
      <c r="C133" s="226" t="s">
        <v>330</v>
      </c>
      <c r="D133" s="226" t="s">
        <v>307</v>
      </c>
      <c r="E133" s="227" t="s">
        <v>567</v>
      </c>
      <c r="F133" s="228" t="s">
        <v>568</v>
      </c>
      <c r="G133" s="229" t="s">
        <v>547</v>
      </c>
      <c r="H133" s="230">
        <v>45</v>
      </c>
      <c r="I133" s="231"/>
      <c r="J133" s="232">
        <f>ROUND(I133*H133,2)</f>
        <v>0</v>
      </c>
      <c r="K133" s="228" t="s">
        <v>1</v>
      </c>
      <c r="L133" s="44"/>
      <c r="M133" s="233" t="s">
        <v>1</v>
      </c>
      <c r="N133" s="234" t="s">
        <v>42</v>
      </c>
      <c r="O133" s="91"/>
      <c r="P133" s="235">
        <f>O133*H133</f>
        <v>0</v>
      </c>
      <c r="Q133" s="235">
        <v>0.00114</v>
      </c>
      <c r="R133" s="235">
        <f>Q133*H133</f>
        <v>0.051299999999999998</v>
      </c>
      <c r="S133" s="235">
        <v>0</v>
      </c>
      <c r="T133" s="236">
        <f>S133*H133</f>
        <v>0</v>
      </c>
      <c r="U133" s="38"/>
      <c r="V133" s="38"/>
      <c r="W133" s="38"/>
      <c r="X133" s="38"/>
      <c r="Y133" s="38"/>
      <c r="Z133" s="38"/>
      <c r="AA133" s="38"/>
      <c r="AB133" s="38"/>
      <c r="AC133" s="38"/>
      <c r="AD133" s="38"/>
      <c r="AE133" s="38"/>
      <c r="AR133" s="237" t="s">
        <v>392</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392</v>
      </c>
      <c r="BM133" s="237" t="s">
        <v>2328</v>
      </c>
    </row>
    <row r="134" s="2" customFormat="1" ht="24.15" customHeight="1">
      <c r="A134" s="38"/>
      <c r="B134" s="39"/>
      <c r="C134" s="226" t="s">
        <v>313</v>
      </c>
      <c r="D134" s="226" t="s">
        <v>307</v>
      </c>
      <c r="E134" s="227" t="s">
        <v>573</v>
      </c>
      <c r="F134" s="228" t="s">
        <v>574</v>
      </c>
      <c r="G134" s="229" t="s">
        <v>575</v>
      </c>
      <c r="H134" s="230">
        <v>40</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392</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2329</v>
      </c>
    </row>
    <row r="135" s="2" customFormat="1" ht="16.5" customHeight="1">
      <c r="A135" s="38"/>
      <c r="B135" s="39"/>
      <c r="C135" s="226" t="s">
        <v>343</v>
      </c>
      <c r="D135" s="226" t="s">
        <v>307</v>
      </c>
      <c r="E135" s="227" t="s">
        <v>577</v>
      </c>
      <c r="F135" s="228" t="s">
        <v>578</v>
      </c>
      <c r="G135" s="229" t="s">
        <v>575</v>
      </c>
      <c r="H135" s="230">
        <v>30</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392</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392</v>
      </c>
      <c r="BM135" s="237" t="s">
        <v>2330</v>
      </c>
    </row>
    <row r="136" s="2" customFormat="1" ht="21.75" customHeight="1">
      <c r="A136" s="38"/>
      <c r="B136" s="39"/>
      <c r="C136" s="226" t="s">
        <v>348</v>
      </c>
      <c r="D136" s="226" t="s">
        <v>307</v>
      </c>
      <c r="E136" s="227" t="s">
        <v>580</v>
      </c>
      <c r="F136" s="228" t="s">
        <v>581</v>
      </c>
      <c r="G136" s="229" t="s">
        <v>575</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2331</v>
      </c>
    </row>
    <row r="137" s="2" customFormat="1" ht="55.5" customHeight="1">
      <c r="A137" s="38"/>
      <c r="B137" s="39"/>
      <c r="C137" s="273" t="s">
        <v>325</v>
      </c>
      <c r="D137" s="273" t="s">
        <v>423</v>
      </c>
      <c r="E137" s="274" t="s">
        <v>593</v>
      </c>
      <c r="F137" s="275" t="s">
        <v>594</v>
      </c>
      <c r="G137" s="276" t="s">
        <v>575</v>
      </c>
      <c r="H137" s="277">
        <v>15</v>
      </c>
      <c r="I137" s="278"/>
      <c r="J137" s="279">
        <f>ROUND(I137*H137,2)</f>
        <v>0</v>
      </c>
      <c r="K137" s="275" t="s">
        <v>1</v>
      </c>
      <c r="L137" s="280"/>
      <c r="M137" s="281" t="s">
        <v>1</v>
      </c>
      <c r="N137" s="282"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426</v>
      </c>
      <c r="AT137" s="237" t="s">
        <v>423</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392</v>
      </c>
      <c r="BM137" s="237" t="s">
        <v>2332</v>
      </c>
    </row>
    <row r="138" s="12" customFormat="1" ht="25.92" customHeight="1">
      <c r="A138" s="12"/>
      <c r="B138" s="210"/>
      <c r="C138" s="211"/>
      <c r="D138" s="212" t="s">
        <v>76</v>
      </c>
      <c r="E138" s="213" t="s">
        <v>614</v>
      </c>
      <c r="F138" s="213" t="s">
        <v>615</v>
      </c>
      <c r="G138" s="211"/>
      <c r="H138" s="211"/>
      <c r="I138" s="214"/>
      <c r="J138" s="215">
        <f>BK138</f>
        <v>0</v>
      </c>
      <c r="K138" s="211"/>
      <c r="L138" s="216"/>
      <c r="M138" s="217"/>
      <c r="N138" s="218"/>
      <c r="O138" s="218"/>
      <c r="P138" s="219">
        <f>SUM(P139:P150)</f>
        <v>0</v>
      </c>
      <c r="Q138" s="218"/>
      <c r="R138" s="219">
        <f>SUM(R139:R150)</f>
        <v>0.3972</v>
      </c>
      <c r="S138" s="218"/>
      <c r="T138" s="220">
        <f>SUM(T139:T150)</f>
        <v>0</v>
      </c>
      <c r="U138" s="12"/>
      <c r="V138" s="12"/>
      <c r="W138" s="12"/>
      <c r="X138" s="12"/>
      <c r="Y138" s="12"/>
      <c r="Z138" s="12"/>
      <c r="AA138" s="12"/>
      <c r="AB138" s="12"/>
      <c r="AC138" s="12"/>
      <c r="AD138" s="12"/>
      <c r="AE138" s="12"/>
      <c r="AR138" s="221" t="s">
        <v>86</v>
      </c>
      <c r="AT138" s="222" t="s">
        <v>76</v>
      </c>
      <c r="AU138" s="222" t="s">
        <v>77</v>
      </c>
      <c r="AY138" s="221" t="s">
        <v>304</v>
      </c>
      <c r="BK138" s="223">
        <f>SUM(BK139:BK150)</f>
        <v>0</v>
      </c>
    </row>
    <row r="139" s="2" customFormat="1" ht="24.15" customHeight="1">
      <c r="A139" s="38"/>
      <c r="B139" s="39"/>
      <c r="C139" s="226" t="s">
        <v>362</v>
      </c>
      <c r="D139" s="226" t="s">
        <v>307</v>
      </c>
      <c r="E139" s="227" t="s">
        <v>616</v>
      </c>
      <c r="F139" s="228" t="s">
        <v>617</v>
      </c>
      <c r="G139" s="229" t="s">
        <v>547</v>
      </c>
      <c r="H139" s="230">
        <v>150</v>
      </c>
      <c r="I139" s="231"/>
      <c r="J139" s="232">
        <f>ROUND(I139*H139,2)</f>
        <v>0</v>
      </c>
      <c r="K139" s="228" t="s">
        <v>1</v>
      </c>
      <c r="L139" s="44"/>
      <c r="M139" s="233" t="s">
        <v>1</v>
      </c>
      <c r="N139" s="234" t="s">
        <v>42</v>
      </c>
      <c r="O139" s="91"/>
      <c r="P139" s="235">
        <f>O139*H139</f>
        <v>0</v>
      </c>
      <c r="Q139" s="235">
        <v>0.00066</v>
      </c>
      <c r="R139" s="235">
        <f>Q139*H139</f>
        <v>0.099000000000000005</v>
      </c>
      <c r="S139" s="235">
        <v>0</v>
      </c>
      <c r="T139" s="236">
        <f>S139*H139</f>
        <v>0</v>
      </c>
      <c r="U139" s="38"/>
      <c r="V139" s="38"/>
      <c r="W139" s="38"/>
      <c r="X139" s="38"/>
      <c r="Y139" s="38"/>
      <c r="Z139" s="38"/>
      <c r="AA139" s="38"/>
      <c r="AB139" s="38"/>
      <c r="AC139" s="38"/>
      <c r="AD139" s="38"/>
      <c r="AE139" s="38"/>
      <c r="AR139" s="237" t="s">
        <v>392</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2333</v>
      </c>
    </row>
    <row r="140" s="2" customFormat="1" ht="24.15" customHeight="1">
      <c r="A140" s="38"/>
      <c r="B140" s="39"/>
      <c r="C140" s="226" t="s">
        <v>367</v>
      </c>
      <c r="D140" s="226" t="s">
        <v>307</v>
      </c>
      <c r="E140" s="227" t="s">
        <v>619</v>
      </c>
      <c r="F140" s="228" t="s">
        <v>620</v>
      </c>
      <c r="G140" s="229" t="s">
        <v>547</v>
      </c>
      <c r="H140" s="230">
        <v>60</v>
      </c>
      <c r="I140" s="231"/>
      <c r="J140" s="232">
        <f>ROUND(I140*H140,2)</f>
        <v>0</v>
      </c>
      <c r="K140" s="228" t="s">
        <v>1</v>
      </c>
      <c r="L140" s="44"/>
      <c r="M140" s="233" t="s">
        <v>1</v>
      </c>
      <c r="N140" s="234" t="s">
        <v>42</v>
      </c>
      <c r="O140" s="91"/>
      <c r="P140" s="235">
        <f>O140*H140</f>
        <v>0</v>
      </c>
      <c r="Q140" s="235">
        <v>0.00091</v>
      </c>
      <c r="R140" s="235">
        <f>Q140*H140</f>
        <v>0.054600000000000003</v>
      </c>
      <c r="S140" s="235">
        <v>0</v>
      </c>
      <c r="T140" s="236">
        <f>S140*H140</f>
        <v>0</v>
      </c>
      <c r="U140" s="38"/>
      <c r="V140" s="38"/>
      <c r="W140" s="38"/>
      <c r="X140" s="38"/>
      <c r="Y140" s="38"/>
      <c r="Z140" s="38"/>
      <c r="AA140" s="38"/>
      <c r="AB140" s="38"/>
      <c r="AC140" s="38"/>
      <c r="AD140" s="38"/>
      <c r="AE140" s="38"/>
      <c r="AR140" s="237" t="s">
        <v>392</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2334</v>
      </c>
    </row>
    <row r="141" s="2" customFormat="1" ht="24.15" customHeight="1">
      <c r="A141" s="38"/>
      <c r="B141" s="39"/>
      <c r="C141" s="226" t="s">
        <v>8</v>
      </c>
      <c r="D141" s="226" t="s">
        <v>307</v>
      </c>
      <c r="E141" s="227" t="s">
        <v>622</v>
      </c>
      <c r="F141" s="228" t="s">
        <v>623</v>
      </c>
      <c r="G141" s="229" t="s">
        <v>547</v>
      </c>
      <c r="H141" s="230">
        <v>120</v>
      </c>
      <c r="I141" s="231"/>
      <c r="J141" s="232">
        <f>ROUND(I141*H141,2)</f>
        <v>0</v>
      </c>
      <c r="K141" s="228" t="s">
        <v>1</v>
      </c>
      <c r="L141" s="44"/>
      <c r="M141" s="233" t="s">
        <v>1</v>
      </c>
      <c r="N141" s="234" t="s">
        <v>42</v>
      </c>
      <c r="O141" s="91"/>
      <c r="P141" s="235">
        <f>O141*H141</f>
        <v>0</v>
      </c>
      <c r="Q141" s="235">
        <v>0.0011900000000000001</v>
      </c>
      <c r="R141" s="235">
        <f>Q141*H141</f>
        <v>0.14280000000000001</v>
      </c>
      <c r="S141" s="235">
        <v>0</v>
      </c>
      <c r="T141" s="236">
        <f>S141*H141</f>
        <v>0</v>
      </c>
      <c r="U141" s="38"/>
      <c r="V141" s="38"/>
      <c r="W141" s="38"/>
      <c r="X141" s="38"/>
      <c r="Y141" s="38"/>
      <c r="Z141" s="38"/>
      <c r="AA141" s="38"/>
      <c r="AB141" s="38"/>
      <c r="AC141" s="38"/>
      <c r="AD141" s="38"/>
      <c r="AE141" s="38"/>
      <c r="AR141" s="237" t="s">
        <v>392</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392</v>
      </c>
      <c r="BM141" s="237" t="s">
        <v>2335</v>
      </c>
    </row>
    <row r="142" s="2" customFormat="1" ht="24.15" customHeight="1">
      <c r="A142" s="38"/>
      <c r="B142" s="39"/>
      <c r="C142" s="226" t="s">
        <v>375</v>
      </c>
      <c r="D142" s="226" t="s">
        <v>307</v>
      </c>
      <c r="E142" s="227" t="s">
        <v>625</v>
      </c>
      <c r="F142" s="228" t="s">
        <v>626</v>
      </c>
      <c r="G142" s="229" t="s">
        <v>547</v>
      </c>
      <c r="H142" s="230">
        <v>20</v>
      </c>
      <c r="I142" s="231"/>
      <c r="J142" s="232">
        <f>ROUND(I142*H142,2)</f>
        <v>0</v>
      </c>
      <c r="K142" s="228" t="s">
        <v>1</v>
      </c>
      <c r="L142" s="44"/>
      <c r="M142" s="233" t="s">
        <v>1</v>
      </c>
      <c r="N142" s="234" t="s">
        <v>42</v>
      </c>
      <c r="O142" s="91"/>
      <c r="P142" s="235">
        <f>O142*H142</f>
        <v>0</v>
      </c>
      <c r="Q142" s="235">
        <v>0.0025200000000000001</v>
      </c>
      <c r="R142" s="235">
        <f>Q142*H142</f>
        <v>0.0504</v>
      </c>
      <c r="S142" s="235">
        <v>0</v>
      </c>
      <c r="T142" s="236">
        <f>S142*H142</f>
        <v>0</v>
      </c>
      <c r="U142" s="38"/>
      <c r="V142" s="38"/>
      <c r="W142" s="38"/>
      <c r="X142" s="38"/>
      <c r="Y142" s="38"/>
      <c r="Z142" s="38"/>
      <c r="AA142" s="38"/>
      <c r="AB142" s="38"/>
      <c r="AC142" s="38"/>
      <c r="AD142" s="38"/>
      <c r="AE142" s="38"/>
      <c r="AR142" s="237" t="s">
        <v>392</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2336</v>
      </c>
    </row>
    <row r="143" s="2" customFormat="1" ht="24.15" customHeight="1">
      <c r="A143" s="38"/>
      <c r="B143" s="39"/>
      <c r="C143" s="226" t="s">
        <v>381</v>
      </c>
      <c r="D143" s="226" t="s">
        <v>307</v>
      </c>
      <c r="E143" s="227" t="s">
        <v>631</v>
      </c>
      <c r="F143" s="228" t="s">
        <v>632</v>
      </c>
      <c r="G143" s="229" t="s">
        <v>547</v>
      </c>
      <c r="H143" s="230">
        <v>100</v>
      </c>
      <c r="I143" s="231"/>
      <c r="J143" s="232">
        <f>ROUND(I143*H143,2)</f>
        <v>0</v>
      </c>
      <c r="K143" s="228" t="s">
        <v>1</v>
      </c>
      <c r="L143" s="44"/>
      <c r="M143" s="233" t="s">
        <v>1</v>
      </c>
      <c r="N143" s="234" t="s">
        <v>42</v>
      </c>
      <c r="O143" s="91"/>
      <c r="P143" s="235">
        <f>O143*H143</f>
        <v>0</v>
      </c>
      <c r="Q143" s="235">
        <v>0.00016000000000000001</v>
      </c>
      <c r="R143" s="235">
        <f>Q143*H143</f>
        <v>0.016</v>
      </c>
      <c r="S143" s="235">
        <v>0</v>
      </c>
      <c r="T143" s="236">
        <f>S143*H143</f>
        <v>0</v>
      </c>
      <c r="U143" s="38"/>
      <c r="V143" s="38"/>
      <c r="W143" s="38"/>
      <c r="X143" s="38"/>
      <c r="Y143" s="38"/>
      <c r="Z143" s="38"/>
      <c r="AA143" s="38"/>
      <c r="AB143" s="38"/>
      <c r="AC143" s="38"/>
      <c r="AD143" s="38"/>
      <c r="AE143" s="38"/>
      <c r="AR143" s="237" t="s">
        <v>392</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392</v>
      </c>
      <c r="BM143" s="237" t="s">
        <v>2337</v>
      </c>
    </row>
    <row r="144" s="2" customFormat="1" ht="33" customHeight="1">
      <c r="A144" s="38"/>
      <c r="B144" s="39"/>
      <c r="C144" s="226" t="s">
        <v>389</v>
      </c>
      <c r="D144" s="226" t="s">
        <v>307</v>
      </c>
      <c r="E144" s="227" t="s">
        <v>634</v>
      </c>
      <c r="F144" s="228" t="s">
        <v>635</v>
      </c>
      <c r="G144" s="229" t="s">
        <v>547</v>
      </c>
      <c r="H144" s="230">
        <v>70</v>
      </c>
      <c r="I144" s="231"/>
      <c r="J144" s="232">
        <f>ROUND(I144*H144,2)</f>
        <v>0</v>
      </c>
      <c r="K144" s="228" t="s">
        <v>1</v>
      </c>
      <c r="L144" s="44"/>
      <c r="M144" s="233" t="s">
        <v>1</v>
      </c>
      <c r="N144" s="234" t="s">
        <v>42</v>
      </c>
      <c r="O144" s="91"/>
      <c r="P144" s="235">
        <f>O144*H144</f>
        <v>0</v>
      </c>
      <c r="Q144" s="235">
        <v>3.0000000000000001E-05</v>
      </c>
      <c r="R144" s="235">
        <f>Q144*H144</f>
        <v>0.0020999999999999999</v>
      </c>
      <c r="S144" s="235">
        <v>0</v>
      </c>
      <c r="T144" s="236">
        <f>S144*H144</f>
        <v>0</v>
      </c>
      <c r="U144" s="38"/>
      <c r="V144" s="38"/>
      <c r="W144" s="38"/>
      <c r="X144" s="38"/>
      <c r="Y144" s="38"/>
      <c r="Z144" s="38"/>
      <c r="AA144" s="38"/>
      <c r="AB144" s="38"/>
      <c r="AC144" s="38"/>
      <c r="AD144" s="38"/>
      <c r="AE144" s="38"/>
      <c r="AR144" s="237" t="s">
        <v>392</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2338</v>
      </c>
    </row>
    <row r="145" s="2" customFormat="1" ht="33" customHeight="1">
      <c r="A145" s="38"/>
      <c r="B145" s="39"/>
      <c r="C145" s="226" t="s">
        <v>392</v>
      </c>
      <c r="D145" s="226" t="s">
        <v>307</v>
      </c>
      <c r="E145" s="227" t="s">
        <v>637</v>
      </c>
      <c r="F145" s="228" t="s">
        <v>638</v>
      </c>
      <c r="G145" s="229" t="s">
        <v>547</v>
      </c>
      <c r="H145" s="230">
        <v>100</v>
      </c>
      <c r="I145" s="231"/>
      <c r="J145" s="232">
        <f>ROUND(I145*H145,2)</f>
        <v>0</v>
      </c>
      <c r="K145" s="228" t="s">
        <v>1</v>
      </c>
      <c r="L145" s="44"/>
      <c r="M145" s="233" t="s">
        <v>1</v>
      </c>
      <c r="N145" s="234" t="s">
        <v>42</v>
      </c>
      <c r="O145" s="91"/>
      <c r="P145" s="235">
        <f>O145*H145</f>
        <v>0</v>
      </c>
      <c r="Q145" s="235">
        <v>6.9999999999999994E-05</v>
      </c>
      <c r="R145" s="235">
        <f>Q145*H145</f>
        <v>0.0069999999999999993</v>
      </c>
      <c r="S145" s="235">
        <v>0</v>
      </c>
      <c r="T145" s="236">
        <f>S145*H145</f>
        <v>0</v>
      </c>
      <c r="U145" s="38"/>
      <c r="V145" s="38"/>
      <c r="W145" s="38"/>
      <c r="X145" s="38"/>
      <c r="Y145" s="38"/>
      <c r="Z145" s="38"/>
      <c r="AA145" s="38"/>
      <c r="AB145" s="38"/>
      <c r="AC145" s="38"/>
      <c r="AD145" s="38"/>
      <c r="AE145" s="38"/>
      <c r="AR145" s="237" t="s">
        <v>392</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392</v>
      </c>
      <c r="BM145" s="237" t="s">
        <v>2339</v>
      </c>
    </row>
    <row r="146" s="2" customFormat="1" ht="37.8" customHeight="1">
      <c r="A146" s="38"/>
      <c r="B146" s="39"/>
      <c r="C146" s="226" t="s">
        <v>398</v>
      </c>
      <c r="D146" s="226" t="s">
        <v>307</v>
      </c>
      <c r="E146" s="227" t="s">
        <v>640</v>
      </c>
      <c r="F146" s="228" t="s">
        <v>641</v>
      </c>
      <c r="G146" s="229" t="s">
        <v>547</v>
      </c>
      <c r="H146" s="230">
        <v>10</v>
      </c>
      <c r="I146" s="231"/>
      <c r="J146" s="232">
        <f>ROUND(I146*H146,2)</f>
        <v>0</v>
      </c>
      <c r="K146" s="228" t="s">
        <v>1</v>
      </c>
      <c r="L146" s="44"/>
      <c r="M146" s="233" t="s">
        <v>1</v>
      </c>
      <c r="N146" s="234" t="s">
        <v>42</v>
      </c>
      <c r="O146" s="91"/>
      <c r="P146" s="235">
        <f>O146*H146</f>
        <v>0</v>
      </c>
      <c r="Q146" s="235">
        <v>8.0000000000000007E-05</v>
      </c>
      <c r="R146" s="235">
        <f>Q146*H146</f>
        <v>0.00080000000000000004</v>
      </c>
      <c r="S146" s="235">
        <v>0</v>
      </c>
      <c r="T146" s="236">
        <f>S146*H146</f>
        <v>0</v>
      </c>
      <c r="U146" s="38"/>
      <c r="V146" s="38"/>
      <c r="W146" s="38"/>
      <c r="X146" s="38"/>
      <c r="Y146" s="38"/>
      <c r="Z146" s="38"/>
      <c r="AA146" s="38"/>
      <c r="AB146" s="38"/>
      <c r="AC146" s="38"/>
      <c r="AD146" s="38"/>
      <c r="AE146" s="38"/>
      <c r="AR146" s="237" t="s">
        <v>392</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2340</v>
      </c>
    </row>
    <row r="147" s="2" customFormat="1" ht="21.75" customHeight="1">
      <c r="A147" s="38"/>
      <c r="B147" s="39"/>
      <c r="C147" s="226" t="s">
        <v>403</v>
      </c>
      <c r="D147" s="226" t="s">
        <v>307</v>
      </c>
      <c r="E147" s="227" t="s">
        <v>652</v>
      </c>
      <c r="F147" s="228" t="s">
        <v>653</v>
      </c>
      <c r="G147" s="229" t="s">
        <v>575</v>
      </c>
      <c r="H147" s="230">
        <v>90</v>
      </c>
      <c r="I147" s="231"/>
      <c r="J147" s="232">
        <f>ROUND(I147*H147,2)</f>
        <v>0</v>
      </c>
      <c r="K147" s="228" t="s">
        <v>1</v>
      </c>
      <c r="L147" s="44"/>
      <c r="M147" s="233" t="s">
        <v>1</v>
      </c>
      <c r="N147" s="234" t="s">
        <v>42</v>
      </c>
      <c r="O147" s="91"/>
      <c r="P147" s="235">
        <f>O147*H147</f>
        <v>0</v>
      </c>
      <c r="Q147" s="235">
        <v>0.00017000000000000001</v>
      </c>
      <c r="R147" s="235">
        <f>Q147*H147</f>
        <v>0.015300000000000001</v>
      </c>
      <c r="S147" s="235">
        <v>0</v>
      </c>
      <c r="T147" s="236">
        <f>S147*H147</f>
        <v>0</v>
      </c>
      <c r="U147" s="38"/>
      <c r="V147" s="38"/>
      <c r="W147" s="38"/>
      <c r="X147" s="38"/>
      <c r="Y147" s="38"/>
      <c r="Z147" s="38"/>
      <c r="AA147" s="38"/>
      <c r="AB147" s="38"/>
      <c r="AC147" s="38"/>
      <c r="AD147" s="38"/>
      <c r="AE147" s="38"/>
      <c r="AR147" s="237" t="s">
        <v>392</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392</v>
      </c>
      <c r="BM147" s="237" t="s">
        <v>2341</v>
      </c>
    </row>
    <row r="148" s="2" customFormat="1" ht="24.15" customHeight="1">
      <c r="A148" s="38"/>
      <c r="B148" s="39"/>
      <c r="C148" s="226" t="s">
        <v>410</v>
      </c>
      <c r="D148" s="226" t="s">
        <v>307</v>
      </c>
      <c r="E148" s="227" t="s">
        <v>655</v>
      </c>
      <c r="F148" s="228" t="s">
        <v>656</v>
      </c>
      <c r="G148" s="229" t="s">
        <v>575</v>
      </c>
      <c r="H148" s="230">
        <v>60</v>
      </c>
      <c r="I148" s="231"/>
      <c r="J148" s="232">
        <f>ROUND(I148*H148,2)</f>
        <v>0</v>
      </c>
      <c r="K148" s="228" t="s">
        <v>1</v>
      </c>
      <c r="L148" s="44"/>
      <c r="M148" s="233" t="s">
        <v>1</v>
      </c>
      <c r="N148" s="234" t="s">
        <v>42</v>
      </c>
      <c r="O148" s="91"/>
      <c r="P148" s="235">
        <f>O148*H148</f>
        <v>0</v>
      </c>
      <c r="Q148" s="235">
        <v>6.0000000000000002E-05</v>
      </c>
      <c r="R148" s="235">
        <f>Q148*H148</f>
        <v>0.0035999999999999999</v>
      </c>
      <c r="S148" s="235">
        <v>0</v>
      </c>
      <c r="T148" s="236">
        <f>S148*H148</f>
        <v>0</v>
      </c>
      <c r="U148" s="38"/>
      <c r="V148" s="38"/>
      <c r="W148" s="38"/>
      <c r="X148" s="38"/>
      <c r="Y148" s="38"/>
      <c r="Z148" s="38"/>
      <c r="AA148" s="38"/>
      <c r="AB148" s="38"/>
      <c r="AC148" s="38"/>
      <c r="AD148" s="38"/>
      <c r="AE148" s="38"/>
      <c r="AR148" s="237" t="s">
        <v>392</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2342</v>
      </c>
    </row>
    <row r="149" s="2" customFormat="1" ht="24.15" customHeight="1">
      <c r="A149" s="38"/>
      <c r="B149" s="39"/>
      <c r="C149" s="226" t="s">
        <v>414</v>
      </c>
      <c r="D149" s="226" t="s">
        <v>307</v>
      </c>
      <c r="E149" s="227" t="s">
        <v>658</v>
      </c>
      <c r="F149" s="228" t="s">
        <v>659</v>
      </c>
      <c r="G149" s="229" t="s">
        <v>575</v>
      </c>
      <c r="H149" s="230">
        <v>20</v>
      </c>
      <c r="I149" s="231"/>
      <c r="J149" s="232">
        <f>ROUND(I149*H149,2)</f>
        <v>0</v>
      </c>
      <c r="K149" s="228" t="s">
        <v>1</v>
      </c>
      <c r="L149" s="44"/>
      <c r="M149" s="233" t="s">
        <v>1</v>
      </c>
      <c r="N149" s="234" t="s">
        <v>42</v>
      </c>
      <c r="O149" s="91"/>
      <c r="P149" s="235">
        <f>O149*H149</f>
        <v>0</v>
      </c>
      <c r="Q149" s="235">
        <v>0.00010000000000000001</v>
      </c>
      <c r="R149" s="235">
        <f>Q149*H149</f>
        <v>0.002</v>
      </c>
      <c r="S149" s="235">
        <v>0</v>
      </c>
      <c r="T149" s="236">
        <f>S149*H149</f>
        <v>0</v>
      </c>
      <c r="U149" s="38"/>
      <c r="V149" s="38"/>
      <c r="W149" s="38"/>
      <c r="X149" s="38"/>
      <c r="Y149" s="38"/>
      <c r="Z149" s="38"/>
      <c r="AA149" s="38"/>
      <c r="AB149" s="38"/>
      <c r="AC149" s="38"/>
      <c r="AD149" s="38"/>
      <c r="AE149" s="38"/>
      <c r="AR149" s="237" t="s">
        <v>392</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2343</v>
      </c>
    </row>
    <row r="150" s="2" customFormat="1" ht="24.15" customHeight="1">
      <c r="A150" s="38"/>
      <c r="B150" s="39"/>
      <c r="C150" s="226" t="s">
        <v>7</v>
      </c>
      <c r="D150" s="226" t="s">
        <v>307</v>
      </c>
      <c r="E150" s="227" t="s">
        <v>661</v>
      </c>
      <c r="F150" s="228" t="s">
        <v>662</v>
      </c>
      <c r="G150" s="229" t="s">
        <v>575</v>
      </c>
      <c r="H150" s="230">
        <v>20</v>
      </c>
      <c r="I150" s="231"/>
      <c r="J150" s="232">
        <f>ROUND(I150*H150,2)</f>
        <v>0</v>
      </c>
      <c r="K150" s="228" t="s">
        <v>1</v>
      </c>
      <c r="L150" s="44"/>
      <c r="M150" s="233" t="s">
        <v>1</v>
      </c>
      <c r="N150" s="234" t="s">
        <v>42</v>
      </c>
      <c r="O150" s="91"/>
      <c r="P150" s="235">
        <f>O150*H150</f>
        <v>0</v>
      </c>
      <c r="Q150" s="235">
        <v>0.00018000000000000001</v>
      </c>
      <c r="R150" s="235">
        <f>Q150*H150</f>
        <v>0.0036000000000000003</v>
      </c>
      <c r="S150" s="235">
        <v>0</v>
      </c>
      <c r="T150" s="236">
        <f>S150*H150</f>
        <v>0</v>
      </c>
      <c r="U150" s="38"/>
      <c r="V150" s="38"/>
      <c r="W150" s="38"/>
      <c r="X150" s="38"/>
      <c r="Y150" s="38"/>
      <c r="Z150" s="38"/>
      <c r="AA150" s="38"/>
      <c r="AB150" s="38"/>
      <c r="AC150" s="38"/>
      <c r="AD150" s="38"/>
      <c r="AE150" s="38"/>
      <c r="AR150" s="237" t="s">
        <v>392</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392</v>
      </c>
      <c r="BM150" s="237" t="s">
        <v>2344</v>
      </c>
    </row>
    <row r="151" s="12" customFormat="1" ht="25.92" customHeight="1">
      <c r="A151" s="12"/>
      <c r="B151" s="210"/>
      <c r="C151" s="211"/>
      <c r="D151" s="212" t="s">
        <v>76</v>
      </c>
      <c r="E151" s="213" t="s">
        <v>1441</v>
      </c>
      <c r="F151" s="213" t="s">
        <v>1442</v>
      </c>
      <c r="G151" s="211"/>
      <c r="H151" s="211"/>
      <c r="I151" s="214"/>
      <c r="J151" s="215">
        <f>BK151</f>
        <v>0</v>
      </c>
      <c r="K151" s="211"/>
      <c r="L151" s="216"/>
      <c r="M151" s="217"/>
      <c r="N151" s="218"/>
      <c r="O151" s="218"/>
      <c r="P151" s="219">
        <f>SUM(P152:P163)</f>
        <v>0</v>
      </c>
      <c r="Q151" s="218"/>
      <c r="R151" s="219">
        <f>SUM(R152:R163)</f>
        <v>0.34016999999999997</v>
      </c>
      <c r="S151" s="218"/>
      <c r="T151" s="220">
        <f>SUM(T152:T163)</f>
        <v>0</v>
      </c>
      <c r="U151" s="12"/>
      <c r="V151" s="12"/>
      <c r="W151" s="12"/>
      <c r="X151" s="12"/>
      <c r="Y151" s="12"/>
      <c r="Z151" s="12"/>
      <c r="AA151" s="12"/>
      <c r="AB151" s="12"/>
      <c r="AC151" s="12"/>
      <c r="AD151" s="12"/>
      <c r="AE151" s="12"/>
      <c r="AR151" s="221" t="s">
        <v>86</v>
      </c>
      <c r="AT151" s="222" t="s">
        <v>76</v>
      </c>
      <c r="AU151" s="222" t="s">
        <v>77</v>
      </c>
      <c r="AY151" s="221" t="s">
        <v>304</v>
      </c>
      <c r="BK151" s="223">
        <f>SUM(BK152:BK163)</f>
        <v>0</v>
      </c>
    </row>
    <row r="152" s="2" customFormat="1" ht="37.8" customHeight="1">
      <c r="A152" s="38"/>
      <c r="B152" s="39"/>
      <c r="C152" s="226" t="s">
        <v>422</v>
      </c>
      <c r="D152" s="226" t="s">
        <v>307</v>
      </c>
      <c r="E152" s="227" t="s">
        <v>1443</v>
      </c>
      <c r="F152" s="228" t="s">
        <v>1444</v>
      </c>
      <c r="G152" s="229" t="s">
        <v>575</v>
      </c>
      <c r="H152" s="230">
        <v>5</v>
      </c>
      <c r="I152" s="231"/>
      <c r="J152" s="232">
        <f>ROUND(I152*H152,2)</f>
        <v>0</v>
      </c>
      <c r="K152" s="228" t="s">
        <v>1</v>
      </c>
      <c r="L152" s="44"/>
      <c r="M152" s="233" t="s">
        <v>1</v>
      </c>
      <c r="N152" s="234" t="s">
        <v>42</v>
      </c>
      <c r="O152" s="91"/>
      <c r="P152" s="235">
        <f>O152*H152</f>
        <v>0</v>
      </c>
      <c r="Q152" s="235">
        <v>0.022749999999999999</v>
      </c>
      <c r="R152" s="235">
        <f>Q152*H152</f>
        <v>0.11374999999999999</v>
      </c>
      <c r="S152" s="235">
        <v>0</v>
      </c>
      <c r="T152" s="236">
        <f>S152*H152</f>
        <v>0</v>
      </c>
      <c r="U152" s="38"/>
      <c r="V152" s="38"/>
      <c r="W152" s="38"/>
      <c r="X152" s="38"/>
      <c r="Y152" s="38"/>
      <c r="Z152" s="38"/>
      <c r="AA152" s="38"/>
      <c r="AB152" s="38"/>
      <c r="AC152" s="38"/>
      <c r="AD152" s="38"/>
      <c r="AE152" s="38"/>
      <c r="AR152" s="237" t="s">
        <v>392</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392</v>
      </c>
      <c r="BM152" s="237" t="s">
        <v>2345</v>
      </c>
    </row>
    <row r="153" s="2" customFormat="1" ht="49.05" customHeight="1">
      <c r="A153" s="38"/>
      <c r="B153" s="39"/>
      <c r="C153" s="226" t="s">
        <v>429</v>
      </c>
      <c r="D153" s="226" t="s">
        <v>307</v>
      </c>
      <c r="E153" s="227" t="s">
        <v>1446</v>
      </c>
      <c r="F153" s="228" t="s">
        <v>1447</v>
      </c>
      <c r="G153" s="229" t="s">
        <v>575</v>
      </c>
      <c r="H153" s="230">
        <v>1</v>
      </c>
      <c r="I153" s="231"/>
      <c r="J153" s="232">
        <f>ROUND(I153*H153,2)</f>
        <v>0</v>
      </c>
      <c r="K153" s="228" t="s">
        <v>1</v>
      </c>
      <c r="L153" s="44"/>
      <c r="M153" s="233" t="s">
        <v>1</v>
      </c>
      <c r="N153" s="234" t="s">
        <v>42</v>
      </c>
      <c r="O153" s="91"/>
      <c r="P153" s="235">
        <f>O153*H153</f>
        <v>0</v>
      </c>
      <c r="Q153" s="235">
        <v>0.022749999999999999</v>
      </c>
      <c r="R153" s="235">
        <f>Q153*H153</f>
        <v>0.022749999999999999</v>
      </c>
      <c r="S153" s="235">
        <v>0</v>
      </c>
      <c r="T153" s="236">
        <f>S153*H153</f>
        <v>0</v>
      </c>
      <c r="U153" s="38"/>
      <c r="V153" s="38"/>
      <c r="W153" s="38"/>
      <c r="X153" s="38"/>
      <c r="Y153" s="38"/>
      <c r="Z153" s="38"/>
      <c r="AA153" s="38"/>
      <c r="AB153" s="38"/>
      <c r="AC153" s="38"/>
      <c r="AD153" s="38"/>
      <c r="AE153" s="38"/>
      <c r="AR153" s="237" t="s">
        <v>392</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2346</v>
      </c>
    </row>
    <row r="154" s="2" customFormat="1" ht="37.8" customHeight="1">
      <c r="A154" s="38"/>
      <c r="B154" s="39"/>
      <c r="C154" s="226" t="s">
        <v>433</v>
      </c>
      <c r="D154" s="226" t="s">
        <v>307</v>
      </c>
      <c r="E154" s="227" t="s">
        <v>1449</v>
      </c>
      <c r="F154" s="228" t="s">
        <v>1450</v>
      </c>
      <c r="G154" s="229" t="s">
        <v>575</v>
      </c>
      <c r="H154" s="230">
        <v>1</v>
      </c>
      <c r="I154" s="231"/>
      <c r="J154" s="232">
        <f>ROUND(I154*H154,2)</f>
        <v>0</v>
      </c>
      <c r="K154" s="228" t="s">
        <v>1</v>
      </c>
      <c r="L154" s="44"/>
      <c r="M154" s="233" t="s">
        <v>1</v>
      </c>
      <c r="N154" s="234" t="s">
        <v>42</v>
      </c>
      <c r="O154" s="91"/>
      <c r="P154" s="235">
        <f>O154*H154</f>
        <v>0</v>
      </c>
      <c r="Q154" s="235">
        <v>0.039910000000000001</v>
      </c>
      <c r="R154" s="235">
        <f>Q154*H154</f>
        <v>0.039910000000000001</v>
      </c>
      <c r="S154" s="235">
        <v>0</v>
      </c>
      <c r="T154" s="236">
        <f>S154*H154</f>
        <v>0</v>
      </c>
      <c r="U154" s="38"/>
      <c r="V154" s="38"/>
      <c r="W154" s="38"/>
      <c r="X154" s="38"/>
      <c r="Y154" s="38"/>
      <c r="Z154" s="38"/>
      <c r="AA154" s="38"/>
      <c r="AB154" s="38"/>
      <c r="AC154" s="38"/>
      <c r="AD154" s="38"/>
      <c r="AE154" s="38"/>
      <c r="AR154" s="237" t="s">
        <v>392</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392</v>
      </c>
      <c r="BM154" s="237" t="s">
        <v>2347</v>
      </c>
    </row>
    <row r="155" s="2" customFormat="1" ht="37.8" customHeight="1">
      <c r="A155" s="38"/>
      <c r="B155" s="39"/>
      <c r="C155" s="226" t="s">
        <v>437</v>
      </c>
      <c r="D155" s="226" t="s">
        <v>307</v>
      </c>
      <c r="E155" s="227" t="s">
        <v>1452</v>
      </c>
      <c r="F155" s="228" t="s">
        <v>1453</v>
      </c>
      <c r="G155" s="229" t="s">
        <v>575</v>
      </c>
      <c r="H155" s="230">
        <v>2</v>
      </c>
      <c r="I155" s="231"/>
      <c r="J155" s="232">
        <f>ROUND(I155*H155,2)</f>
        <v>0</v>
      </c>
      <c r="K155" s="228" t="s">
        <v>1</v>
      </c>
      <c r="L155" s="44"/>
      <c r="M155" s="233" t="s">
        <v>1</v>
      </c>
      <c r="N155" s="234" t="s">
        <v>42</v>
      </c>
      <c r="O155" s="91"/>
      <c r="P155" s="235">
        <f>O155*H155</f>
        <v>0</v>
      </c>
      <c r="Q155" s="235">
        <v>0.01197</v>
      </c>
      <c r="R155" s="235">
        <f>Q155*H155</f>
        <v>0.023939999999999999</v>
      </c>
      <c r="S155" s="235">
        <v>0</v>
      </c>
      <c r="T155" s="236">
        <f>S155*H155</f>
        <v>0</v>
      </c>
      <c r="U155" s="38"/>
      <c r="V155" s="38"/>
      <c r="W155" s="38"/>
      <c r="X155" s="38"/>
      <c r="Y155" s="38"/>
      <c r="Z155" s="38"/>
      <c r="AA155" s="38"/>
      <c r="AB155" s="38"/>
      <c r="AC155" s="38"/>
      <c r="AD155" s="38"/>
      <c r="AE155" s="38"/>
      <c r="AR155" s="237" t="s">
        <v>392</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2348</v>
      </c>
    </row>
    <row r="156" s="2" customFormat="1" ht="37.8" customHeight="1">
      <c r="A156" s="38"/>
      <c r="B156" s="39"/>
      <c r="C156" s="226" t="s">
        <v>443</v>
      </c>
      <c r="D156" s="226" t="s">
        <v>307</v>
      </c>
      <c r="E156" s="227" t="s">
        <v>1455</v>
      </c>
      <c r="F156" s="228" t="s">
        <v>1456</v>
      </c>
      <c r="G156" s="229" t="s">
        <v>575</v>
      </c>
      <c r="H156" s="230">
        <v>5</v>
      </c>
      <c r="I156" s="231"/>
      <c r="J156" s="232">
        <f>ROUND(I156*H156,2)</f>
        <v>0</v>
      </c>
      <c r="K156" s="228" t="s">
        <v>1</v>
      </c>
      <c r="L156" s="44"/>
      <c r="M156" s="233" t="s">
        <v>1</v>
      </c>
      <c r="N156" s="234" t="s">
        <v>42</v>
      </c>
      <c r="O156" s="91"/>
      <c r="P156" s="235">
        <f>O156*H156</f>
        <v>0</v>
      </c>
      <c r="Q156" s="235">
        <v>0.016469999999999999</v>
      </c>
      <c r="R156" s="235">
        <f>Q156*H156</f>
        <v>0.082349999999999993</v>
      </c>
      <c r="S156" s="235">
        <v>0</v>
      </c>
      <c r="T156" s="236">
        <f>S156*H156</f>
        <v>0</v>
      </c>
      <c r="U156" s="38"/>
      <c r="V156" s="38"/>
      <c r="W156" s="38"/>
      <c r="X156" s="38"/>
      <c r="Y156" s="38"/>
      <c r="Z156" s="38"/>
      <c r="AA156" s="38"/>
      <c r="AB156" s="38"/>
      <c r="AC156" s="38"/>
      <c r="AD156" s="38"/>
      <c r="AE156" s="38"/>
      <c r="AR156" s="237" t="s">
        <v>392</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392</v>
      </c>
      <c r="BM156" s="237" t="s">
        <v>2349</v>
      </c>
    </row>
    <row r="157" s="2" customFormat="1" ht="24.15" customHeight="1">
      <c r="A157" s="38"/>
      <c r="B157" s="39"/>
      <c r="C157" s="226" t="s">
        <v>447</v>
      </c>
      <c r="D157" s="226" t="s">
        <v>307</v>
      </c>
      <c r="E157" s="227" t="s">
        <v>1458</v>
      </c>
      <c r="F157" s="228" t="s">
        <v>1459</v>
      </c>
      <c r="G157" s="229" t="s">
        <v>575</v>
      </c>
      <c r="H157" s="230">
        <v>1</v>
      </c>
      <c r="I157" s="231"/>
      <c r="J157" s="232">
        <f>ROUND(I157*H157,2)</f>
        <v>0</v>
      </c>
      <c r="K157" s="228" t="s">
        <v>1</v>
      </c>
      <c r="L157" s="44"/>
      <c r="M157" s="233" t="s">
        <v>1</v>
      </c>
      <c r="N157" s="234" t="s">
        <v>42</v>
      </c>
      <c r="O157" s="91"/>
      <c r="P157" s="235">
        <f>O157*H157</f>
        <v>0</v>
      </c>
      <c r="Q157" s="235">
        <v>0.019210000000000001</v>
      </c>
      <c r="R157" s="235">
        <f>Q157*H157</f>
        <v>0.019210000000000001</v>
      </c>
      <c r="S157" s="235">
        <v>0</v>
      </c>
      <c r="T157" s="236">
        <f>S157*H157</f>
        <v>0</v>
      </c>
      <c r="U157" s="38"/>
      <c r="V157" s="38"/>
      <c r="W157" s="38"/>
      <c r="X157" s="38"/>
      <c r="Y157" s="38"/>
      <c r="Z157" s="38"/>
      <c r="AA157" s="38"/>
      <c r="AB157" s="38"/>
      <c r="AC157" s="38"/>
      <c r="AD157" s="38"/>
      <c r="AE157" s="38"/>
      <c r="AR157" s="237" t="s">
        <v>392</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2350</v>
      </c>
    </row>
    <row r="158" s="2" customFormat="1" ht="24.15" customHeight="1">
      <c r="A158" s="38"/>
      <c r="B158" s="39"/>
      <c r="C158" s="226" t="s">
        <v>451</v>
      </c>
      <c r="D158" s="226" t="s">
        <v>307</v>
      </c>
      <c r="E158" s="227" t="s">
        <v>1461</v>
      </c>
      <c r="F158" s="228" t="s">
        <v>1462</v>
      </c>
      <c r="G158" s="229" t="s">
        <v>575</v>
      </c>
      <c r="H158" s="230">
        <v>1</v>
      </c>
      <c r="I158" s="231"/>
      <c r="J158" s="232">
        <f>ROUND(I158*H158,2)</f>
        <v>0</v>
      </c>
      <c r="K158" s="228" t="s">
        <v>1</v>
      </c>
      <c r="L158" s="44"/>
      <c r="M158" s="233" t="s">
        <v>1</v>
      </c>
      <c r="N158" s="234" t="s">
        <v>42</v>
      </c>
      <c r="O158" s="91"/>
      <c r="P158" s="235">
        <f>O158*H158</f>
        <v>0</v>
      </c>
      <c r="Q158" s="235">
        <v>0.0147</v>
      </c>
      <c r="R158" s="235">
        <f>Q158*H158</f>
        <v>0.0147</v>
      </c>
      <c r="S158" s="235">
        <v>0</v>
      </c>
      <c r="T158" s="236">
        <f>S158*H158</f>
        <v>0</v>
      </c>
      <c r="U158" s="38"/>
      <c r="V158" s="38"/>
      <c r="W158" s="38"/>
      <c r="X158" s="38"/>
      <c r="Y158" s="38"/>
      <c r="Z158" s="38"/>
      <c r="AA158" s="38"/>
      <c r="AB158" s="38"/>
      <c r="AC158" s="38"/>
      <c r="AD158" s="38"/>
      <c r="AE158" s="38"/>
      <c r="AR158" s="237" t="s">
        <v>392</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2351</v>
      </c>
    </row>
    <row r="159" s="2" customFormat="1" ht="24.15" customHeight="1">
      <c r="A159" s="38"/>
      <c r="B159" s="39"/>
      <c r="C159" s="226" t="s">
        <v>456</v>
      </c>
      <c r="D159" s="226" t="s">
        <v>307</v>
      </c>
      <c r="E159" s="227" t="s">
        <v>1464</v>
      </c>
      <c r="F159" s="228" t="s">
        <v>1465</v>
      </c>
      <c r="G159" s="229" t="s">
        <v>575</v>
      </c>
      <c r="H159" s="230">
        <v>18</v>
      </c>
      <c r="I159" s="231"/>
      <c r="J159" s="232">
        <f>ROUND(I159*H159,2)</f>
        <v>0</v>
      </c>
      <c r="K159" s="228" t="s">
        <v>1</v>
      </c>
      <c r="L159" s="44"/>
      <c r="M159" s="233" t="s">
        <v>1</v>
      </c>
      <c r="N159" s="234" t="s">
        <v>42</v>
      </c>
      <c r="O159" s="91"/>
      <c r="P159" s="235">
        <f>O159*H159</f>
        <v>0</v>
      </c>
      <c r="Q159" s="235">
        <v>0.00029999999999999997</v>
      </c>
      <c r="R159" s="235">
        <f>Q159*H159</f>
        <v>0.0053999999999999994</v>
      </c>
      <c r="S159" s="235">
        <v>0</v>
      </c>
      <c r="T159" s="236">
        <f>S159*H159</f>
        <v>0</v>
      </c>
      <c r="U159" s="38"/>
      <c r="V159" s="38"/>
      <c r="W159" s="38"/>
      <c r="X159" s="38"/>
      <c r="Y159" s="38"/>
      <c r="Z159" s="38"/>
      <c r="AA159" s="38"/>
      <c r="AB159" s="38"/>
      <c r="AC159" s="38"/>
      <c r="AD159" s="38"/>
      <c r="AE159" s="38"/>
      <c r="AR159" s="237" t="s">
        <v>392</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392</v>
      </c>
      <c r="BM159" s="237" t="s">
        <v>2352</v>
      </c>
    </row>
    <row r="160" s="13" customFormat="1">
      <c r="A160" s="13"/>
      <c r="B160" s="239"/>
      <c r="C160" s="240"/>
      <c r="D160" s="241" t="s">
        <v>323</v>
      </c>
      <c r="E160" s="242" t="s">
        <v>1</v>
      </c>
      <c r="F160" s="243" t="s">
        <v>1467</v>
      </c>
      <c r="G160" s="240"/>
      <c r="H160" s="244">
        <v>18</v>
      </c>
      <c r="I160" s="245"/>
      <c r="J160" s="240"/>
      <c r="K160" s="240"/>
      <c r="L160" s="246"/>
      <c r="M160" s="247"/>
      <c r="N160" s="248"/>
      <c r="O160" s="248"/>
      <c r="P160" s="248"/>
      <c r="Q160" s="248"/>
      <c r="R160" s="248"/>
      <c r="S160" s="248"/>
      <c r="T160" s="249"/>
      <c r="U160" s="13"/>
      <c r="V160" s="13"/>
      <c r="W160" s="13"/>
      <c r="X160" s="13"/>
      <c r="Y160" s="13"/>
      <c r="Z160" s="13"/>
      <c r="AA160" s="13"/>
      <c r="AB160" s="13"/>
      <c r="AC160" s="13"/>
      <c r="AD160" s="13"/>
      <c r="AE160" s="13"/>
      <c r="AT160" s="250" t="s">
        <v>323</v>
      </c>
      <c r="AU160" s="250" t="s">
        <v>84</v>
      </c>
      <c r="AV160" s="13" t="s">
        <v>86</v>
      </c>
      <c r="AW160" s="13" t="s">
        <v>32</v>
      </c>
      <c r="AX160" s="13" t="s">
        <v>84</v>
      </c>
      <c r="AY160" s="250" t="s">
        <v>304</v>
      </c>
    </row>
    <row r="161" s="2" customFormat="1" ht="24.15" customHeight="1">
      <c r="A161" s="38"/>
      <c r="B161" s="39"/>
      <c r="C161" s="226" t="s">
        <v>461</v>
      </c>
      <c r="D161" s="226" t="s">
        <v>307</v>
      </c>
      <c r="E161" s="227" t="s">
        <v>1468</v>
      </c>
      <c r="F161" s="228" t="s">
        <v>1469</v>
      </c>
      <c r="G161" s="229" t="s">
        <v>575</v>
      </c>
      <c r="H161" s="230">
        <v>1</v>
      </c>
      <c r="I161" s="231"/>
      <c r="J161" s="232">
        <f>ROUND(I161*H161,2)</f>
        <v>0</v>
      </c>
      <c r="K161" s="228" t="s">
        <v>1</v>
      </c>
      <c r="L161" s="44"/>
      <c r="M161" s="233" t="s">
        <v>1</v>
      </c>
      <c r="N161" s="234" t="s">
        <v>42</v>
      </c>
      <c r="O161" s="91"/>
      <c r="P161" s="235">
        <f>O161*H161</f>
        <v>0</v>
      </c>
      <c r="Q161" s="235">
        <v>0.0019599999999999999</v>
      </c>
      <c r="R161" s="235">
        <f>Q161*H161</f>
        <v>0.0019599999999999999</v>
      </c>
      <c r="S161" s="235">
        <v>0</v>
      </c>
      <c r="T161" s="236">
        <f>S161*H161</f>
        <v>0</v>
      </c>
      <c r="U161" s="38"/>
      <c r="V161" s="38"/>
      <c r="W161" s="38"/>
      <c r="X161" s="38"/>
      <c r="Y161" s="38"/>
      <c r="Z161" s="38"/>
      <c r="AA161" s="38"/>
      <c r="AB161" s="38"/>
      <c r="AC161" s="38"/>
      <c r="AD161" s="38"/>
      <c r="AE161" s="38"/>
      <c r="AR161" s="237" t="s">
        <v>392</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392</v>
      </c>
      <c r="BM161" s="237" t="s">
        <v>2353</v>
      </c>
    </row>
    <row r="162" s="2" customFormat="1" ht="21.75" customHeight="1">
      <c r="A162" s="38"/>
      <c r="B162" s="39"/>
      <c r="C162" s="226" t="s">
        <v>466</v>
      </c>
      <c r="D162" s="226" t="s">
        <v>307</v>
      </c>
      <c r="E162" s="227" t="s">
        <v>1471</v>
      </c>
      <c r="F162" s="228" t="s">
        <v>1472</v>
      </c>
      <c r="G162" s="229" t="s">
        <v>575</v>
      </c>
      <c r="H162" s="230">
        <v>9</v>
      </c>
      <c r="I162" s="231"/>
      <c r="J162" s="232">
        <f>ROUND(I162*H162,2)</f>
        <v>0</v>
      </c>
      <c r="K162" s="228" t="s">
        <v>1</v>
      </c>
      <c r="L162" s="44"/>
      <c r="M162" s="233" t="s">
        <v>1</v>
      </c>
      <c r="N162" s="234" t="s">
        <v>42</v>
      </c>
      <c r="O162" s="91"/>
      <c r="P162" s="235">
        <f>O162*H162</f>
        <v>0</v>
      </c>
      <c r="Q162" s="235">
        <v>0.0018</v>
      </c>
      <c r="R162" s="235">
        <f>Q162*H162</f>
        <v>0.016199999999999999</v>
      </c>
      <c r="S162" s="235">
        <v>0</v>
      </c>
      <c r="T162" s="236">
        <f>S162*H162</f>
        <v>0</v>
      </c>
      <c r="U162" s="38"/>
      <c r="V162" s="38"/>
      <c r="W162" s="38"/>
      <c r="X162" s="38"/>
      <c r="Y162" s="38"/>
      <c r="Z162" s="38"/>
      <c r="AA162" s="38"/>
      <c r="AB162" s="38"/>
      <c r="AC162" s="38"/>
      <c r="AD162" s="38"/>
      <c r="AE162" s="38"/>
      <c r="AR162" s="237" t="s">
        <v>392</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392</v>
      </c>
      <c r="BM162" s="237" t="s">
        <v>2354</v>
      </c>
    </row>
    <row r="163" s="13" customFormat="1">
      <c r="A163" s="13"/>
      <c r="B163" s="239"/>
      <c r="C163" s="240"/>
      <c r="D163" s="241" t="s">
        <v>323</v>
      </c>
      <c r="E163" s="242" t="s">
        <v>1</v>
      </c>
      <c r="F163" s="243" t="s">
        <v>1474</v>
      </c>
      <c r="G163" s="240"/>
      <c r="H163" s="244">
        <v>9</v>
      </c>
      <c r="I163" s="245"/>
      <c r="J163" s="240"/>
      <c r="K163" s="240"/>
      <c r="L163" s="246"/>
      <c r="M163" s="247"/>
      <c r="N163" s="248"/>
      <c r="O163" s="248"/>
      <c r="P163" s="248"/>
      <c r="Q163" s="248"/>
      <c r="R163" s="248"/>
      <c r="S163" s="248"/>
      <c r="T163" s="249"/>
      <c r="U163" s="13"/>
      <c r="V163" s="13"/>
      <c r="W163" s="13"/>
      <c r="X163" s="13"/>
      <c r="Y163" s="13"/>
      <c r="Z163" s="13"/>
      <c r="AA163" s="13"/>
      <c r="AB163" s="13"/>
      <c r="AC163" s="13"/>
      <c r="AD163" s="13"/>
      <c r="AE163" s="13"/>
      <c r="AT163" s="250" t="s">
        <v>323</v>
      </c>
      <c r="AU163" s="250" t="s">
        <v>84</v>
      </c>
      <c r="AV163" s="13" t="s">
        <v>86</v>
      </c>
      <c r="AW163" s="13" t="s">
        <v>32</v>
      </c>
      <c r="AX163" s="13" t="s">
        <v>84</v>
      </c>
      <c r="AY163" s="250" t="s">
        <v>304</v>
      </c>
    </row>
    <row r="164" s="12" customFormat="1" ht="25.92" customHeight="1">
      <c r="A164" s="12"/>
      <c r="B164" s="210"/>
      <c r="C164" s="211"/>
      <c r="D164" s="212" t="s">
        <v>76</v>
      </c>
      <c r="E164" s="213" t="s">
        <v>1475</v>
      </c>
      <c r="F164" s="213" t="s">
        <v>1476</v>
      </c>
      <c r="G164" s="211"/>
      <c r="H164" s="211"/>
      <c r="I164" s="214"/>
      <c r="J164" s="215">
        <f>BK164</f>
        <v>0</v>
      </c>
      <c r="K164" s="211"/>
      <c r="L164" s="216"/>
      <c r="M164" s="217"/>
      <c r="N164" s="218"/>
      <c r="O164" s="218"/>
      <c r="P164" s="219">
        <f>SUM(P165:P167)</f>
        <v>0</v>
      </c>
      <c r="Q164" s="218"/>
      <c r="R164" s="219">
        <f>SUM(R165:R167)</f>
        <v>0.1158</v>
      </c>
      <c r="S164" s="218"/>
      <c r="T164" s="220">
        <f>SUM(T165:T167)</f>
        <v>0</v>
      </c>
      <c r="U164" s="12"/>
      <c r="V164" s="12"/>
      <c r="W164" s="12"/>
      <c r="X164" s="12"/>
      <c r="Y164" s="12"/>
      <c r="Z164" s="12"/>
      <c r="AA164" s="12"/>
      <c r="AB164" s="12"/>
      <c r="AC164" s="12"/>
      <c r="AD164" s="12"/>
      <c r="AE164" s="12"/>
      <c r="AR164" s="221" t="s">
        <v>86</v>
      </c>
      <c r="AT164" s="222" t="s">
        <v>76</v>
      </c>
      <c r="AU164" s="222" t="s">
        <v>77</v>
      </c>
      <c r="AY164" s="221" t="s">
        <v>304</v>
      </c>
      <c r="BK164" s="223">
        <f>SUM(BK165:BK167)</f>
        <v>0</v>
      </c>
    </row>
    <row r="165" s="2" customFormat="1" ht="37.8" customHeight="1">
      <c r="A165" s="38"/>
      <c r="B165" s="39"/>
      <c r="C165" s="226" t="s">
        <v>426</v>
      </c>
      <c r="D165" s="226" t="s">
        <v>307</v>
      </c>
      <c r="E165" s="227" t="s">
        <v>1477</v>
      </c>
      <c r="F165" s="228" t="s">
        <v>1478</v>
      </c>
      <c r="G165" s="229" t="s">
        <v>575</v>
      </c>
      <c r="H165" s="230">
        <v>6</v>
      </c>
      <c r="I165" s="231"/>
      <c r="J165" s="232">
        <f>ROUND(I165*H165,2)</f>
        <v>0</v>
      </c>
      <c r="K165" s="228" t="s">
        <v>1</v>
      </c>
      <c r="L165" s="44"/>
      <c r="M165" s="233" t="s">
        <v>1</v>
      </c>
      <c r="N165" s="234" t="s">
        <v>42</v>
      </c>
      <c r="O165" s="91"/>
      <c r="P165" s="235">
        <f>O165*H165</f>
        <v>0</v>
      </c>
      <c r="Q165" s="235">
        <v>0.01865</v>
      </c>
      <c r="R165" s="235">
        <f>Q165*H165</f>
        <v>0.1119</v>
      </c>
      <c r="S165" s="235">
        <v>0</v>
      </c>
      <c r="T165" s="236">
        <f>S165*H165</f>
        <v>0</v>
      </c>
      <c r="U165" s="38"/>
      <c r="V165" s="38"/>
      <c r="W165" s="38"/>
      <c r="X165" s="38"/>
      <c r="Y165" s="38"/>
      <c r="Z165" s="38"/>
      <c r="AA165" s="38"/>
      <c r="AB165" s="38"/>
      <c r="AC165" s="38"/>
      <c r="AD165" s="38"/>
      <c r="AE165" s="38"/>
      <c r="AR165" s="237" t="s">
        <v>392</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392</v>
      </c>
      <c r="BM165" s="237" t="s">
        <v>2355</v>
      </c>
    </row>
    <row r="166" s="2" customFormat="1" ht="16.5" customHeight="1">
      <c r="A166" s="38"/>
      <c r="B166" s="39"/>
      <c r="C166" s="226" t="s">
        <v>475</v>
      </c>
      <c r="D166" s="226" t="s">
        <v>307</v>
      </c>
      <c r="E166" s="227" t="s">
        <v>1480</v>
      </c>
      <c r="F166" s="228" t="s">
        <v>1481</v>
      </c>
      <c r="G166" s="229" t="s">
        <v>575</v>
      </c>
      <c r="H166" s="230">
        <v>6</v>
      </c>
      <c r="I166" s="231"/>
      <c r="J166" s="232">
        <f>ROUND(I166*H166,2)</f>
        <v>0</v>
      </c>
      <c r="K166" s="228" t="s">
        <v>1</v>
      </c>
      <c r="L166" s="44"/>
      <c r="M166" s="233" t="s">
        <v>1</v>
      </c>
      <c r="N166" s="234" t="s">
        <v>42</v>
      </c>
      <c r="O166" s="91"/>
      <c r="P166" s="235">
        <f>O166*H166</f>
        <v>0</v>
      </c>
      <c r="Q166" s="235">
        <v>0.00014999999999999999</v>
      </c>
      <c r="R166" s="235">
        <f>Q166*H166</f>
        <v>0.00089999999999999998</v>
      </c>
      <c r="S166" s="235">
        <v>0</v>
      </c>
      <c r="T166" s="236">
        <f>S166*H166</f>
        <v>0</v>
      </c>
      <c r="U166" s="38"/>
      <c r="V166" s="38"/>
      <c r="W166" s="38"/>
      <c r="X166" s="38"/>
      <c r="Y166" s="38"/>
      <c r="Z166" s="38"/>
      <c r="AA166" s="38"/>
      <c r="AB166" s="38"/>
      <c r="AC166" s="38"/>
      <c r="AD166" s="38"/>
      <c r="AE166" s="38"/>
      <c r="AR166" s="237" t="s">
        <v>392</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2356</v>
      </c>
    </row>
    <row r="167" s="2" customFormat="1" ht="16.5" customHeight="1">
      <c r="A167" s="38"/>
      <c r="B167" s="39"/>
      <c r="C167" s="226" t="s">
        <v>479</v>
      </c>
      <c r="D167" s="226" t="s">
        <v>307</v>
      </c>
      <c r="E167" s="227" t="s">
        <v>1483</v>
      </c>
      <c r="F167" s="228" t="s">
        <v>1484</v>
      </c>
      <c r="G167" s="229" t="s">
        <v>575</v>
      </c>
      <c r="H167" s="230">
        <v>6</v>
      </c>
      <c r="I167" s="231"/>
      <c r="J167" s="232">
        <f>ROUND(I167*H167,2)</f>
        <v>0</v>
      </c>
      <c r="K167" s="228" t="s">
        <v>1</v>
      </c>
      <c r="L167" s="44"/>
      <c r="M167" s="233" t="s">
        <v>1</v>
      </c>
      <c r="N167" s="234" t="s">
        <v>42</v>
      </c>
      <c r="O167" s="91"/>
      <c r="P167" s="235">
        <f>O167*H167</f>
        <v>0</v>
      </c>
      <c r="Q167" s="235">
        <v>0.00050000000000000001</v>
      </c>
      <c r="R167" s="235">
        <f>Q167*H167</f>
        <v>0.0030000000000000001</v>
      </c>
      <c r="S167" s="235">
        <v>0</v>
      </c>
      <c r="T167" s="236">
        <f>S167*H167</f>
        <v>0</v>
      </c>
      <c r="U167" s="38"/>
      <c r="V167" s="38"/>
      <c r="W167" s="38"/>
      <c r="X167" s="38"/>
      <c r="Y167" s="38"/>
      <c r="Z167" s="38"/>
      <c r="AA167" s="38"/>
      <c r="AB167" s="38"/>
      <c r="AC167" s="38"/>
      <c r="AD167" s="38"/>
      <c r="AE167" s="38"/>
      <c r="AR167" s="237" t="s">
        <v>392</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2357</v>
      </c>
    </row>
    <row r="168" s="12" customFormat="1" ht="25.92" customHeight="1">
      <c r="A168" s="12"/>
      <c r="B168" s="210"/>
      <c r="C168" s="211"/>
      <c r="D168" s="212" t="s">
        <v>76</v>
      </c>
      <c r="E168" s="213" t="s">
        <v>385</v>
      </c>
      <c r="F168" s="213" t="s">
        <v>386</v>
      </c>
      <c r="G168" s="211"/>
      <c r="H168" s="211"/>
      <c r="I168" s="214"/>
      <c r="J168" s="215">
        <f>BK168</f>
        <v>0</v>
      </c>
      <c r="K168" s="211"/>
      <c r="L168" s="216"/>
      <c r="M168" s="217"/>
      <c r="N168" s="218"/>
      <c r="O168" s="218"/>
      <c r="P168" s="219">
        <f>P169</f>
        <v>0</v>
      </c>
      <c r="Q168" s="218"/>
      <c r="R168" s="219">
        <f>R169</f>
        <v>0</v>
      </c>
      <c r="S168" s="218"/>
      <c r="T168" s="220">
        <f>T169</f>
        <v>0</v>
      </c>
      <c r="U168" s="12"/>
      <c r="V168" s="12"/>
      <c r="W168" s="12"/>
      <c r="X168" s="12"/>
      <c r="Y168" s="12"/>
      <c r="Z168" s="12"/>
      <c r="AA168" s="12"/>
      <c r="AB168" s="12"/>
      <c r="AC168" s="12"/>
      <c r="AD168" s="12"/>
      <c r="AE168" s="12"/>
      <c r="AR168" s="221" t="s">
        <v>86</v>
      </c>
      <c r="AT168" s="222" t="s">
        <v>76</v>
      </c>
      <c r="AU168" s="222" t="s">
        <v>77</v>
      </c>
      <c r="AY168" s="221" t="s">
        <v>304</v>
      </c>
      <c r="BK168" s="223">
        <f>BK169</f>
        <v>0</v>
      </c>
    </row>
    <row r="169" s="12" customFormat="1" ht="22.8" customHeight="1">
      <c r="A169" s="12"/>
      <c r="B169" s="210"/>
      <c r="C169" s="211"/>
      <c r="D169" s="212" t="s">
        <v>76</v>
      </c>
      <c r="E169" s="224" t="s">
        <v>104</v>
      </c>
      <c r="F169" s="224" t="s">
        <v>1486</v>
      </c>
      <c r="G169" s="211"/>
      <c r="H169" s="211"/>
      <c r="I169" s="214"/>
      <c r="J169" s="225">
        <f>BK169</f>
        <v>0</v>
      </c>
      <c r="K169" s="211"/>
      <c r="L169" s="216"/>
      <c r="M169" s="217"/>
      <c r="N169" s="218"/>
      <c r="O169" s="218"/>
      <c r="P169" s="219">
        <f>P170</f>
        <v>0</v>
      </c>
      <c r="Q169" s="218"/>
      <c r="R169" s="219">
        <f>R170</f>
        <v>0</v>
      </c>
      <c r="S169" s="218"/>
      <c r="T169" s="220">
        <f>T170</f>
        <v>0</v>
      </c>
      <c r="U169" s="12"/>
      <c r="V169" s="12"/>
      <c r="W169" s="12"/>
      <c r="X169" s="12"/>
      <c r="Y169" s="12"/>
      <c r="Z169" s="12"/>
      <c r="AA169" s="12"/>
      <c r="AB169" s="12"/>
      <c r="AC169" s="12"/>
      <c r="AD169" s="12"/>
      <c r="AE169" s="12"/>
      <c r="AR169" s="221" t="s">
        <v>86</v>
      </c>
      <c r="AT169" s="222" t="s">
        <v>76</v>
      </c>
      <c r="AU169" s="222" t="s">
        <v>84</v>
      </c>
      <c r="AY169" s="221" t="s">
        <v>304</v>
      </c>
      <c r="BK169" s="223">
        <f>BK170</f>
        <v>0</v>
      </c>
    </row>
    <row r="170" s="2" customFormat="1" ht="24.15" customHeight="1">
      <c r="A170" s="38"/>
      <c r="B170" s="39"/>
      <c r="C170" s="226" t="s">
        <v>483</v>
      </c>
      <c r="D170" s="226" t="s">
        <v>307</v>
      </c>
      <c r="E170" s="227" t="s">
        <v>1487</v>
      </c>
      <c r="F170" s="228" t="s">
        <v>1488</v>
      </c>
      <c r="G170" s="229" t="s">
        <v>575</v>
      </c>
      <c r="H170" s="230">
        <v>6</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2358</v>
      </c>
    </row>
    <row r="171" s="12" customFormat="1" ht="25.92" customHeight="1">
      <c r="A171" s="12"/>
      <c r="B171" s="210"/>
      <c r="C171" s="211"/>
      <c r="D171" s="212" t="s">
        <v>76</v>
      </c>
      <c r="E171" s="213" t="s">
        <v>691</v>
      </c>
      <c r="F171" s="213" t="s">
        <v>692</v>
      </c>
      <c r="G171" s="211"/>
      <c r="H171" s="211"/>
      <c r="I171" s="214"/>
      <c r="J171" s="215">
        <f>BK171</f>
        <v>0</v>
      </c>
      <c r="K171" s="211"/>
      <c r="L171" s="216"/>
      <c r="M171" s="217"/>
      <c r="N171" s="218"/>
      <c r="O171" s="218"/>
      <c r="P171" s="219">
        <f>SUM(P172:P174)</f>
        <v>0</v>
      </c>
      <c r="Q171" s="218"/>
      <c r="R171" s="219">
        <f>SUM(R172:R174)</f>
        <v>0</v>
      </c>
      <c r="S171" s="218"/>
      <c r="T171" s="220">
        <f>SUM(T172:T174)</f>
        <v>0</v>
      </c>
      <c r="U171" s="12"/>
      <c r="V171" s="12"/>
      <c r="W171" s="12"/>
      <c r="X171" s="12"/>
      <c r="Y171" s="12"/>
      <c r="Z171" s="12"/>
      <c r="AA171" s="12"/>
      <c r="AB171" s="12"/>
      <c r="AC171" s="12"/>
      <c r="AD171" s="12"/>
      <c r="AE171" s="12"/>
      <c r="AR171" s="221" t="s">
        <v>311</v>
      </c>
      <c r="AT171" s="222" t="s">
        <v>76</v>
      </c>
      <c r="AU171" s="222" t="s">
        <v>77</v>
      </c>
      <c r="AY171" s="221" t="s">
        <v>304</v>
      </c>
      <c r="BK171" s="223">
        <f>SUM(BK172:BK174)</f>
        <v>0</v>
      </c>
    </row>
    <row r="172" s="2" customFormat="1" ht="37.8" customHeight="1">
      <c r="A172" s="38"/>
      <c r="B172" s="39"/>
      <c r="C172" s="226" t="s">
        <v>488</v>
      </c>
      <c r="D172" s="226" t="s">
        <v>307</v>
      </c>
      <c r="E172" s="227" t="s">
        <v>694</v>
      </c>
      <c r="F172" s="228" t="s">
        <v>695</v>
      </c>
      <c r="G172" s="229" t="s">
        <v>575</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535</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535</v>
      </c>
      <c r="BM172" s="237" t="s">
        <v>2359</v>
      </c>
    </row>
    <row r="173" s="2" customFormat="1" ht="37.8" customHeight="1">
      <c r="A173" s="38"/>
      <c r="B173" s="39"/>
      <c r="C173" s="226" t="s">
        <v>495</v>
      </c>
      <c r="D173" s="226" t="s">
        <v>307</v>
      </c>
      <c r="E173" s="227" t="s">
        <v>698</v>
      </c>
      <c r="F173" s="228" t="s">
        <v>699</v>
      </c>
      <c r="G173" s="229" t="s">
        <v>575</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535</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535</v>
      </c>
      <c r="BM173" s="237" t="s">
        <v>2360</v>
      </c>
    </row>
    <row r="174" s="2" customFormat="1" ht="55.5" customHeight="1">
      <c r="A174" s="38"/>
      <c r="B174" s="39"/>
      <c r="C174" s="226" t="s">
        <v>500</v>
      </c>
      <c r="D174" s="226" t="s">
        <v>307</v>
      </c>
      <c r="E174" s="227" t="s">
        <v>702</v>
      </c>
      <c r="F174" s="228" t="s">
        <v>703</v>
      </c>
      <c r="G174" s="229" t="s">
        <v>704</v>
      </c>
      <c r="H174" s="230">
        <v>32</v>
      </c>
      <c r="I174" s="231"/>
      <c r="J174" s="232">
        <f>ROUND(I174*H174,2)</f>
        <v>0</v>
      </c>
      <c r="K174" s="228" t="s">
        <v>1</v>
      </c>
      <c r="L174" s="44"/>
      <c r="M174" s="286" t="s">
        <v>1</v>
      </c>
      <c r="N174" s="287" t="s">
        <v>42</v>
      </c>
      <c r="O174" s="288"/>
      <c r="P174" s="289">
        <f>O174*H174</f>
        <v>0</v>
      </c>
      <c r="Q174" s="289">
        <v>0</v>
      </c>
      <c r="R174" s="289">
        <f>Q174*H174</f>
        <v>0</v>
      </c>
      <c r="S174" s="289">
        <v>0</v>
      </c>
      <c r="T174" s="290">
        <f>S174*H174</f>
        <v>0</v>
      </c>
      <c r="U174" s="38"/>
      <c r="V174" s="38"/>
      <c r="W174" s="38"/>
      <c r="X174" s="38"/>
      <c r="Y174" s="38"/>
      <c r="Z174" s="38"/>
      <c r="AA174" s="38"/>
      <c r="AB174" s="38"/>
      <c r="AC174" s="38"/>
      <c r="AD174" s="38"/>
      <c r="AE174" s="38"/>
      <c r="AR174" s="237" t="s">
        <v>535</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535</v>
      </c>
      <c r="BM174" s="237" t="s">
        <v>2361</v>
      </c>
    </row>
    <row r="175" s="2" customFormat="1" ht="6.96" customHeight="1">
      <c r="A175" s="38"/>
      <c r="B175" s="66"/>
      <c r="C175" s="67"/>
      <c r="D175" s="67"/>
      <c r="E175" s="67"/>
      <c r="F175" s="67"/>
      <c r="G175" s="67"/>
      <c r="H175" s="67"/>
      <c r="I175" s="67"/>
      <c r="J175" s="67"/>
      <c r="K175" s="67"/>
      <c r="L175" s="44"/>
      <c r="M175" s="38"/>
      <c r="O175" s="38"/>
      <c r="P175" s="38"/>
      <c r="Q175" s="38"/>
      <c r="R175" s="38"/>
      <c r="S175" s="38"/>
      <c r="T175" s="38"/>
      <c r="U175" s="38"/>
      <c r="V175" s="38"/>
      <c r="W175" s="38"/>
      <c r="X175" s="38"/>
      <c r="Y175" s="38"/>
      <c r="Z175" s="38"/>
      <c r="AA175" s="38"/>
      <c r="AB175" s="38"/>
      <c r="AC175" s="38"/>
      <c r="AD175" s="38"/>
      <c r="AE175" s="38"/>
    </row>
  </sheetData>
  <sheetProtection sheet="1" autoFilter="0" formatColumns="0" formatRows="0" objects="1" scenarios="1" spinCount="100000" saltValue="zZSQa5xxyZys2bRT1YW1cERl7EbDCP6C7kdp2STwCY7rTovqCiiwhv5iJDGsKzMV2VxEJohpN/GFhfM3T9lH7w==" hashValue="DdKyC0ZbLFYD6edCsL/4ZsrjXx7pGFC7qnCFikTnCtvYzLbGDV8o4b0ktc27Se+/6JKI/n0TuwSnoaUDIzfYUA==" algorithmName="SHA-512" password="CC35"/>
  <autoFilter ref="C126:K174"/>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205</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2286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2362</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ROUND((SUM(BE125:BE161)),  2)</f>
        <v>0</v>
      </c>
      <c r="G35" s="38"/>
      <c r="H35" s="38"/>
      <c r="I35" s="164">
        <v>0.20999999999999999</v>
      </c>
      <c r="J35" s="163">
        <f>ROUND(((SUM(BE125:BE161))*I35),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ROUND((SUM(BF125:BF161)),  2)</f>
        <v>0</v>
      </c>
      <c r="G36" s="38"/>
      <c r="H36" s="38"/>
      <c r="I36" s="164">
        <v>0.12</v>
      </c>
      <c r="J36" s="163">
        <f>ROUND(((SUM(BF125:BF161))*I36),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ROUND((SUM(BG125:BG161)),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ROUND((SUM(BH125:BH161)),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ROUND((SUM(BI125:BI161)),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2286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06.3 - VYTÁPĚNÍ 6.NP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282</v>
      </c>
      <c r="E99" s="191"/>
      <c r="F99" s="191"/>
      <c r="G99" s="191"/>
      <c r="H99" s="191"/>
      <c r="I99" s="191"/>
      <c r="J99" s="192">
        <f>J126</f>
        <v>0</v>
      </c>
      <c r="K99" s="189"/>
      <c r="L99" s="193"/>
      <c r="S99" s="9"/>
      <c r="T99" s="9"/>
      <c r="U99" s="9"/>
      <c r="V99" s="9"/>
      <c r="W99" s="9"/>
      <c r="X99" s="9"/>
      <c r="Y99" s="9"/>
      <c r="Z99" s="9"/>
      <c r="AA99" s="9"/>
      <c r="AB99" s="9"/>
      <c r="AC99" s="9"/>
      <c r="AD99" s="9"/>
      <c r="AE99" s="9"/>
    </row>
    <row r="100" s="10" customFormat="1" ht="19.92" customHeight="1">
      <c r="A100" s="10"/>
      <c r="B100" s="194"/>
      <c r="C100" s="133"/>
      <c r="D100" s="195" t="s">
        <v>709</v>
      </c>
      <c r="E100" s="196"/>
      <c r="F100" s="196"/>
      <c r="G100" s="196"/>
      <c r="H100" s="196"/>
      <c r="I100" s="196"/>
      <c r="J100" s="197">
        <f>J127</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710</v>
      </c>
      <c r="E101" s="196"/>
      <c r="F101" s="196"/>
      <c r="G101" s="196"/>
      <c r="H101" s="196"/>
      <c r="I101" s="196"/>
      <c r="J101" s="197">
        <f>J141</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711</v>
      </c>
      <c r="E102" s="196"/>
      <c r="F102" s="196"/>
      <c r="G102" s="196"/>
      <c r="H102" s="196"/>
      <c r="I102" s="196"/>
      <c r="J102" s="197">
        <f>J150</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712</v>
      </c>
      <c r="E103" s="196"/>
      <c r="F103" s="196"/>
      <c r="G103" s="196"/>
      <c r="H103" s="196"/>
      <c r="I103" s="196"/>
      <c r="J103" s="197">
        <f>J159</f>
        <v>0</v>
      </c>
      <c r="K103" s="133"/>
      <c r="L103" s="198"/>
      <c r="S103" s="10"/>
      <c r="T103" s="10"/>
      <c r="U103" s="10"/>
      <c r="V103" s="10"/>
      <c r="W103" s="10"/>
      <c r="X103" s="10"/>
      <c r="Y103" s="10"/>
      <c r="Z103" s="10"/>
      <c r="AA103" s="10"/>
      <c r="AB103" s="10"/>
      <c r="AC103" s="10"/>
      <c r="AD103" s="10"/>
      <c r="AE103" s="10"/>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2286</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06.3 - VYTÁPĚNÍ 6.NP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5.15" customHeight="1">
      <c r="A121" s="38"/>
      <c r="B121" s="39"/>
      <c r="C121" s="32" t="s">
        <v>24</v>
      </c>
      <c r="D121" s="40"/>
      <c r="E121" s="40"/>
      <c r="F121" s="27" t="str">
        <f>E17</f>
        <v>Krajský úřad Královéhradeckého kraje</v>
      </c>
      <c r="G121" s="40"/>
      <c r="H121" s="40"/>
      <c r="I121" s="32" t="s">
        <v>30</v>
      </c>
      <c r="J121" s="36" t="str">
        <f>E23</f>
        <v>Ondřej Zikán</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f>
        <v>0</v>
      </c>
      <c r="Q125" s="104"/>
      <c r="R125" s="207">
        <f>R126</f>
        <v>0.80449999999999999</v>
      </c>
      <c r="S125" s="104"/>
      <c r="T125" s="208">
        <f>T126</f>
        <v>0</v>
      </c>
      <c r="U125" s="38"/>
      <c r="V125" s="38"/>
      <c r="W125" s="38"/>
      <c r="X125" s="38"/>
      <c r="Y125" s="38"/>
      <c r="Z125" s="38"/>
      <c r="AA125" s="38"/>
      <c r="AB125" s="38"/>
      <c r="AC125" s="38"/>
      <c r="AD125" s="38"/>
      <c r="AE125" s="38"/>
      <c r="AT125" s="17" t="s">
        <v>76</v>
      </c>
      <c r="AU125" s="17" t="s">
        <v>275</v>
      </c>
      <c r="BK125" s="209">
        <f>BK126</f>
        <v>0</v>
      </c>
    </row>
    <row r="126" s="12" customFormat="1" ht="25.92" customHeight="1">
      <c r="A126" s="12"/>
      <c r="B126" s="210"/>
      <c r="C126" s="211"/>
      <c r="D126" s="212" t="s">
        <v>76</v>
      </c>
      <c r="E126" s="213" t="s">
        <v>385</v>
      </c>
      <c r="F126" s="213" t="s">
        <v>386</v>
      </c>
      <c r="G126" s="211"/>
      <c r="H126" s="211"/>
      <c r="I126" s="214"/>
      <c r="J126" s="215">
        <f>BK126</f>
        <v>0</v>
      </c>
      <c r="K126" s="211"/>
      <c r="L126" s="216"/>
      <c r="M126" s="217"/>
      <c r="N126" s="218"/>
      <c r="O126" s="218"/>
      <c r="P126" s="219">
        <f>P127+P141+P150+P159</f>
        <v>0</v>
      </c>
      <c r="Q126" s="218"/>
      <c r="R126" s="219">
        <f>R127+R141+R150+R159</f>
        <v>0.80449999999999999</v>
      </c>
      <c r="S126" s="218"/>
      <c r="T126" s="220">
        <f>T127+T141+T150+T159</f>
        <v>0</v>
      </c>
      <c r="U126" s="12"/>
      <c r="V126" s="12"/>
      <c r="W126" s="12"/>
      <c r="X126" s="12"/>
      <c r="Y126" s="12"/>
      <c r="Z126" s="12"/>
      <c r="AA126" s="12"/>
      <c r="AB126" s="12"/>
      <c r="AC126" s="12"/>
      <c r="AD126" s="12"/>
      <c r="AE126" s="12"/>
      <c r="AR126" s="221" t="s">
        <v>86</v>
      </c>
      <c r="AT126" s="222" t="s">
        <v>76</v>
      </c>
      <c r="AU126" s="222" t="s">
        <v>77</v>
      </c>
      <c r="AY126" s="221" t="s">
        <v>304</v>
      </c>
      <c r="BK126" s="223">
        <f>BK127+BK141+BK150+BK159</f>
        <v>0</v>
      </c>
    </row>
    <row r="127" s="12" customFormat="1" ht="22.8" customHeight="1">
      <c r="A127" s="12"/>
      <c r="B127" s="210"/>
      <c r="C127" s="211"/>
      <c r="D127" s="212" t="s">
        <v>76</v>
      </c>
      <c r="E127" s="224" t="s">
        <v>769</v>
      </c>
      <c r="F127" s="224" t="s">
        <v>770</v>
      </c>
      <c r="G127" s="211"/>
      <c r="H127" s="211"/>
      <c r="I127" s="214"/>
      <c r="J127" s="225">
        <f>BK127</f>
        <v>0</v>
      </c>
      <c r="K127" s="211"/>
      <c r="L127" s="216"/>
      <c r="M127" s="217"/>
      <c r="N127" s="218"/>
      <c r="O127" s="218"/>
      <c r="P127" s="219">
        <f>SUM(P128:P140)</f>
        <v>0</v>
      </c>
      <c r="Q127" s="218"/>
      <c r="R127" s="219">
        <f>SUM(R128:R140)</f>
        <v>0.3125</v>
      </c>
      <c r="S127" s="218"/>
      <c r="T127" s="220">
        <f>SUM(T128:T140)</f>
        <v>0</v>
      </c>
      <c r="U127" s="12"/>
      <c r="V127" s="12"/>
      <c r="W127" s="12"/>
      <c r="X127" s="12"/>
      <c r="Y127" s="12"/>
      <c r="Z127" s="12"/>
      <c r="AA127" s="12"/>
      <c r="AB127" s="12"/>
      <c r="AC127" s="12"/>
      <c r="AD127" s="12"/>
      <c r="AE127" s="12"/>
      <c r="AR127" s="221" t="s">
        <v>86</v>
      </c>
      <c r="AT127" s="222" t="s">
        <v>76</v>
      </c>
      <c r="AU127" s="222" t="s">
        <v>84</v>
      </c>
      <c r="AY127" s="221" t="s">
        <v>304</v>
      </c>
      <c r="BK127" s="223">
        <f>SUM(BK128:BK140)</f>
        <v>0</v>
      </c>
    </row>
    <row r="128" s="2" customFormat="1" ht="24.15" customHeight="1">
      <c r="A128" s="38"/>
      <c r="B128" s="39"/>
      <c r="C128" s="226" t="s">
        <v>84</v>
      </c>
      <c r="D128" s="226" t="s">
        <v>307</v>
      </c>
      <c r="E128" s="227" t="s">
        <v>771</v>
      </c>
      <c r="F128" s="228" t="s">
        <v>772</v>
      </c>
      <c r="G128" s="229" t="s">
        <v>547</v>
      </c>
      <c r="H128" s="230">
        <v>120</v>
      </c>
      <c r="I128" s="231"/>
      <c r="J128" s="232">
        <f>ROUND(I128*H128,2)</f>
        <v>0</v>
      </c>
      <c r="K128" s="228" t="s">
        <v>318</v>
      </c>
      <c r="L128" s="44"/>
      <c r="M128" s="233" t="s">
        <v>1</v>
      </c>
      <c r="N128" s="234" t="s">
        <v>42</v>
      </c>
      <c r="O128" s="91"/>
      <c r="P128" s="235">
        <f>O128*H128</f>
        <v>0</v>
      </c>
      <c r="Q128" s="235">
        <v>0.00062</v>
      </c>
      <c r="R128" s="235">
        <f>Q128*H128</f>
        <v>0.074399999999999994</v>
      </c>
      <c r="S128" s="235">
        <v>0</v>
      </c>
      <c r="T128" s="236">
        <f>S128*H128</f>
        <v>0</v>
      </c>
      <c r="U128" s="38"/>
      <c r="V128" s="38"/>
      <c r="W128" s="38"/>
      <c r="X128" s="38"/>
      <c r="Y128" s="38"/>
      <c r="Z128" s="38"/>
      <c r="AA128" s="38"/>
      <c r="AB128" s="38"/>
      <c r="AC128" s="38"/>
      <c r="AD128" s="38"/>
      <c r="AE128" s="38"/>
      <c r="AR128" s="237" t="s">
        <v>392</v>
      </c>
      <c r="AT128" s="237" t="s">
        <v>307</v>
      </c>
      <c r="AU128" s="237" t="s">
        <v>86</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392</v>
      </c>
      <c r="BM128" s="237" t="s">
        <v>2363</v>
      </c>
    </row>
    <row r="129" s="13" customFormat="1">
      <c r="A129" s="13"/>
      <c r="B129" s="239"/>
      <c r="C129" s="240"/>
      <c r="D129" s="241" t="s">
        <v>323</v>
      </c>
      <c r="E129" s="242" t="s">
        <v>1</v>
      </c>
      <c r="F129" s="243" t="s">
        <v>1495</v>
      </c>
      <c r="G129" s="240"/>
      <c r="H129" s="244">
        <v>120</v>
      </c>
      <c r="I129" s="245"/>
      <c r="J129" s="240"/>
      <c r="K129" s="240"/>
      <c r="L129" s="246"/>
      <c r="M129" s="247"/>
      <c r="N129" s="248"/>
      <c r="O129" s="248"/>
      <c r="P129" s="248"/>
      <c r="Q129" s="248"/>
      <c r="R129" s="248"/>
      <c r="S129" s="248"/>
      <c r="T129" s="249"/>
      <c r="U129" s="13"/>
      <c r="V129" s="13"/>
      <c r="W129" s="13"/>
      <c r="X129" s="13"/>
      <c r="Y129" s="13"/>
      <c r="Z129" s="13"/>
      <c r="AA129" s="13"/>
      <c r="AB129" s="13"/>
      <c r="AC129" s="13"/>
      <c r="AD129" s="13"/>
      <c r="AE129" s="13"/>
      <c r="AT129" s="250" t="s">
        <v>323</v>
      </c>
      <c r="AU129" s="250" t="s">
        <v>86</v>
      </c>
      <c r="AV129" s="13" t="s">
        <v>86</v>
      </c>
      <c r="AW129" s="13" t="s">
        <v>32</v>
      </c>
      <c r="AX129" s="13" t="s">
        <v>84</v>
      </c>
      <c r="AY129" s="250" t="s">
        <v>304</v>
      </c>
    </row>
    <row r="130" s="2" customFormat="1" ht="24.15" customHeight="1">
      <c r="A130" s="38"/>
      <c r="B130" s="39"/>
      <c r="C130" s="226" t="s">
        <v>86</v>
      </c>
      <c r="D130" s="226" t="s">
        <v>307</v>
      </c>
      <c r="E130" s="227" t="s">
        <v>775</v>
      </c>
      <c r="F130" s="228" t="s">
        <v>776</v>
      </c>
      <c r="G130" s="229" t="s">
        <v>547</v>
      </c>
      <c r="H130" s="230">
        <v>90</v>
      </c>
      <c r="I130" s="231"/>
      <c r="J130" s="232">
        <f>ROUND(I130*H130,2)</f>
        <v>0</v>
      </c>
      <c r="K130" s="228" t="s">
        <v>318</v>
      </c>
      <c r="L130" s="44"/>
      <c r="M130" s="233" t="s">
        <v>1</v>
      </c>
      <c r="N130" s="234" t="s">
        <v>42</v>
      </c>
      <c r="O130" s="91"/>
      <c r="P130" s="235">
        <f>O130*H130</f>
        <v>0</v>
      </c>
      <c r="Q130" s="235">
        <v>0.00095</v>
      </c>
      <c r="R130" s="235">
        <f>Q130*H130</f>
        <v>0.085500000000000007</v>
      </c>
      <c r="S130" s="235">
        <v>0</v>
      </c>
      <c r="T130" s="236">
        <f>S130*H130</f>
        <v>0</v>
      </c>
      <c r="U130" s="38"/>
      <c r="V130" s="38"/>
      <c r="W130" s="38"/>
      <c r="X130" s="38"/>
      <c r="Y130" s="38"/>
      <c r="Z130" s="38"/>
      <c r="AA130" s="38"/>
      <c r="AB130" s="38"/>
      <c r="AC130" s="38"/>
      <c r="AD130" s="38"/>
      <c r="AE130" s="38"/>
      <c r="AR130" s="237" t="s">
        <v>392</v>
      </c>
      <c r="AT130" s="237" t="s">
        <v>307</v>
      </c>
      <c r="AU130" s="237" t="s">
        <v>86</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2364</v>
      </c>
    </row>
    <row r="131" s="13" customFormat="1">
      <c r="A131" s="13"/>
      <c r="B131" s="239"/>
      <c r="C131" s="240"/>
      <c r="D131" s="241" t="s">
        <v>323</v>
      </c>
      <c r="E131" s="242" t="s">
        <v>1</v>
      </c>
      <c r="F131" s="243" t="s">
        <v>774</v>
      </c>
      <c r="G131" s="240"/>
      <c r="H131" s="244">
        <v>90</v>
      </c>
      <c r="I131" s="245"/>
      <c r="J131" s="240"/>
      <c r="K131" s="240"/>
      <c r="L131" s="246"/>
      <c r="M131" s="247"/>
      <c r="N131" s="248"/>
      <c r="O131" s="248"/>
      <c r="P131" s="248"/>
      <c r="Q131" s="248"/>
      <c r="R131" s="248"/>
      <c r="S131" s="248"/>
      <c r="T131" s="249"/>
      <c r="U131" s="13"/>
      <c r="V131" s="13"/>
      <c r="W131" s="13"/>
      <c r="X131" s="13"/>
      <c r="Y131" s="13"/>
      <c r="Z131" s="13"/>
      <c r="AA131" s="13"/>
      <c r="AB131" s="13"/>
      <c r="AC131" s="13"/>
      <c r="AD131" s="13"/>
      <c r="AE131" s="13"/>
      <c r="AT131" s="250" t="s">
        <v>323</v>
      </c>
      <c r="AU131" s="250" t="s">
        <v>86</v>
      </c>
      <c r="AV131" s="13" t="s">
        <v>86</v>
      </c>
      <c r="AW131" s="13" t="s">
        <v>32</v>
      </c>
      <c r="AX131" s="13" t="s">
        <v>84</v>
      </c>
      <c r="AY131" s="250" t="s">
        <v>304</v>
      </c>
    </row>
    <row r="132" s="2" customFormat="1" ht="24.15" customHeight="1">
      <c r="A132" s="38"/>
      <c r="B132" s="39"/>
      <c r="C132" s="226" t="s">
        <v>305</v>
      </c>
      <c r="D132" s="226" t="s">
        <v>307</v>
      </c>
      <c r="E132" s="227" t="s">
        <v>778</v>
      </c>
      <c r="F132" s="228" t="s">
        <v>779</v>
      </c>
      <c r="G132" s="229" t="s">
        <v>547</v>
      </c>
      <c r="H132" s="230">
        <v>40</v>
      </c>
      <c r="I132" s="231"/>
      <c r="J132" s="232">
        <f>ROUND(I132*H132,2)</f>
        <v>0</v>
      </c>
      <c r="K132" s="228" t="s">
        <v>318</v>
      </c>
      <c r="L132" s="44"/>
      <c r="M132" s="233" t="s">
        <v>1</v>
      </c>
      <c r="N132" s="234" t="s">
        <v>42</v>
      </c>
      <c r="O132" s="91"/>
      <c r="P132" s="235">
        <f>O132*H132</f>
        <v>0</v>
      </c>
      <c r="Q132" s="235">
        <v>0.0011900000000000001</v>
      </c>
      <c r="R132" s="235">
        <f>Q132*H132</f>
        <v>0.047600000000000003</v>
      </c>
      <c r="S132" s="235">
        <v>0</v>
      </c>
      <c r="T132" s="236">
        <f>S132*H132</f>
        <v>0</v>
      </c>
      <c r="U132" s="38"/>
      <c r="V132" s="38"/>
      <c r="W132" s="38"/>
      <c r="X132" s="38"/>
      <c r="Y132" s="38"/>
      <c r="Z132" s="38"/>
      <c r="AA132" s="38"/>
      <c r="AB132" s="38"/>
      <c r="AC132" s="38"/>
      <c r="AD132" s="38"/>
      <c r="AE132" s="38"/>
      <c r="AR132" s="237" t="s">
        <v>392</v>
      </c>
      <c r="AT132" s="237" t="s">
        <v>307</v>
      </c>
      <c r="AU132" s="237" t="s">
        <v>86</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2365</v>
      </c>
    </row>
    <row r="133" s="13" customFormat="1">
      <c r="A133" s="13"/>
      <c r="B133" s="239"/>
      <c r="C133" s="240"/>
      <c r="D133" s="241" t="s">
        <v>323</v>
      </c>
      <c r="E133" s="242" t="s">
        <v>1</v>
      </c>
      <c r="F133" s="243" t="s">
        <v>785</v>
      </c>
      <c r="G133" s="240"/>
      <c r="H133" s="244">
        <v>40</v>
      </c>
      <c r="I133" s="245"/>
      <c r="J133" s="240"/>
      <c r="K133" s="240"/>
      <c r="L133" s="246"/>
      <c r="M133" s="247"/>
      <c r="N133" s="248"/>
      <c r="O133" s="248"/>
      <c r="P133" s="248"/>
      <c r="Q133" s="248"/>
      <c r="R133" s="248"/>
      <c r="S133" s="248"/>
      <c r="T133" s="249"/>
      <c r="U133" s="13"/>
      <c r="V133" s="13"/>
      <c r="W133" s="13"/>
      <c r="X133" s="13"/>
      <c r="Y133" s="13"/>
      <c r="Z133" s="13"/>
      <c r="AA133" s="13"/>
      <c r="AB133" s="13"/>
      <c r="AC133" s="13"/>
      <c r="AD133" s="13"/>
      <c r="AE133" s="13"/>
      <c r="AT133" s="250" t="s">
        <v>323</v>
      </c>
      <c r="AU133" s="250" t="s">
        <v>86</v>
      </c>
      <c r="AV133" s="13" t="s">
        <v>86</v>
      </c>
      <c r="AW133" s="13" t="s">
        <v>32</v>
      </c>
      <c r="AX133" s="13" t="s">
        <v>84</v>
      </c>
      <c r="AY133" s="250" t="s">
        <v>304</v>
      </c>
    </row>
    <row r="134" s="2" customFormat="1" ht="24.15" customHeight="1">
      <c r="A134" s="38"/>
      <c r="B134" s="39"/>
      <c r="C134" s="226" t="s">
        <v>311</v>
      </c>
      <c r="D134" s="226" t="s">
        <v>307</v>
      </c>
      <c r="E134" s="227" t="s">
        <v>782</v>
      </c>
      <c r="F134" s="228" t="s">
        <v>783</v>
      </c>
      <c r="G134" s="229" t="s">
        <v>547</v>
      </c>
      <c r="H134" s="230">
        <v>70</v>
      </c>
      <c r="I134" s="231"/>
      <c r="J134" s="232">
        <f>ROUND(I134*H134,2)</f>
        <v>0</v>
      </c>
      <c r="K134" s="228" t="s">
        <v>318</v>
      </c>
      <c r="L134" s="44"/>
      <c r="M134" s="233" t="s">
        <v>1</v>
      </c>
      <c r="N134" s="234" t="s">
        <v>42</v>
      </c>
      <c r="O134" s="91"/>
      <c r="P134" s="235">
        <f>O134*H134</f>
        <v>0</v>
      </c>
      <c r="Q134" s="235">
        <v>0.0015</v>
      </c>
      <c r="R134" s="235">
        <f>Q134*H134</f>
        <v>0.105</v>
      </c>
      <c r="S134" s="235">
        <v>0</v>
      </c>
      <c r="T134" s="236">
        <f>S134*H134</f>
        <v>0</v>
      </c>
      <c r="U134" s="38"/>
      <c r="V134" s="38"/>
      <c r="W134" s="38"/>
      <c r="X134" s="38"/>
      <c r="Y134" s="38"/>
      <c r="Z134" s="38"/>
      <c r="AA134" s="38"/>
      <c r="AB134" s="38"/>
      <c r="AC134" s="38"/>
      <c r="AD134" s="38"/>
      <c r="AE134" s="38"/>
      <c r="AR134" s="237" t="s">
        <v>392</v>
      </c>
      <c r="AT134" s="237" t="s">
        <v>307</v>
      </c>
      <c r="AU134" s="237" t="s">
        <v>86</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2366</v>
      </c>
    </row>
    <row r="135" s="13" customFormat="1">
      <c r="A135" s="13"/>
      <c r="B135" s="239"/>
      <c r="C135" s="240"/>
      <c r="D135" s="241" t="s">
        <v>323</v>
      </c>
      <c r="E135" s="242" t="s">
        <v>1</v>
      </c>
      <c r="F135" s="243" t="s">
        <v>1499</v>
      </c>
      <c r="G135" s="240"/>
      <c r="H135" s="244">
        <v>70</v>
      </c>
      <c r="I135" s="245"/>
      <c r="J135" s="240"/>
      <c r="K135" s="240"/>
      <c r="L135" s="246"/>
      <c r="M135" s="247"/>
      <c r="N135" s="248"/>
      <c r="O135" s="248"/>
      <c r="P135" s="248"/>
      <c r="Q135" s="248"/>
      <c r="R135" s="248"/>
      <c r="S135" s="248"/>
      <c r="T135" s="249"/>
      <c r="U135" s="13"/>
      <c r="V135" s="13"/>
      <c r="W135" s="13"/>
      <c r="X135" s="13"/>
      <c r="Y135" s="13"/>
      <c r="Z135" s="13"/>
      <c r="AA135" s="13"/>
      <c r="AB135" s="13"/>
      <c r="AC135" s="13"/>
      <c r="AD135" s="13"/>
      <c r="AE135" s="13"/>
      <c r="AT135" s="250" t="s">
        <v>323</v>
      </c>
      <c r="AU135" s="250" t="s">
        <v>86</v>
      </c>
      <c r="AV135" s="13" t="s">
        <v>86</v>
      </c>
      <c r="AW135" s="13" t="s">
        <v>32</v>
      </c>
      <c r="AX135" s="13" t="s">
        <v>84</v>
      </c>
      <c r="AY135" s="250" t="s">
        <v>304</v>
      </c>
    </row>
    <row r="136" s="2" customFormat="1" ht="21.75" customHeight="1">
      <c r="A136" s="38"/>
      <c r="B136" s="39"/>
      <c r="C136" s="226" t="s">
        <v>330</v>
      </c>
      <c r="D136" s="226" t="s">
        <v>307</v>
      </c>
      <c r="E136" s="227" t="s">
        <v>804</v>
      </c>
      <c r="F136" s="228" t="s">
        <v>805</v>
      </c>
      <c r="G136" s="229" t="s">
        <v>547</v>
      </c>
      <c r="H136" s="230">
        <v>320</v>
      </c>
      <c r="I136" s="231"/>
      <c r="J136" s="232">
        <f>ROUND(I136*H136,2)</f>
        <v>0</v>
      </c>
      <c r="K136" s="228" t="s">
        <v>318</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2367</v>
      </c>
    </row>
    <row r="137" s="13" customFormat="1">
      <c r="A137" s="13"/>
      <c r="B137" s="239"/>
      <c r="C137" s="240"/>
      <c r="D137" s="241" t="s">
        <v>323</v>
      </c>
      <c r="E137" s="242" t="s">
        <v>1</v>
      </c>
      <c r="F137" s="243" t="s">
        <v>1501</v>
      </c>
      <c r="G137" s="240"/>
      <c r="H137" s="244">
        <v>320</v>
      </c>
      <c r="I137" s="245"/>
      <c r="J137" s="240"/>
      <c r="K137" s="240"/>
      <c r="L137" s="246"/>
      <c r="M137" s="247"/>
      <c r="N137" s="248"/>
      <c r="O137" s="248"/>
      <c r="P137" s="248"/>
      <c r="Q137" s="248"/>
      <c r="R137" s="248"/>
      <c r="S137" s="248"/>
      <c r="T137" s="249"/>
      <c r="U137" s="13"/>
      <c r="V137" s="13"/>
      <c r="W137" s="13"/>
      <c r="X137" s="13"/>
      <c r="Y137" s="13"/>
      <c r="Z137" s="13"/>
      <c r="AA137" s="13"/>
      <c r="AB137" s="13"/>
      <c r="AC137" s="13"/>
      <c r="AD137" s="13"/>
      <c r="AE137" s="13"/>
      <c r="AT137" s="250" t="s">
        <v>323</v>
      </c>
      <c r="AU137" s="250" t="s">
        <v>86</v>
      </c>
      <c r="AV137" s="13" t="s">
        <v>86</v>
      </c>
      <c r="AW137" s="13" t="s">
        <v>32</v>
      </c>
      <c r="AX137" s="13" t="s">
        <v>84</v>
      </c>
      <c r="AY137" s="250" t="s">
        <v>304</v>
      </c>
    </row>
    <row r="138" s="2" customFormat="1" ht="24.15" customHeight="1">
      <c r="A138" s="38"/>
      <c r="B138" s="39"/>
      <c r="C138" s="226" t="s">
        <v>313</v>
      </c>
      <c r="D138" s="226" t="s">
        <v>307</v>
      </c>
      <c r="E138" s="227" t="s">
        <v>815</v>
      </c>
      <c r="F138" s="228" t="s">
        <v>816</v>
      </c>
      <c r="G138" s="229" t="s">
        <v>575</v>
      </c>
      <c r="H138" s="230">
        <v>30</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392</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392</v>
      </c>
      <c r="BM138" s="237" t="s">
        <v>2368</v>
      </c>
    </row>
    <row r="139" s="2" customFormat="1" ht="24.15" customHeight="1">
      <c r="A139" s="38"/>
      <c r="B139" s="39"/>
      <c r="C139" s="226" t="s">
        <v>343</v>
      </c>
      <c r="D139" s="226" t="s">
        <v>307</v>
      </c>
      <c r="E139" s="227" t="s">
        <v>818</v>
      </c>
      <c r="F139" s="228" t="s">
        <v>819</v>
      </c>
      <c r="G139" s="229" t="s">
        <v>365</v>
      </c>
      <c r="H139" s="230">
        <v>0.313</v>
      </c>
      <c r="I139" s="231"/>
      <c r="J139" s="232">
        <f>ROUND(I139*H139,2)</f>
        <v>0</v>
      </c>
      <c r="K139" s="228" t="s">
        <v>318</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392</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2369</v>
      </c>
    </row>
    <row r="140" s="2" customFormat="1" ht="24.15" customHeight="1">
      <c r="A140" s="38"/>
      <c r="B140" s="39"/>
      <c r="C140" s="226" t="s">
        <v>348</v>
      </c>
      <c r="D140" s="226" t="s">
        <v>307</v>
      </c>
      <c r="E140" s="227" t="s">
        <v>821</v>
      </c>
      <c r="F140" s="228" t="s">
        <v>822</v>
      </c>
      <c r="G140" s="229" t="s">
        <v>365</v>
      </c>
      <c r="H140" s="230">
        <v>0.313</v>
      </c>
      <c r="I140" s="231"/>
      <c r="J140" s="232">
        <f>ROUND(I140*H140,2)</f>
        <v>0</v>
      </c>
      <c r="K140" s="228" t="s">
        <v>823</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392</v>
      </c>
      <c r="AT140" s="237" t="s">
        <v>307</v>
      </c>
      <c r="AU140" s="237" t="s">
        <v>86</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2370</v>
      </c>
    </row>
    <row r="141" s="12" customFormat="1" ht="22.8" customHeight="1">
      <c r="A141" s="12"/>
      <c r="B141" s="210"/>
      <c r="C141" s="211"/>
      <c r="D141" s="212" t="s">
        <v>76</v>
      </c>
      <c r="E141" s="224" t="s">
        <v>825</v>
      </c>
      <c r="F141" s="224" t="s">
        <v>826</v>
      </c>
      <c r="G141" s="211"/>
      <c r="H141" s="211"/>
      <c r="I141" s="214"/>
      <c r="J141" s="225">
        <f>BK141</f>
        <v>0</v>
      </c>
      <c r="K141" s="211"/>
      <c r="L141" s="216"/>
      <c r="M141" s="217"/>
      <c r="N141" s="218"/>
      <c r="O141" s="218"/>
      <c r="P141" s="219">
        <f>SUM(P142:P149)</f>
        <v>0</v>
      </c>
      <c r="Q141" s="218"/>
      <c r="R141" s="219">
        <f>SUM(R142:R149)</f>
        <v>0.0184</v>
      </c>
      <c r="S141" s="218"/>
      <c r="T141" s="220">
        <f>SUM(T142:T149)</f>
        <v>0</v>
      </c>
      <c r="U141" s="12"/>
      <c r="V141" s="12"/>
      <c r="W141" s="12"/>
      <c r="X141" s="12"/>
      <c r="Y141" s="12"/>
      <c r="Z141" s="12"/>
      <c r="AA141" s="12"/>
      <c r="AB141" s="12"/>
      <c r="AC141" s="12"/>
      <c r="AD141" s="12"/>
      <c r="AE141" s="12"/>
      <c r="AR141" s="221" t="s">
        <v>86</v>
      </c>
      <c r="AT141" s="222" t="s">
        <v>76</v>
      </c>
      <c r="AU141" s="222" t="s">
        <v>84</v>
      </c>
      <c r="AY141" s="221" t="s">
        <v>304</v>
      </c>
      <c r="BK141" s="223">
        <f>SUM(BK142:BK149)</f>
        <v>0</v>
      </c>
    </row>
    <row r="142" s="2" customFormat="1" ht="37.8" customHeight="1">
      <c r="A142" s="38"/>
      <c r="B142" s="39"/>
      <c r="C142" s="273" t="s">
        <v>325</v>
      </c>
      <c r="D142" s="273" t="s">
        <v>423</v>
      </c>
      <c r="E142" s="274" t="s">
        <v>837</v>
      </c>
      <c r="F142" s="275" t="s">
        <v>838</v>
      </c>
      <c r="G142" s="276" t="s">
        <v>575</v>
      </c>
      <c r="H142" s="277">
        <v>20</v>
      </c>
      <c r="I142" s="278"/>
      <c r="J142" s="279">
        <f>ROUND(I142*H142,2)</f>
        <v>0</v>
      </c>
      <c r="K142" s="275" t="s">
        <v>1</v>
      </c>
      <c r="L142" s="280"/>
      <c r="M142" s="281" t="s">
        <v>1</v>
      </c>
      <c r="N142" s="282" t="s">
        <v>42</v>
      </c>
      <c r="O142" s="91"/>
      <c r="P142" s="235">
        <f>O142*H142</f>
        <v>0</v>
      </c>
      <c r="Q142" s="235">
        <v>0.00023000000000000001</v>
      </c>
      <c r="R142" s="235">
        <f>Q142*H142</f>
        <v>0.0045999999999999999</v>
      </c>
      <c r="S142" s="235">
        <v>0</v>
      </c>
      <c r="T142" s="236">
        <f>S142*H142</f>
        <v>0</v>
      </c>
      <c r="U142" s="38"/>
      <c r="V142" s="38"/>
      <c r="W142" s="38"/>
      <c r="X142" s="38"/>
      <c r="Y142" s="38"/>
      <c r="Z142" s="38"/>
      <c r="AA142" s="38"/>
      <c r="AB142" s="38"/>
      <c r="AC142" s="38"/>
      <c r="AD142" s="38"/>
      <c r="AE142" s="38"/>
      <c r="AR142" s="237" t="s">
        <v>426</v>
      </c>
      <c r="AT142" s="237" t="s">
        <v>423</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2371</v>
      </c>
    </row>
    <row r="143" s="13" customFormat="1">
      <c r="A143" s="13"/>
      <c r="B143" s="239"/>
      <c r="C143" s="240"/>
      <c r="D143" s="241" t="s">
        <v>323</v>
      </c>
      <c r="E143" s="242" t="s">
        <v>1</v>
      </c>
      <c r="F143" s="243" t="s">
        <v>830</v>
      </c>
      <c r="G143" s="240"/>
      <c r="H143" s="244">
        <v>20</v>
      </c>
      <c r="I143" s="245"/>
      <c r="J143" s="240"/>
      <c r="K143" s="240"/>
      <c r="L143" s="246"/>
      <c r="M143" s="247"/>
      <c r="N143" s="248"/>
      <c r="O143" s="248"/>
      <c r="P143" s="248"/>
      <c r="Q143" s="248"/>
      <c r="R143" s="248"/>
      <c r="S143" s="248"/>
      <c r="T143" s="249"/>
      <c r="U143" s="13"/>
      <c r="V143" s="13"/>
      <c r="W143" s="13"/>
      <c r="X143" s="13"/>
      <c r="Y143" s="13"/>
      <c r="Z143" s="13"/>
      <c r="AA143" s="13"/>
      <c r="AB143" s="13"/>
      <c r="AC143" s="13"/>
      <c r="AD143" s="13"/>
      <c r="AE143" s="13"/>
      <c r="AT143" s="250" t="s">
        <v>323</v>
      </c>
      <c r="AU143" s="250" t="s">
        <v>86</v>
      </c>
      <c r="AV143" s="13" t="s">
        <v>86</v>
      </c>
      <c r="AW143" s="13" t="s">
        <v>32</v>
      </c>
      <c r="AX143" s="13" t="s">
        <v>84</v>
      </c>
      <c r="AY143" s="250" t="s">
        <v>304</v>
      </c>
    </row>
    <row r="144" s="2" customFormat="1" ht="24.15" customHeight="1">
      <c r="A144" s="38"/>
      <c r="B144" s="39"/>
      <c r="C144" s="273" t="s">
        <v>362</v>
      </c>
      <c r="D144" s="273" t="s">
        <v>423</v>
      </c>
      <c r="E144" s="274" t="s">
        <v>841</v>
      </c>
      <c r="F144" s="275" t="s">
        <v>842</v>
      </c>
      <c r="G144" s="276" t="s">
        <v>575</v>
      </c>
      <c r="H144" s="277">
        <v>20</v>
      </c>
      <c r="I144" s="278"/>
      <c r="J144" s="279">
        <f>ROUND(I144*H144,2)</f>
        <v>0</v>
      </c>
      <c r="K144" s="275" t="s">
        <v>1</v>
      </c>
      <c r="L144" s="280"/>
      <c r="M144" s="281" t="s">
        <v>1</v>
      </c>
      <c r="N144" s="282" t="s">
        <v>42</v>
      </c>
      <c r="O144" s="91"/>
      <c r="P144" s="235">
        <f>O144*H144</f>
        <v>0</v>
      </c>
      <c r="Q144" s="235">
        <v>0.00023000000000000001</v>
      </c>
      <c r="R144" s="235">
        <f>Q144*H144</f>
        <v>0.0045999999999999999</v>
      </c>
      <c r="S144" s="235">
        <v>0</v>
      </c>
      <c r="T144" s="236">
        <f>S144*H144</f>
        <v>0</v>
      </c>
      <c r="U144" s="38"/>
      <c r="V144" s="38"/>
      <c r="W144" s="38"/>
      <c r="X144" s="38"/>
      <c r="Y144" s="38"/>
      <c r="Z144" s="38"/>
      <c r="AA144" s="38"/>
      <c r="AB144" s="38"/>
      <c r="AC144" s="38"/>
      <c r="AD144" s="38"/>
      <c r="AE144" s="38"/>
      <c r="AR144" s="237" t="s">
        <v>426</v>
      </c>
      <c r="AT144" s="237" t="s">
        <v>423</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2372</v>
      </c>
    </row>
    <row r="145" s="13" customFormat="1">
      <c r="A145" s="13"/>
      <c r="B145" s="239"/>
      <c r="C145" s="240"/>
      <c r="D145" s="241" t="s">
        <v>323</v>
      </c>
      <c r="E145" s="242" t="s">
        <v>1</v>
      </c>
      <c r="F145" s="243" t="s">
        <v>830</v>
      </c>
      <c r="G145" s="240"/>
      <c r="H145" s="244">
        <v>20</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4.15" customHeight="1">
      <c r="A146" s="38"/>
      <c r="B146" s="39"/>
      <c r="C146" s="273" t="s">
        <v>367</v>
      </c>
      <c r="D146" s="273" t="s">
        <v>423</v>
      </c>
      <c r="E146" s="274" t="s">
        <v>844</v>
      </c>
      <c r="F146" s="275" t="s">
        <v>845</v>
      </c>
      <c r="G146" s="276" t="s">
        <v>575</v>
      </c>
      <c r="H146" s="277">
        <v>40</v>
      </c>
      <c r="I146" s="278"/>
      <c r="J146" s="279">
        <f>ROUND(I146*H146,2)</f>
        <v>0</v>
      </c>
      <c r="K146" s="275" t="s">
        <v>1</v>
      </c>
      <c r="L146" s="280"/>
      <c r="M146" s="281" t="s">
        <v>1</v>
      </c>
      <c r="N146" s="282" t="s">
        <v>42</v>
      </c>
      <c r="O146" s="91"/>
      <c r="P146" s="235">
        <f>O146*H146</f>
        <v>0</v>
      </c>
      <c r="Q146" s="235">
        <v>0.00023000000000000001</v>
      </c>
      <c r="R146" s="235">
        <f>Q146*H146</f>
        <v>0.0091999999999999998</v>
      </c>
      <c r="S146" s="235">
        <v>0</v>
      </c>
      <c r="T146" s="236">
        <f>S146*H146</f>
        <v>0</v>
      </c>
      <c r="U146" s="38"/>
      <c r="V146" s="38"/>
      <c r="W146" s="38"/>
      <c r="X146" s="38"/>
      <c r="Y146" s="38"/>
      <c r="Z146" s="38"/>
      <c r="AA146" s="38"/>
      <c r="AB146" s="38"/>
      <c r="AC146" s="38"/>
      <c r="AD146" s="38"/>
      <c r="AE146" s="38"/>
      <c r="AR146" s="237" t="s">
        <v>426</v>
      </c>
      <c r="AT146" s="237" t="s">
        <v>423</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2373</v>
      </c>
    </row>
    <row r="147" s="13" customFormat="1">
      <c r="A147" s="13"/>
      <c r="B147" s="239"/>
      <c r="C147" s="240"/>
      <c r="D147" s="241" t="s">
        <v>323</v>
      </c>
      <c r="E147" s="242" t="s">
        <v>1</v>
      </c>
      <c r="F147" s="243" t="s">
        <v>2228</v>
      </c>
      <c r="G147" s="240"/>
      <c r="H147" s="244">
        <v>40</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84</v>
      </c>
      <c r="AY147" s="250" t="s">
        <v>304</v>
      </c>
    </row>
    <row r="148" s="2" customFormat="1" ht="24.15" customHeight="1">
      <c r="A148" s="38"/>
      <c r="B148" s="39"/>
      <c r="C148" s="226" t="s">
        <v>8</v>
      </c>
      <c r="D148" s="226" t="s">
        <v>307</v>
      </c>
      <c r="E148" s="227" t="s">
        <v>848</v>
      </c>
      <c r="F148" s="228" t="s">
        <v>849</v>
      </c>
      <c r="G148" s="229" t="s">
        <v>365</v>
      </c>
      <c r="H148" s="230">
        <v>0.017999999999999999</v>
      </c>
      <c r="I148" s="231"/>
      <c r="J148" s="232">
        <f>ROUND(I148*H148,2)</f>
        <v>0</v>
      </c>
      <c r="K148" s="228" t="s">
        <v>318</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392</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2374</v>
      </c>
    </row>
    <row r="149" s="2" customFormat="1" ht="24.15" customHeight="1">
      <c r="A149" s="38"/>
      <c r="B149" s="39"/>
      <c r="C149" s="226" t="s">
        <v>375</v>
      </c>
      <c r="D149" s="226" t="s">
        <v>307</v>
      </c>
      <c r="E149" s="227" t="s">
        <v>851</v>
      </c>
      <c r="F149" s="228" t="s">
        <v>852</v>
      </c>
      <c r="G149" s="229" t="s">
        <v>365</v>
      </c>
      <c r="H149" s="230">
        <v>0.017999999999999999</v>
      </c>
      <c r="I149" s="231"/>
      <c r="J149" s="232">
        <f>ROUND(I149*H149,2)</f>
        <v>0</v>
      </c>
      <c r="K149" s="228" t="s">
        <v>318</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392</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2375</v>
      </c>
    </row>
    <row r="150" s="12" customFormat="1" ht="22.8" customHeight="1">
      <c r="A150" s="12"/>
      <c r="B150" s="210"/>
      <c r="C150" s="211"/>
      <c r="D150" s="212" t="s">
        <v>76</v>
      </c>
      <c r="E150" s="224" t="s">
        <v>854</v>
      </c>
      <c r="F150" s="224" t="s">
        <v>855</v>
      </c>
      <c r="G150" s="211"/>
      <c r="H150" s="211"/>
      <c r="I150" s="214"/>
      <c r="J150" s="225">
        <f>BK150</f>
        <v>0</v>
      </c>
      <c r="K150" s="211"/>
      <c r="L150" s="216"/>
      <c r="M150" s="217"/>
      <c r="N150" s="218"/>
      <c r="O150" s="218"/>
      <c r="P150" s="219">
        <f>SUM(P151:P158)</f>
        <v>0</v>
      </c>
      <c r="Q150" s="218"/>
      <c r="R150" s="219">
        <f>SUM(R151:R158)</f>
        <v>0.47360000000000002</v>
      </c>
      <c r="S150" s="218"/>
      <c r="T150" s="220">
        <f>SUM(T151:T158)</f>
        <v>0</v>
      </c>
      <c r="U150" s="12"/>
      <c r="V150" s="12"/>
      <c r="W150" s="12"/>
      <c r="X150" s="12"/>
      <c r="Y150" s="12"/>
      <c r="Z150" s="12"/>
      <c r="AA150" s="12"/>
      <c r="AB150" s="12"/>
      <c r="AC150" s="12"/>
      <c r="AD150" s="12"/>
      <c r="AE150" s="12"/>
      <c r="AR150" s="221" t="s">
        <v>86</v>
      </c>
      <c r="AT150" s="222" t="s">
        <v>76</v>
      </c>
      <c r="AU150" s="222" t="s">
        <v>84</v>
      </c>
      <c r="AY150" s="221" t="s">
        <v>304</v>
      </c>
      <c r="BK150" s="223">
        <f>SUM(BK151:BK158)</f>
        <v>0</v>
      </c>
    </row>
    <row r="151" s="2" customFormat="1" ht="24.15" customHeight="1">
      <c r="A151" s="38"/>
      <c r="B151" s="39"/>
      <c r="C151" s="226" t="s">
        <v>381</v>
      </c>
      <c r="D151" s="226" t="s">
        <v>307</v>
      </c>
      <c r="E151" s="227" t="s">
        <v>856</v>
      </c>
      <c r="F151" s="228" t="s">
        <v>857</v>
      </c>
      <c r="G151" s="229" t="s">
        <v>575</v>
      </c>
      <c r="H151" s="230">
        <v>20</v>
      </c>
      <c r="I151" s="231"/>
      <c r="J151" s="232">
        <f>ROUND(I151*H151,2)</f>
        <v>0</v>
      </c>
      <c r="K151" s="228" t="s">
        <v>318</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392</v>
      </c>
      <c r="AT151" s="237" t="s">
        <v>307</v>
      </c>
      <c r="AU151" s="237" t="s">
        <v>86</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392</v>
      </c>
      <c r="BM151" s="237" t="s">
        <v>2376</v>
      </c>
    </row>
    <row r="152" s="13" customFormat="1">
      <c r="A152" s="13"/>
      <c r="B152" s="239"/>
      <c r="C152" s="240"/>
      <c r="D152" s="241" t="s">
        <v>323</v>
      </c>
      <c r="E152" s="242" t="s">
        <v>1</v>
      </c>
      <c r="F152" s="243" t="s">
        <v>414</v>
      </c>
      <c r="G152" s="240"/>
      <c r="H152" s="244">
        <v>20</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84</v>
      </c>
      <c r="AY152" s="250" t="s">
        <v>304</v>
      </c>
    </row>
    <row r="153" s="2" customFormat="1" ht="37.8" customHeight="1">
      <c r="A153" s="38"/>
      <c r="B153" s="39"/>
      <c r="C153" s="226" t="s">
        <v>389</v>
      </c>
      <c r="D153" s="226" t="s">
        <v>307</v>
      </c>
      <c r="E153" s="227" t="s">
        <v>868</v>
      </c>
      <c r="F153" s="228" t="s">
        <v>869</v>
      </c>
      <c r="G153" s="229" t="s">
        <v>575</v>
      </c>
      <c r="H153" s="230">
        <v>20</v>
      </c>
      <c r="I153" s="231"/>
      <c r="J153" s="232">
        <f>ROUND(I153*H153,2)</f>
        <v>0</v>
      </c>
      <c r="K153" s="228" t="s">
        <v>318</v>
      </c>
      <c r="L153" s="44"/>
      <c r="M153" s="233" t="s">
        <v>1</v>
      </c>
      <c r="N153" s="234" t="s">
        <v>42</v>
      </c>
      <c r="O153" s="91"/>
      <c r="P153" s="235">
        <f>O153*H153</f>
        <v>0</v>
      </c>
      <c r="Q153" s="235">
        <v>0.02368</v>
      </c>
      <c r="R153" s="235">
        <f>Q153*H153</f>
        <v>0.47360000000000002</v>
      </c>
      <c r="S153" s="235">
        <v>0</v>
      </c>
      <c r="T153" s="236">
        <f>S153*H153</f>
        <v>0</v>
      </c>
      <c r="U153" s="38"/>
      <c r="V153" s="38"/>
      <c r="W153" s="38"/>
      <c r="X153" s="38"/>
      <c r="Y153" s="38"/>
      <c r="Z153" s="38"/>
      <c r="AA153" s="38"/>
      <c r="AB153" s="38"/>
      <c r="AC153" s="38"/>
      <c r="AD153" s="38"/>
      <c r="AE153" s="38"/>
      <c r="AR153" s="237" t="s">
        <v>392</v>
      </c>
      <c r="AT153" s="237" t="s">
        <v>307</v>
      </c>
      <c r="AU153" s="237" t="s">
        <v>86</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2377</v>
      </c>
    </row>
    <row r="154" s="13" customFormat="1">
      <c r="A154" s="13"/>
      <c r="B154" s="239"/>
      <c r="C154" s="240"/>
      <c r="D154" s="241" t="s">
        <v>323</v>
      </c>
      <c r="E154" s="242" t="s">
        <v>1</v>
      </c>
      <c r="F154" s="243" t="s">
        <v>871</v>
      </c>
      <c r="G154" s="240"/>
      <c r="H154" s="244">
        <v>20</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84</v>
      </c>
      <c r="AY154" s="250" t="s">
        <v>304</v>
      </c>
    </row>
    <row r="155" s="2" customFormat="1" ht="16.5" customHeight="1">
      <c r="A155" s="38"/>
      <c r="B155" s="39"/>
      <c r="C155" s="226" t="s">
        <v>392</v>
      </c>
      <c r="D155" s="226" t="s">
        <v>307</v>
      </c>
      <c r="E155" s="227" t="s">
        <v>872</v>
      </c>
      <c r="F155" s="228" t="s">
        <v>873</v>
      </c>
      <c r="G155" s="229" t="s">
        <v>575</v>
      </c>
      <c r="H155" s="230">
        <v>20</v>
      </c>
      <c r="I155" s="231"/>
      <c r="J155" s="232">
        <f>ROUND(I155*H155,2)</f>
        <v>0</v>
      </c>
      <c r="K155" s="228" t="s">
        <v>318</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392</v>
      </c>
      <c r="AT155" s="237" t="s">
        <v>307</v>
      </c>
      <c r="AU155" s="237" t="s">
        <v>86</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2378</v>
      </c>
    </row>
    <row r="156" s="13" customFormat="1">
      <c r="A156" s="13"/>
      <c r="B156" s="239"/>
      <c r="C156" s="240"/>
      <c r="D156" s="241" t="s">
        <v>323</v>
      </c>
      <c r="E156" s="242" t="s">
        <v>1</v>
      </c>
      <c r="F156" s="243" t="s">
        <v>414</v>
      </c>
      <c r="G156" s="240"/>
      <c r="H156" s="244">
        <v>20</v>
      </c>
      <c r="I156" s="245"/>
      <c r="J156" s="240"/>
      <c r="K156" s="240"/>
      <c r="L156" s="246"/>
      <c r="M156" s="247"/>
      <c r="N156" s="248"/>
      <c r="O156" s="248"/>
      <c r="P156" s="248"/>
      <c r="Q156" s="248"/>
      <c r="R156" s="248"/>
      <c r="S156" s="248"/>
      <c r="T156" s="249"/>
      <c r="U156" s="13"/>
      <c r="V156" s="13"/>
      <c r="W156" s="13"/>
      <c r="X156" s="13"/>
      <c r="Y156" s="13"/>
      <c r="Z156" s="13"/>
      <c r="AA156" s="13"/>
      <c r="AB156" s="13"/>
      <c r="AC156" s="13"/>
      <c r="AD156" s="13"/>
      <c r="AE156" s="13"/>
      <c r="AT156" s="250" t="s">
        <v>323</v>
      </c>
      <c r="AU156" s="250" t="s">
        <v>86</v>
      </c>
      <c r="AV156" s="13" t="s">
        <v>86</v>
      </c>
      <c r="AW156" s="13" t="s">
        <v>32</v>
      </c>
      <c r="AX156" s="13" t="s">
        <v>84</v>
      </c>
      <c r="AY156" s="250" t="s">
        <v>304</v>
      </c>
    </row>
    <row r="157" s="2" customFormat="1" ht="24.15" customHeight="1">
      <c r="A157" s="38"/>
      <c r="B157" s="39"/>
      <c r="C157" s="226" t="s">
        <v>398</v>
      </c>
      <c r="D157" s="226" t="s">
        <v>307</v>
      </c>
      <c r="E157" s="227" t="s">
        <v>875</v>
      </c>
      <c r="F157" s="228" t="s">
        <v>876</v>
      </c>
      <c r="G157" s="229" t="s">
        <v>365</v>
      </c>
      <c r="H157" s="230">
        <v>0.47399999999999998</v>
      </c>
      <c r="I157" s="231"/>
      <c r="J157" s="232">
        <f>ROUND(I157*H157,2)</f>
        <v>0</v>
      </c>
      <c r="K157" s="228" t="s">
        <v>318</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392</v>
      </c>
      <c r="AT157" s="237" t="s">
        <v>307</v>
      </c>
      <c r="AU157" s="237" t="s">
        <v>86</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2379</v>
      </c>
    </row>
    <row r="158" s="2" customFormat="1" ht="24.15" customHeight="1">
      <c r="A158" s="38"/>
      <c r="B158" s="39"/>
      <c r="C158" s="226" t="s">
        <v>403</v>
      </c>
      <c r="D158" s="226" t="s">
        <v>307</v>
      </c>
      <c r="E158" s="227" t="s">
        <v>878</v>
      </c>
      <c r="F158" s="228" t="s">
        <v>879</v>
      </c>
      <c r="G158" s="229" t="s">
        <v>365</v>
      </c>
      <c r="H158" s="230">
        <v>0.47399999999999998</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392</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2380</v>
      </c>
    </row>
    <row r="159" s="12" customFormat="1" ht="22.8" customHeight="1">
      <c r="A159" s="12"/>
      <c r="B159" s="210"/>
      <c r="C159" s="211"/>
      <c r="D159" s="212" t="s">
        <v>76</v>
      </c>
      <c r="E159" s="224" t="s">
        <v>691</v>
      </c>
      <c r="F159" s="224" t="s">
        <v>692</v>
      </c>
      <c r="G159" s="211"/>
      <c r="H159" s="211"/>
      <c r="I159" s="214"/>
      <c r="J159" s="225">
        <f>BK159</f>
        <v>0</v>
      </c>
      <c r="K159" s="211"/>
      <c r="L159" s="216"/>
      <c r="M159" s="217"/>
      <c r="N159" s="218"/>
      <c r="O159" s="218"/>
      <c r="P159" s="219">
        <f>SUM(P160:P161)</f>
        <v>0</v>
      </c>
      <c r="Q159" s="218"/>
      <c r="R159" s="219">
        <f>SUM(R160:R161)</f>
        <v>0</v>
      </c>
      <c r="S159" s="218"/>
      <c r="T159" s="220">
        <f>SUM(T160:T161)</f>
        <v>0</v>
      </c>
      <c r="U159" s="12"/>
      <c r="V159" s="12"/>
      <c r="W159" s="12"/>
      <c r="X159" s="12"/>
      <c r="Y159" s="12"/>
      <c r="Z159" s="12"/>
      <c r="AA159" s="12"/>
      <c r="AB159" s="12"/>
      <c r="AC159" s="12"/>
      <c r="AD159" s="12"/>
      <c r="AE159" s="12"/>
      <c r="AR159" s="221" t="s">
        <v>311</v>
      </c>
      <c r="AT159" s="222" t="s">
        <v>76</v>
      </c>
      <c r="AU159" s="222" t="s">
        <v>84</v>
      </c>
      <c r="AY159" s="221" t="s">
        <v>304</v>
      </c>
      <c r="BK159" s="223">
        <f>SUM(BK160:BK161)</f>
        <v>0</v>
      </c>
    </row>
    <row r="160" s="2" customFormat="1" ht="49.05" customHeight="1">
      <c r="A160" s="38"/>
      <c r="B160" s="39"/>
      <c r="C160" s="226" t="s">
        <v>410</v>
      </c>
      <c r="D160" s="226" t="s">
        <v>307</v>
      </c>
      <c r="E160" s="227" t="s">
        <v>881</v>
      </c>
      <c r="F160" s="228" t="s">
        <v>882</v>
      </c>
      <c r="G160" s="229" t="s">
        <v>575</v>
      </c>
      <c r="H160" s="230">
        <v>1</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535</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535</v>
      </c>
      <c r="BM160" s="237" t="s">
        <v>2381</v>
      </c>
    </row>
    <row r="161" s="2" customFormat="1" ht="16.5" customHeight="1">
      <c r="A161" s="38"/>
      <c r="B161" s="39"/>
      <c r="C161" s="226" t="s">
        <v>414</v>
      </c>
      <c r="D161" s="226" t="s">
        <v>307</v>
      </c>
      <c r="E161" s="227" t="s">
        <v>884</v>
      </c>
      <c r="F161" s="228" t="s">
        <v>885</v>
      </c>
      <c r="G161" s="229" t="s">
        <v>575</v>
      </c>
      <c r="H161" s="230">
        <v>1</v>
      </c>
      <c r="I161" s="231"/>
      <c r="J161" s="232">
        <f>ROUND(I161*H161,2)</f>
        <v>0</v>
      </c>
      <c r="K161" s="228" t="s">
        <v>1</v>
      </c>
      <c r="L161" s="44"/>
      <c r="M161" s="286" t="s">
        <v>1</v>
      </c>
      <c r="N161" s="287" t="s">
        <v>42</v>
      </c>
      <c r="O161" s="288"/>
      <c r="P161" s="289">
        <f>O161*H161</f>
        <v>0</v>
      </c>
      <c r="Q161" s="289">
        <v>0</v>
      </c>
      <c r="R161" s="289">
        <f>Q161*H161</f>
        <v>0</v>
      </c>
      <c r="S161" s="289">
        <v>0</v>
      </c>
      <c r="T161" s="290">
        <f>S161*H161</f>
        <v>0</v>
      </c>
      <c r="U161" s="38"/>
      <c r="V161" s="38"/>
      <c r="W161" s="38"/>
      <c r="X161" s="38"/>
      <c r="Y161" s="38"/>
      <c r="Z161" s="38"/>
      <c r="AA161" s="38"/>
      <c r="AB161" s="38"/>
      <c r="AC161" s="38"/>
      <c r="AD161" s="38"/>
      <c r="AE161" s="38"/>
      <c r="AR161" s="237" t="s">
        <v>535</v>
      </c>
      <c r="AT161" s="237" t="s">
        <v>307</v>
      </c>
      <c r="AU161" s="237" t="s">
        <v>86</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535</v>
      </c>
      <c r="BM161" s="237" t="s">
        <v>2382</v>
      </c>
    </row>
    <row r="162" s="2" customFormat="1" ht="6.96" customHeight="1">
      <c r="A162" s="38"/>
      <c r="B162" s="66"/>
      <c r="C162" s="67"/>
      <c r="D162" s="67"/>
      <c r="E162" s="67"/>
      <c r="F162" s="67"/>
      <c r="G162" s="67"/>
      <c r="H162" s="67"/>
      <c r="I162" s="67"/>
      <c r="J162" s="67"/>
      <c r="K162" s="67"/>
      <c r="L162" s="44"/>
      <c r="M162" s="38"/>
      <c r="O162" s="38"/>
      <c r="P162" s="38"/>
      <c r="Q162" s="38"/>
      <c r="R162" s="38"/>
      <c r="S162" s="38"/>
      <c r="T162" s="38"/>
      <c r="U162" s="38"/>
      <c r="V162" s="38"/>
      <c r="W162" s="38"/>
      <c r="X162" s="38"/>
      <c r="Y162" s="38"/>
      <c r="Z162" s="38"/>
      <c r="AA162" s="38"/>
      <c r="AB162" s="38"/>
      <c r="AC162" s="38"/>
      <c r="AD162" s="38"/>
      <c r="AE162" s="38"/>
    </row>
  </sheetData>
  <sheetProtection sheet="1" autoFilter="0" formatColumns="0" formatRows="0" objects="1" scenarios="1" spinCount="100000" saltValue="QxUF6RxVdVkb1mVArIlK0+3zSpunJDxbkabHYGWmAwWdCOtbZrONbrWHiv0S4XtNMXKneeiMUT+h/rZ68oNvUA==" hashValue="Fqw7cs4ST2oAZzkEMt+dvR+5u9USJdLtbgQ+WTCxgUHkL44rESEnUUldkmyJnQkLVH0mWVGfl5QQ/XV8NJGDbQ==" algorithmName="SHA-512" password="CC35"/>
  <autoFilter ref="C124:K16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208</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2286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2383</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23.25" customHeight="1">
      <c r="A29" s="154"/>
      <c r="B29" s="155"/>
      <c r="C29" s="154"/>
      <c r="D29" s="154"/>
      <c r="E29" s="156" t="s">
        <v>1521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ROUND((SUM(BE124:BE208)),  2)</f>
        <v>0</v>
      </c>
      <c r="G35" s="38"/>
      <c r="H35" s="38"/>
      <c r="I35" s="164">
        <v>0.20999999999999999</v>
      </c>
      <c r="J35" s="163">
        <f>ROUND(((SUM(BE124:BE208))*I35),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ROUND((SUM(BF124:BF208)),  2)</f>
        <v>0</v>
      </c>
      <c r="G36" s="38"/>
      <c r="H36" s="38"/>
      <c r="I36" s="164">
        <v>0.12</v>
      </c>
      <c r="J36" s="163">
        <f>ROUND(((SUM(BF124:BF208))*I36),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ROUND((SUM(BG124:BG208)),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ROUND((SUM(BH124:BH208)),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ROUND((SUM(BI124:BI208)),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2286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06.4 - Elektroinstalace 6.np + instalace střecha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889</v>
      </c>
      <c r="E99" s="191"/>
      <c r="F99" s="191"/>
      <c r="G99" s="191"/>
      <c r="H99" s="191"/>
      <c r="I99" s="191"/>
      <c r="J99" s="192">
        <f>J125</f>
        <v>0</v>
      </c>
      <c r="K99" s="189"/>
      <c r="L99" s="193"/>
      <c r="S99" s="9"/>
      <c r="T99" s="9"/>
      <c r="U99" s="9"/>
      <c r="V99" s="9"/>
      <c r="W99" s="9"/>
      <c r="X99" s="9"/>
      <c r="Y99" s="9"/>
      <c r="Z99" s="9"/>
      <c r="AA99" s="9"/>
      <c r="AB99" s="9"/>
      <c r="AC99" s="9"/>
      <c r="AD99" s="9"/>
      <c r="AE99" s="9"/>
    </row>
    <row r="100" s="9" customFormat="1" ht="24.96" customHeight="1">
      <c r="A100" s="9"/>
      <c r="B100" s="188"/>
      <c r="C100" s="189"/>
      <c r="D100" s="190" t="s">
        <v>890</v>
      </c>
      <c r="E100" s="191"/>
      <c r="F100" s="191"/>
      <c r="G100" s="191"/>
      <c r="H100" s="191"/>
      <c r="I100" s="191"/>
      <c r="J100" s="192">
        <f>J128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891</v>
      </c>
      <c r="E101" s="191"/>
      <c r="F101" s="191"/>
      <c r="G101" s="191"/>
      <c r="H101" s="191"/>
      <c r="I101" s="191"/>
      <c r="J101" s="192">
        <f>J132</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893</v>
      </c>
      <c r="E102" s="191"/>
      <c r="F102" s="191"/>
      <c r="G102" s="191"/>
      <c r="H102" s="191"/>
      <c r="I102" s="191"/>
      <c r="J102" s="192">
        <f>J204</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267</v>
      </c>
      <c r="D113" s="22"/>
      <c r="E113" s="22"/>
      <c r="F113" s="22"/>
      <c r="G113" s="22"/>
      <c r="H113" s="22"/>
      <c r="I113" s="22"/>
      <c r="J113" s="22"/>
      <c r="K113" s="22"/>
      <c r="L113" s="20"/>
    </row>
    <row r="114" s="2" customFormat="1" ht="16.5" customHeight="1">
      <c r="A114" s="38"/>
      <c r="B114" s="39"/>
      <c r="C114" s="40"/>
      <c r="D114" s="40"/>
      <c r="E114" s="183" t="s">
        <v>2286</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06.4 - Elektroinstalace 6.np + instalace střecha</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Na Okrouhlíku 1371, HK</v>
      </c>
      <c r="G118" s="40"/>
      <c r="H118" s="40"/>
      <c r="I118" s="32" t="s">
        <v>22</v>
      </c>
      <c r="J118" s="79" t="str">
        <f>IF(J14="","",J14)</f>
        <v>24. 6. 2024</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E17</f>
        <v>Krajský úřad Královéhradeckého kraje</v>
      </c>
      <c r="G120" s="40"/>
      <c r="H120" s="40"/>
      <c r="I120" s="32" t="s">
        <v>30</v>
      </c>
      <c r="J120" s="36" t="str">
        <f>E23</f>
        <v>Energy Benefit Centre a.s.</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9"/>
      <c r="B123" s="200"/>
      <c r="C123" s="201" t="s">
        <v>290</v>
      </c>
      <c r="D123" s="202" t="s">
        <v>62</v>
      </c>
      <c r="E123" s="202" t="s">
        <v>58</v>
      </c>
      <c r="F123" s="202" t="s">
        <v>59</v>
      </c>
      <c r="G123" s="202" t="s">
        <v>291</v>
      </c>
      <c r="H123" s="202" t="s">
        <v>292</v>
      </c>
      <c r="I123" s="202" t="s">
        <v>293</v>
      </c>
      <c r="J123" s="202" t="s">
        <v>273</v>
      </c>
      <c r="K123" s="203" t="s">
        <v>294</v>
      </c>
      <c r="L123" s="204"/>
      <c r="M123" s="100" t="s">
        <v>1</v>
      </c>
      <c r="N123" s="101" t="s">
        <v>41</v>
      </c>
      <c r="O123" s="101" t="s">
        <v>295</v>
      </c>
      <c r="P123" s="101" t="s">
        <v>296</v>
      </c>
      <c r="Q123" s="101" t="s">
        <v>297</v>
      </c>
      <c r="R123" s="101" t="s">
        <v>298</v>
      </c>
      <c r="S123" s="101" t="s">
        <v>299</v>
      </c>
      <c r="T123" s="102" t="s">
        <v>300</v>
      </c>
      <c r="U123" s="199"/>
      <c r="V123" s="199"/>
      <c r="W123" s="199"/>
      <c r="X123" s="199"/>
      <c r="Y123" s="199"/>
      <c r="Z123" s="199"/>
      <c r="AA123" s="199"/>
      <c r="AB123" s="199"/>
      <c r="AC123" s="199"/>
      <c r="AD123" s="199"/>
      <c r="AE123" s="199"/>
    </row>
    <row r="124" s="2" customFormat="1" ht="22.8" customHeight="1">
      <c r="A124" s="38"/>
      <c r="B124" s="39"/>
      <c r="C124" s="107" t="s">
        <v>301</v>
      </c>
      <c r="D124" s="40"/>
      <c r="E124" s="40"/>
      <c r="F124" s="40"/>
      <c r="G124" s="40"/>
      <c r="H124" s="40"/>
      <c r="I124" s="40"/>
      <c r="J124" s="205">
        <f>BK124</f>
        <v>0</v>
      </c>
      <c r="K124" s="40"/>
      <c r="L124" s="44"/>
      <c r="M124" s="103"/>
      <c r="N124" s="206"/>
      <c r="O124" s="104"/>
      <c r="P124" s="207">
        <f>P125+P128+P132+P204</f>
        <v>0</v>
      </c>
      <c r="Q124" s="104"/>
      <c r="R124" s="207">
        <f>R125+R128+R132+R204</f>
        <v>0</v>
      </c>
      <c r="S124" s="104"/>
      <c r="T124" s="208">
        <f>T125+T128+T132+T204</f>
        <v>0</v>
      </c>
      <c r="U124" s="38"/>
      <c r="V124" s="38"/>
      <c r="W124" s="38"/>
      <c r="X124" s="38"/>
      <c r="Y124" s="38"/>
      <c r="Z124" s="38"/>
      <c r="AA124" s="38"/>
      <c r="AB124" s="38"/>
      <c r="AC124" s="38"/>
      <c r="AD124" s="38"/>
      <c r="AE124" s="38"/>
      <c r="AT124" s="17" t="s">
        <v>76</v>
      </c>
      <c r="AU124" s="17" t="s">
        <v>275</v>
      </c>
      <c r="BK124" s="209">
        <f>BK125+BK128+BK132+BK204</f>
        <v>0</v>
      </c>
    </row>
    <row r="125" s="12" customFormat="1" ht="25.92" customHeight="1">
      <c r="A125" s="12"/>
      <c r="B125" s="210"/>
      <c r="C125" s="211"/>
      <c r="D125" s="212" t="s">
        <v>76</v>
      </c>
      <c r="E125" s="213" t="s">
        <v>894</v>
      </c>
      <c r="F125" s="213" t="s">
        <v>895</v>
      </c>
      <c r="G125" s="211"/>
      <c r="H125" s="211"/>
      <c r="I125" s="214"/>
      <c r="J125" s="215">
        <f>BK125</f>
        <v>0</v>
      </c>
      <c r="K125" s="211"/>
      <c r="L125" s="216"/>
      <c r="M125" s="217"/>
      <c r="N125" s="218"/>
      <c r="O125" s="218"/>
      <c r="P125" s="219">
        <f>SUM(P126:P127)</f>
        <v>0</v>
      </c>
      <c r="Q125" s="218"/>
      <c r="R125" s="219">
        <f>SUM(R126:R127)</f>
        <v>0</v>
      </c>
      <c r="S125" s="218"/>
      <c r="T125" s="220">
        <f>SUM(T126:T127)</f>
        <v>0</v>
      </c>
      <c r="U125" s="12"/>
      <c r="V125" s="12"/>
      <c r="W125" s="12"/>
      <c r="X125" s="12"/>
      <c r="Y125" s="12"/>
      <c r="Z125" s="12"/>
      <c r="AA125" s="12"/>
      <c r="AB125" s="12"/>
      <c r="AC125" s="12"/>
      <c r="AD125" s="12"/>
      <c r="AE125" s="12"/>
      <c r="AR125" s="221" t="s">
        <v>84</v>
      </c>
      <c r="AT125" s="222" t="s">
        <v>76</v>
      </c>
      <c r="AU125" s="222" t="s">
        <v>77</v>
      </c>
      <c r="AY125" s="221" t="s">
        <v>304</v>
      </c>
      <c r="BK125" s="223">
        <f>SUM(BK126:BK127)</f>
        <v>0</v>
      </c>
    </row>
    <row r="126" s="2" customFormat="1" ht="24.15" customHeight="1">
      <c r="A126" s="38"/>
      <c r="B126" s="39"/>
      <c r="C126" s="226" t="s">
        <v>84</v>
      </c>
      <c r="D126" s="226" t="s">
        <v>307</v>
      </c>
      <c r="E126" s="227" t="s">
        <v>896</v>
      </c>
      <c r="F126" s="228" t="s">
        <v>897</v>
      </c>
      <c r="G126" s="229" t="s">
        <v>317</v>
      </c>
      <c r="H126" s="230">
        <v>128</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86</v>
      </c>
    </row>
    <row r="127" s="2" customFormat="1" ht="24.15" customHeight="1">
      <c r="A127" s="38"/>
      <c r="B127" s="39"/>
      <c r="C127" s="226" t="s">
        <v>86</v>
      </c>
      <c r="D127" s="226" t="s">
        <v>307</v>
      </c>
      <c r="E127" s="227" t="s">
        <v>898</v>
      </c>
      <c r="F127" s="228" t="s">
        <v>899</v>
      </c>
      <c r="G127" s="229" t="s">
        <v>317</v>
      </c>
      <c r="H127" s="230">
        <v>116</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311</v>
      </c>
    </row>
    <row r="128" s="12" customFormat="1" ht="25.92" customHeight="1">
      <c r="A128" s="12"/>
      <c r="B128" s="210"/>
      <c r="C128" s="211"/>
      <c r="D128" s="212" t="s">
        <v>76</v>
      </c>
      <c r="E128" s="213" t="s">
        <v>900</v>
      </c>
      <c r="F128" s="213" t="s">
        <v>901</v>
      </c>
      <c r="G128" s="211"/>
      <c r="H128" s="211"/>
      <c r="I128" s="214"/>
      <c r="J128" s="215">
        <f>BK128</f>
        <v>0</v>
      </c>
      <c r="K128" s="211"/>
      <c r="L128" s="216"/>
      <c r="M128" s="217"/>
      <c r="N128" s="218"/>
      <c r="O128" s="218"/>
      <c r="P128" s="219">
        <f>SUM(P129:P131)</f>
        <v>0</v>
      </c>
      <c r="Q128" s="218"/>
      <c r="R128" s="219">
        <f>SUM(R129:R131)</f>
        <v>0</v>
      </c>
      <c r="S128" s="218"/>
      <c r="T128" s="220">
        <f>SUM(T129:T131)</f>
        <v>0</v>
      </c>
      <c r="U128" s="12"/>
      <c r="V128" s="12"/>
      <c r="W128" s="12"/>
      <c r="X128" s="12"/>
      <c r="Y128" s="12"/>
      <c r="Z128" s="12"/>
      <c r="AA128" s="12"/>
      <c r="AB128" s="12"/>
      <c r="AC128" s="12"/>
      <c r="AD128" s="12"/>
      <c r="AE128" s="12"/>
      <c r="AR128" s="221" t="s">
        <v>84</v>
      </c>
      <c r="AT128" s="222" t="s">
        <v>76</v>
      </c>
      <c r="AU128" s="222" t="s">
        <v>77</v>
      </c>
      <c r="AY128" s="221" t="s">
        <v>304</v>
      </c>
      <c r="BK128" s="223">
        <f>SUM(BK129:BK131)</f>
        <v>0</v>
      </c>
    </row>
    <row r="129" s="2" customFormat="1" ht="16.5" customHeight="1">
      <c r="A129" s="38"/>
      <c r="B129" s="39"/>
      <c r="C129" s="226" t="s">
        <v>305</v>
      </c>
      <c r="D129" s="226" t="s">
        <v>307</v>
      </c>
      <c r="E129" s="227" t="s">
        <v>902</v>
      </c>
      <c r="F129" s="228" t="s">
        <v>903</v>
      </c>
      <c r="G129" s="229" t="s">
        <v>547</v>
      </c>
      <c r="H129" s="230">
        <v>78</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16.5" customHeight="1">
      <c r="A130" s="38"/>
      <c r="B130" s="39"/>
      <c r="C130" s="226" t="s">
        <v>311</v>
      </c>
      <c r="D130" s="226" t="s">
        <v>307</v>
      </c>
      <c r="E130" s="227" t="s">
        <v>904</v>
      </c>
      <c r="F130" s="228" t="s">
        <v>905</v>
      </c>
      <c r="G130" s="229" t="s">
        <v>547</v>
      </c>
      <c r="H130" s="230">
        <v>12</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16.5" customHeight="1">
      <c r="A131" s="38"/>
      <c r="B131" s="39"/>
      <c r="C131" s="226" t="s">
        <v>330</v>
      </c>
      <c r="D131" s="226" t="s">
        <v>307</v>
      </c>
      <c r="E131" s="227" t="s">
        <v>906</v>
      </c>
      <c r="F131" s="228" t="s">
        <v>907</v>
      </c>
      <c r="G131" s="229" t="s">
        <v>547</v>
      </c>
      <c r="H131" s="230">
        <v>31</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12" customFormat="1" ht="25.92" customHeight="1">
      <c r="A132" s="12"/>
      <c r="B132" s="210"/>
      <c r="C132" s="211"/>
      <c r="D132" s="212" t="s">
        <v>76</v>
      </c>
      <c r="E132" s="213" t="s">
        <v>908</v>
      </c>
      <c r="F132" s="213" t="s">
        <v>909</v>
      </c>
      <c r="G132" s="211"/>
      <c r="H132" s="211"/>
      <c r="I132" s="214"/>
      <c r="J132" s="215">
        <f>BK132</f>
        <v>0</v>
      </c>
      <c r="K132" s="211"/>
      <c r="L132" s="216"/>
      <c r="M132" s="217"/>
      <c r="N132" s="218"/>
      <c r="O132" s="218"/>
      <c r="P132" s="219">
        <f>SUM(P133:P203)</f>
        <v>0</v>
      </c>
      <c r="Q132" s="218"/>
      <c r="R132" s="219">
        <f>SUM(R133:R203)</f>
        <v>0</v>
      </c>
      <c r="S132" s="218"/>
      <c r="T132" s="220">
        <f>SUM(T133:T203)</f>
        <v>0</v>
      </c>
      <c r="U132" s="12"/>
      <c r="V132" s="12"/>
      <c r="W132" s="12"/>
      <c r="X132" s="12"/>
      <c r="Y132" s="12"/>
      <c r="Z132" s="12"/>
      <c r="AA132" s="12"/>
      <c r="AB132" s="12"/>
      <c r="AC132" s="12"/>
      <c r="AD132" s="12"/>
      <c r="AE132" s="12"/>
      <c r="AR132" s="221" t="s">
        <v>84</v>
      </c>
      <c r="AT132" s="222" t="s">
        <v>76</v>
      </c>
      <c r="AU132" s="222" t="s">
        <v>77</v>
      </c>
      <c r="AY132" s="221" t="s">
        <v>304</v>
      </c>
      <c r="BK132" s="223">
        <f>SUM(BK133:BK203)</f>
        <v>0</v>
      </c>
    </row>
    <row r="133" s="2" customFormat="1" ht="16.5" customHeight="1">
      <c r="A133" s="38"/>
      <c r="B133" s="39"/>
      <c r="C133" s="226" t="s">
        <v>313</v>
      </c>
      <c r="D133" s="226" t="s">
        <v>307</v>
      </c>
      <c r="E133" s="227" t="s">
        <v>2384</v>
      </c>
      <c r="F133" s="228" t="s">
        <v>2385</v>
      </c>
      <c r="G133" s="229" t="s">
        <v>911</v>
      </c>
      <c r="H133" s="230">
        <v>1</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8</v>
      </c>
    </row>
    <row r="134" s="2" customFormat="1">
      <c r="A134" s="38"/>
      <c r="B134" s="39"/>
      <c r="C134" s="40"/>
      <c r="D134" s="241" t="s">
        <v>912</v>
      </c>
      <c r="E134" s="40"/>
      <c r="F134" s="291" t="s">
        <v>913</v>
      </c>
      <c r="G134" s="40"/>
      <c r="H134" s="40"/>
      <c r="I134" s="292"/>
      <c r="J134" s="40"/>
      <c r="K134" s="40"/>
      <c r="L134" s="44"/>
      <c r="M134" s="293"/>
      <c r="N134" s="294"/>
      <c r="O134" s="91"/>
      <c r="P134" s="91"/>
      <c r="Q134" s="91"/>
      <c r="R134" s="91"/>
      <c r="S134" s="91"/>
      <c r="T134" s="92"/>
      <c r="U134" s="38"/>
      <c r="V134" s="38"/>
      <c r="W134" s="38"/>
      <c r="X134" s="38"/>
      <c r="Y134" s="38"/>
      <c r="Z134" s="38"/>
      <c r="AA134" s="38"/>
      <c r="AB134" s="38"/>
      <c r="AC134" s="38"/>
      <c r="AD134" s="38"/>
      <c r="AE134" s="38"/>
      <c r="AT134" s="17" t="s">
        <v>912</v>
      </c>
      <c r="AU134" s="17" t="s">
        <v>84</v>
      </c>
    </row>
    <row r="135" s="2" customFormat="1" ht="16.5" customHeight="1">
      <c r="A135" s="38"/>
      <c r="B135" s="39"/>
      <c r="C135" s="226" t="s">
        <v>343</v>
      </c>
      <c r="D135" s="226" t="s">
        <v>307</v>
      </c>
      <c r="E135" s="227" t="s">
        <v>933</v>
      </c>
      <c r="F135" s="228" t="s">
        <v>934</v>
      </c>
      <c r="G135" s="229" t="s">
        <v>575</v>
      </c>
      <c r="H135" s="230">
        <v>1</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381</v>
      </c>
    </row>
    <row r="136" s="2" customFormat="1" ht="16.5" customHeight="1">
      <c r="A136" s="38"/>
      <c r="B136" s="39"/>
      <c r="C136" s="226" t="s">
        <v>348</v>
      </c>
      <c r="D136" s="226" t="s">
        <v>307</v>
      </c>
      <c r="E136" s="227" t="s">
        <v>422</v>
      </c>
      <c r="F136" s="228" t="s">
        <v>937</v>
      </c>
      <c r="G136" s="229" t="s">
        <v>911</v>
      </c>
      <c r="H136" s="230">
        <v>15</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392</v>
      </c>
    </row>
    <row r="137" s="2" customFormat="1" ht="16.5" customHeight="1">
      <c r="A137" s="38"/>
      <c r="B137" s="39"/>
      <c r="C137" s="226" t="s">
        <v>325</v>
      </c>
      <c r="D137" s="226" t="s">
        <v>307</v>
      </c>
      <c r="E137" s="227" t="s">
        <v>305</v>
      </c>
      <c r="F137" s="228" t="s">
        <v>944</v>
      </c>
      <c r="G137" s="229" t="s">
        <v>911</v>
      </c>
      <c r="H137" s="230">
        <v>49</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403</v>
      </c>
    </row>
    <row r="138" s="2" customFormat="1" ht="16.5" customHeight="1">
      <c r="A138" s="38"/>
      <c r="B138" s="39"/>
      <c r="C138" s="226" t="s">
        <v>362</v>
      </c>
      <c r="D138" s="226" t="s">
        <v>307</v>
      </c>
      <c r="E138" s="227" t="s">
        <v>311</v>
      </c>
      <c r="F138" s="228" t="s">
        <v>949</v>
      </c>
      <c r="G138" s="229" t="s">
        <v>911</v>
      </c>
      <c r="H138" s="230">
        <v>12</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414</v>
      </c>
    </row>
    <row r="139" s="2" customFormat="1" ht="16.5" customHeight="1">
      <c r="A139" s="38"/>
      <c r="B139" s="39"/>
      <c r="C139" s="226" t="s">
        <v>367</v>
      </c>
      <c r="D139" s="226" t="s">
        <v>307</v>
      </c>
      <c r="E139" s="227" t="s">
        <v>951</v>
      </c>
      <c r="F139" s="228" t="s">
        <v>952</v>
      </c>
      <c r="G139" s="229" t="s">
        <v>911</v>
      </c>
      <c r="H139" s="230">
        <v>13</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422</v>
      </c>
    </row>
    <row r="140" s="2" customFormat="1" ht="16.5" customHeight="1">
      <c r="A140" s="38"/>
      <c r="B140" s="39"/>
      <c r="C140" s="226" t="s">
        <v>8</v>
      </c>
      <c r="D140" s="226" t="s">
        <v>307</v>
      </c>
      <c r="E140" s="227" t="s">
        <v>954</v>
      </c>
      <c r="F140" s="228" t="s">
        <v>955</v>
      </c>
      <c r="G140" s="229" t="s">
        <v>911</v>
      </c>
      <c r="H140" s="230">
        <v>6</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433</v>
      </c>
    </row>
    <row r="141" s="2" customFormat="1" ht="16.5" customHeight="1">
      <c r="A141" s="38"/>
      <c r="B141" s="39"/>
      <c r="C141" s="226" t="s">
        <v>375</v>
      </c>
      <c r="D141" s="226" t="s">
        <v>307</v>
      </c>
      <c r="E141" s="227" t="s">
        <v>957</v>
      </c>
      <c r="F141" s="228" t="s">
        <v>958</v>
      </c>
      <c r="G141" s="229" t="s">
        <v>911</v>
      </c>
      <c r="H141" s="230">
        <v>4</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443</v>
      </c>
    </row>
    <row r="142" s="2" customFormat="1" ht="21.75" customHeight="1">
      <c r="A142" s="38"/>
      <c r="B142" s="39"/>
      <c r="C142" s="226" t="s">
        <v>381</v>
      </c>
      <c r="D142" s="226" t="s">
        <v>307</v>
      </c>
      <c r="E142" s="227" t="s">
        <v>960</v>
      </c>
      <c r="F142" s="228" t="s">
        <v>961</v>
      </c>
      <c r="G142" s="229" t="s">
        <v>575</v>
      </c>
      <c r="H142" s="230">
        <v>84</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451</v>
      </c>
    </row>
    <row r="143" s="2" customFormat="1" ht="16.5" customHeight="1">
      <c r="A143" s="38"/>
      <c r="B143" s="39"/>
      <c r="C143" s="226" t="s">
        <v>389</v>
      </c>
      <c r="D143" s="226" t="s">
        <v>307</v>
      </c>
      <c r="E143" s="227" t="s">
        <v>330</v>
      </c>
      <c r="F143" s="228" t="s">
        <v>963</v>
      </c>
      <c r="G143" s="229" t="s">
        <v>911</v>
      </c>
      <c r="H143" s="230">
        <v>2</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461</v>
      </c>
    </row>
    <row r="144" s="2" customFormat="1" ht="16.5" customHeight="1">
      <c r="A144" s="38"/>
      <c r="B144" s="39"/>
      <c r="C144" s="226" t="s">
        <v>392</v>
      </c>
      <c r="D144" s="226" t="s">
        <v>307</v>
      </c>
      <c r="E144" s="227" t="s">
        <v>965</v>
      </c>
      <c r="F144" s="228" t="s">
        <v>966</v>
      </c>
      <c r="G144" s="229" t="s">
        <v>911</v>
      </c>
      <c r="H144" s="230">
        <v>2</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426</v>
      </c>
    </row>
    <row r="145" s="2" customFormat="1" ht="16.5" customHeight="1">
      <c r="A145" s="38"/>
      <c r="B145" s="39"/>
      <c r="C145" s="226" t="s">
        <v>398</v>
      </c>
      <c r="D145" s="226" t="s">
        <v>307</v>
      </c>
      <c r="E145" s="227" t="s">
        <v>968</v>
      </c>
      <c r="F145" s="228" t="s">
        <v>972</v>
      </c>
      <c r="G145" s="229" t="s">
        <v>911</v>
      </c>
      <c r="H145" s="230">
        <v>1</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479</v>
      </c>
    </row>
    <row r="146" s="2" customFormat="1" ht="16.5" customHeight="1">
      <c r="A146" s="38"/>
      <c r="B146" s="39"/>
      <c r="C146" s="226" t="s">
        <v>403</v>
      </c>
      <c r="D146" s="226" t="s">
        <v>307</v>
      </c>
      <c r="E146" s="227" t="s">
        <v>1797</v>
      </c>
      <c r="F146" s="228" t="s">
        <v>969</v>
      </c>
      <c r="G146" s="229" t="s">
        <v>911</v>
      </c>
      <c r="H146" s="230">
        <v>9</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488</v>
      </c>
    </row>
    <row r="147" s="2" customFormat="1" ht="16.5" customHeight="1">
      <c r="A147" s="38"/>
      <c r="B147" s="39"/>
      <c r="C147" s="226" t="s">
        <v>410</v>
      </c>
      <c r="D147" s="226" t="s">
        <v>307</v>
      </c>
      <c r="E147" s="227" t="s">
        <v>1798</v>
      </c>
      <c r="F147" s="228" t="s">
        <v>1529</v>
      </c>
      <c r="G147" s="229" t="s">
        <v>911</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500</v>
      </c>
    </row>
    <row r="148" s="2" customFormat="1" ht="21.75" customHeight="1">
      <c r="A148" s="38"/>
      <c r="B148" s="39"/>
      <c r="C148" s="226" t="s">
        <v>414</v>
      </c>
      <c r="D148" s="226" t="s">
        <v>307</v>
      </c>
      <c r="E148" s="227" t="s">
        <v>977</v>
      </c>
      <c r="F148" s="228" t="s">
        <v>978</v>
      </c>
      <c r="G148" s="229" t="s">
        <v>575</v>
      </c>
      <c r="H148" s="230">
        <v>10</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508</v>
      </c>
    </row>
    <row r="149" s="2" customFormat="1" ht="24.15" customHeight="1">
      <c r="A149" s="38"/>
      <c r="B149" s="39"/>
      <c r="C149" s="226" t="s">
        <v>7</v>
      </c>
      <c r="D149" s="226" t="s">
        <v>307</v>
      </c>
      <c r="E149" s="227" t="s">
        <v>1799</v>
      </c>
      <c r="F149" s="228" t="s">
        <v>1800</v>
      </c>
      <c r="G149" s="229" t="s">
        <v>575</v>
      </c>
      <c r="H149" s="230">
        <v>4</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518</v>
      </c>
    </row>
    <row r="150" s="2" customFormat="1" ht="24.15" customHeight="1">
      <c r="A150" s="38"/>
      <c r="B150" s="39"/>
      <c r="C150" s="226" t="s">
        <v>422</v>
      </c>
      <c r="D150" s="226" t="s">
        <v>307</v>
      </c>
      <c r="E150" s="227" t="s">
        <v>980</v>
      </c>
      <c r="F150" s="228" t="s">
        <v>981</v>
      </c>
      <c r="G150" s="229" t="s">
        <v>575</v>
      </c>
      <c r="H150" s="230">
        <v>18</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531</v>
      </c>
    </row>
    <row r="151" s="2" customFormat="1" ht="16.5" customHeight="1">
      <c r="A151" s="38"/>
      <c r="B151" s="39"/>
      <c r="C151" s="226" t="s">
        <v>429</v>
      </c>
      <c r="D151" s="226" t="s">
        <v>307</v>
      </c>
      <c r="E151" s="227" t="s">
        <v>343</v>
      </c>
      <c r="F151" s="228" t="s">
        <v>1530</v>
      </c>
      <c r="G151" s="229" t="s">
        <v>911</v>
      </c>
      <c r="H151" s="230">
        <v>1</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687</v>
      </c>
    </row>
    <row r="152" s="2" customFormat="1">
      <c r="A152" s="38"/>
      <c r="B152" s="39"/>
      <c r="C152" s="40"/>
      <c r="D152" s="241" t="s">
        <v>912</v>
      </c>
      <c r="E152" s="40"/>
      <c r="F152" s="291" t="s">
        <v>1531</v>
      </c>
      <c r="G152" s="40"/>
      <c r="H152" s="40"/>
      <c r="I152" s="292"/>
      <c r="J152" s="40"/>
      <c r="K152" s="40"/>
      <c r="L152" s="44"/>
      <c r="M152" s="293"/>
      <c r="N152" s="294"/>
      <c r="O152" s="91"/>
      <c r="P152" s="91"/>
      <c r="Q152" s="91"/>
      <c r="R152" s="91"/>
      <c r="S152" s="91"/>
      <c r="T152" s="92"/>
      <c r="U152" s="38"/>
      <c r="V152" s="38"/>
      <c r="W152" s="38"/>
      <c r="X152" s="38"/>
      <c r="Y152" s="38"/>
      <c r="Z152" s="38"/>
      <c r="AA152" s="38"/>
      <c r="AB152" s="38"/>
      <c r="AC152" s="38"/>
      <c r="AD152" s="38"/>
      <c r="AE152" s="38"/>
      <c r="AT152" s="17" t="s">
        <v>912</v>
      </c>
      <c r="AU152" s="17" t="s">
        <v>84</v>
      </c>
    </row>
    <row r="153" s="2" customFormat="1" ht="24.15" customHeight="1">
      <c r="A153" s="38"/>
      <c r="B153" s="39"/>
      <c r="C153" s="226" t="s">
        <v>433</v>
      </c>
      <c r="D153" s="226" t="s">
        <v>307</v>
      </c>
      <c r="E153" s="227" t="s">
        <v>983</v>
      </c>
      <c r="F153" s="228" t="s">
        <v>984</v>
      </c>
      <c r="G153" s="229" t="s">
        <v>575</v>
      </c>
      <c r="H153" s="230">
        <v>108</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697</v>
      </c>
    </row>
    <row r="154" s="2" customFormat="1" ht="24.15" customHeight="1">
      <c r="A154" s="38"/>
      <c r="B154" s="39"/>
      <c r="C154" s="226" t="s">
        <v>437</v>
      </c>
      <c r="D154" s="226" t="s">
        <v>307</v>
      </c>
      <c r="E154" s="227" t="s">
        <v>986</v>
      </c>
      <c r="F154" s="228" t="s">
        <v>987</v>
      </c>
      <c r="G154" s="229" t="s">
        <v>575</v>
      </c>
      <c r="H154" s="230">
        <v>14</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938</v>
      </c>
    </row>
    <row r="155" s="2" customFormat="1" ht="24.15" customHeight="1">
      <c r="A155" s="38"/>
      <c r="B155" s="39"/>
      <c r="C155" s="226" t="s">
        <v>443</v>
      </c>
      <c r="D155" s="226" t="s">
        <v>307</v>
      </c>
      <c r="E155" s="227" t="s">
        <v>989</v>
      </c>
      <c r="F155" s="228" t="s">
        <v>990</v>
      </c>
      <c r="G155" s="229" t="s">
        <v>575</v>
      </c>
      <c r="H155" s="230">
        <v>4</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940</v>
      </c>
    </row>
    <row r="156" s="2" customFormat="1" ht="24.15" customHeight="1">
      <c r="A156" s="38"/>
      <c r="B156" s="39"/>
      <c r="C156" s="226" t="s">
        <v>447</v>
      </c>
      <c r="D156" s="226" t="s">
        <v>307</v>
      </c>
      <c r="E156" s="227" t="s">
        <v>992</v>
      </c>
      <c r="F156" s="228" t="s">
        <v>993</v>
      </c>
      <c r="G156" s="229" t="s">
        <v>575</v>
      </c>
      <c r="H156" s="230">
        <v>4</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943</v>
      </c>
    </row>
    <row r="157" s="2" customFormat="1" ht="24.15" customHeight="1">
      <c r="A157" s="38"/>
      <c r="B157" s="39"/>
      <c r="C157" s="226" t="s">
        <v>451</v>
      </c>
      <c r="D157" s="226" t="s">
        <v>307</v>
      </c>
      <c r="E157" s="227" t="s">
        <v>1801</v>
      </c>
      <c r="F157" s="228" t="s">
        <v>1802</v>
      </c>
      <c r="G157" s="229" t="s">
        <v>575</v>
      </c>
      <c r="H157" s="230">
        <v>4</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945</v>
      </c>
    </row>
    <row r="158" s="2" customFormat="1" ht="24.15" customHeight="1">
      <c r="A158" s="38"/>
      <c r="B158" s="39"/>
      <c r="C158" s="226" t="s">
        <v>456</v>
      </c>
      <c r="D158" s="226" t="s">
        <v>307</v>
      </c>
      <c r="E158" s="227" t="s">
        <v>2243</v>
      </c>
      <c r="F158" s="228" t="s">
        <v>2244</v>
      </c>
      <c r="G158" s="229" t="s">
        <v>575</v>
      </c>
      <c r="H158" s="230">
        <v>7</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948</v>
      </c>
    </row>
    <row r="159" s="2" customFormat="1" ht="24.15" customHeight="1">
      <c r="A159" s="38"/>
      <c r="B159" s="39"/>
      <c r="C159" s="226" t="s">
        <v>461</v>
      </c>
      <c r="D159" s="226" t="s">
        <v>307</v>
      </c>
      <c r="E159" s="227" t="s">
        <v>1534</v>
      </c>
      <c r="F159" s="228" t="s">
        <v>1535</v>
      </c>
      <c r="G159" s="229" t="s">
        <v>575</v>
      </c>
      <c r="H159" s="230">
        <v>14</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950</v>
      </c>
    </row>
    <row r="160" s="2" customFormat="1" ht="21.75" customHeight="1">
      <c r="A160" s="38"/>
      <c r="B160" s="39"/>
      <c r="C160" s="226" t="s">
        <v>466</v>
      </c>
      <c r="D160" s="226" t="s">
        <v>307</v>
      </c>
      <c r="E160" s="227" t="s">
        <v>348</v>
      </c>
      <c r="F160" s="228" t="s">
        <v>995</v>
      </c>
      <c r="G160" s="229" t="s">
        <v>911</v>
      </c>
      <c r="H160" s="230">
        <v>55</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953</v>
      </c>
    </row>
    <row r="161" s="2" customFormat="1" ht="21.75" customHeight="1">
      <c r="A161" s="38"/>
      <c r="B161" s="39"/>
      <c r="C161" s="226" t="s">
        <v>426</v>
      </c>
      <c r="D161" s="226" t="s">
        <v>307</v>
      </c>
      <c r="E161" s="227" t="s">
        <v>1803</v>
      </c>
      <c r="F161" s="228" t="s">
        <v>1804</v>
      </c>
      <c r="G161" s="229" t="s">
        <v>911</v>
      </c>
      <c r="H161" s="230">
        <v>1</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956</v>
      </c>
    </row>
    <row r="162" s="2" customFormat="1" ht="24.15" customHeight="1">
      <c r="A162" s="38"/>
      <c r="B162" s="39"/>
      <c r="C162" s="226" t="s">
        <v>475</v>
      </c>
      <c r="D162" s="226" t="s">
        <v>307</v>
      </c>
      <c r="E162" s="227" t="s">
        <v>325</v>
      </c>
      <c r="F162" s="228" t="s">
        <v>1537</v>
      </c>
      <c r="G162" s="229" t="s">
        <v>911</v>
      </c>
      <c r="H162" s="230">
        <v>177</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959</v>
      </c>
    </row>
    <row r="163" s="2" customFormat="1" ht="24.15" customHeight="1">
      <c r="A163" s="38"/>
      <c r="B163" s="39"/>
      <c r="C163" s="226" t="s">
        <v>479</v>
      </c>
      <c r="D163" s="226" t="s">
        <v>307</v>
      </c>
      <c r="E163" s="227" t="s">
        <v>997</v>
      </c>
      <c r="F163" s="228" t="s">
        <v>998</v>
      </c>
      <c r="G163" s="229" t="s">
        <v>575</v>
      </c>
      <c r="H163" s="230">
        <v>36</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962</v>
      </c>
    </row>
    <row r="164" s="2" customFormat="1" ht="24.15" customHeight="1">
      <c r="A164" s="38"/>
      <c r="B164" s="39"/>
      <c r="C164" s="226" t="s">
        <v>483</v>
      </c>
      <c r="D164" s="226" t="s">
        <v>307</v>
      </c>
      <c r="E164" s="227" t="s">
        <v>1000</v>
      </c>
      <c r="F164" s="228" t="s">
        <v>1001</v>
      </c>
      <c r="G164" s="229" t="s">
        <v>575</v>
      </c>
      <c r="H164" s="230">
        <v>10</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964</v>
      </c>
    </row>
    <row r="165" s="2" customFormat="1" ht="24.15" customHeight="1">
      <c r="A165" s="38"/>
      <c r="B165" s="39"/>
      <c r="C165" s="226" t="s">
        <v>488</v>
      </c>
      <c r="D165" s="226" t="s">
        <v>307</v>
      </c>
      <c r="E165" s="227" t="s">
        <v>1003</v>
      </c>
      <c r="F165" s="228" t="s">
        <v>1004</v>
      </c>
      <c r="G165" s="229" t="s">
        <v>575</v>
      </c>
      <c r="H165" s="230">
        <v>20</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967</v>
      </c>
    </row>
    <row r="166" s="2" customFormat="1" ht="24.15" customHeight="1">
      <c r="A166" s="38"/>
      <c r="B166" s="39"/>
      <c r="C166" s="226" t="s">
        <v>495</v>
      </c>
      <c r="D166" s="226" t="s">
        <v>307</v>
      </c>
      <c r="E166" s="227" t="s">
        <v>1006</v>
      </c>
      <c r="F166" s="228" t="s">
        <v>1007</v>
      </c>
      <c r="G166" s="229" t="s">
        <v>575</v>
      </c>
      <c r="H166" s="230">
        <v>36</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970</v>
      </c>
    </row>
    <row r="167" s="2" customFormat="1" ht="24.15" customHeight="1">
      <c r="A167" s="38"/>
      <c r="B167" s="39"/>
      <c r="C167" s="226" t="s">
        <v>500</v>
      </c>
      <c r="D167" s="226" t="s">
        <v>307</v>
      </c>
      <c r="E167" s="227" t="s">
        <v>1009</v>
      </c>
      <c r="F167" s="228" t="s">
        <v>1010</v>
      </c>
      <c r="G167" s="229" t="s">
        <v>575</v>
      </c>
      <c r="H167" s="230">
        <v>84</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973</v>
      </c>
    </row>
    <row r="168" s="2" customFormat="1" ht="16.5" customHeight="1">
      <c r="A168" s="38"/>
      <c r="B168" s="39"/>
      <c r="C168" s="226" t="s">
        <v>504</v>
      </c>
      <c r="D168" s="226" t="s">
        <v>307</v>
      </c>
      <c r="E168" s="227" t="s">
        <v>367</v>
      </c>
      <c r="F168" s="228" t="s">
        <v>1014</v>
      </c>
      <c r="G168" s="229" t="s">
        <v>911</v>
      </c>
      <c r="H168" s="230">
        <v>1</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976</v>
      </c>
    </row>
    <row r="169" s="2" customFormat="1" ht="16.5" customHeight="1">
      <c r="A169" s="38"/>
      <c r="B169" s="39"/>
      <c r="C169" s="226" t="s">
        <v>508</v>
      </c>
      <c r="D169" s="226" t="s">
        <v>307</v>
      </c>
      <c r="E169" s="227" t="s">
        <v>8</v>
      </c>
      <c r="F169" s="228" t="s">
        <v>1016</v>
      </c>
      <c r="G169" s="229" t="s">
        <v>911</v>
      </c>
      <c r="H169" s="230">
        <v>1</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979</v>
      </c>
    </row>
    <row r="170" s="2" customFormat="1" ht="16.5" customHeight="1">
      <c r="A170" s="38"/>
      <c r="B170" s="39"/>
      <c r="C170" s="226" t="s">
        <v>514</v>
      </c>
      <c r="D170" s="226" t="s">
        <v>307</v>
      </c>
      <c r="E170" s="227" t="s">
        <v>375</v>
      </c>
      <c r="F170" s="228" t="s">
        <v>1028</v>
      </c>
      <c r="G170" s="229" t="s">
        <v>911</v>
      </c>
      <c r="H170" s="230">
        <v>2</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982</v>
      </c>
    </row>
    <row r="171" s="2" customFormat="1" ht="16.5" customHeight="1">
      <c r="A171" s="38"/>
      <c r="B171" s="39"/>
      <c r="C171" s="226" t="s">
        <v>518</v>
      </c>
      <c r="D171" s="226" t="s">
        <v>307</v>
      </c>
      <c r="E171" s="227" t="s">
        <v>381</v>
      </c>
      <c r="F171" s="228" t="s">
        <v>1034</v>
      </c>
      <c r="G171" s="229" t="s">
        <v>911</v>
      </c>
      <c r="H171" s="230">
        <v>13</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985</v>
      </c>
    </row>
    <row r="172" s="2" customFormat="1" ht="24.15" customHeight="1">
      <c r="A172" s="38"/>
      <c r="B172" s="39"/>
      <c r="C172" s="226" t="s">
        <v>522</v>
      </c>
      <c r="D172" s="226" t="s">
        <v>307</v>
      </c>
      <c r="E172" s="227" t="s">
        <v>398</v>
      </c>
      <c r="F172" s="228" t="s">
        <v>1040</v>
      </c>
      <c r="G172" s="229" t="s">
        <v>911</v>
      </c>
      <c r="H172" s="230">
        <v>2</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988</v>
      </c>
    </row>
    <row r="173" s="2" customFormat="1" ht="21.75" customHeight="1">
      <c r="A173" s="38"/>
      <c r="B173" s="39"/>
      <c r="C173" s="226" t="s">
        <v>531</v>
      </c>
      <c r="D173" s="226" t="s">
        <v>307</v>
      </c>
      <c r="E173" s="227" t="s">
        <v>403</v>
      </c>
      <c r="F173" s="228" t="s">
        <v>1046</v>
      </c>
      <c r="G173" s="229" t="s">
        <v>911</v>
      </c>
      <c r="H173" s="230">
        <v>2</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991</v>
      </c>
    </row>
    <row r="174" s="2" customFormat="1" ht="21.75" customHeight="1">
      <c r="A174" s="38"/>
      <c r="B174" s="39"/>
      <c r="C174" s="226" t="s">
        <v>683</v>
      </c>
      <c r="D174" s="226" t="s">
        <v>307</v>
      </c>
      <c r="E174" s="227" t="s">
        <v>84</v>
      </c>
      <c r="F174" s="228" t="s">
        <v>2386</v>
      </c>
      <c r="G174" s="229" t="s">
        <v>911</v>
      </c>
      <c r="H174" s="230">
        <v>1</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994</v>
      </c>
    </row>
    <row r="175" s="2" customFormat="1" ht="24.15" customHeight="1">
      <c r="A175" s="38"/>
      <c r="B175" s="39"/>
      <c r="C175" s="226" t="s">
        <v>687</v>
      </c>
      <c r="D175" s="226" t="s">
        <v>307</v>
      </c>
      <c r="E175" s="227" t="s">
        <v>1051</v>
      </c>
      <c r="F175" s="228" t="s">
        <v>1052</v>
      </c>
      <c r="G175" s="229" t="s">
        <v>575</v>
      </c>
      <c r="H175" s="230">
        <v>5</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996</v>
      </c>
    </row>
    <row r="176" s="2" customFormat="1" ht="16.5" customHeight="1">
      <c r="A176" s="38"/>
      <c r="B176" s="39"/>
      <c r="C176" s="226" t="s">
        <v>693</v>
      </c>
      <c r="D176" s="226" t="s">
        <v>307</v>
      </c>
      <c r="E176" s="227" t="s">
        <v>433</v>
      </c>
      <c r="F176" s="228" t="s">
        <v>1538</v>
      </c>
      <c r="G176" s="229" t="s">
        <v>911</v>
      </c>
      <c r="H176" s="230">
        <v>66</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999</v>
      </c>
    </row>
    <row r="177" s="2" customFormat="1">
      <c r="A177" s="38"/>
      <c r="B177" s="39"/>
      <c r="C177" s="40"/>
      <c r="D177" s="241" t="s">
        <v>912</v>
      </c>
      <c r="E177" s="40"/>
      <c r="F177" s="291" t="s">
        <v>1539</v>
      </c>
      <c r="G177" s="40"/>
      <c r="H177" s="40"/>
      <c r="I177" s="292"/>
      <c r="J177" s="40"/>
      <c r="K177" s="40"/>
      <c r="L177" s="44"/>
      <c r="M177" s="293"/>
      <c r="N177" s="294"/>
      <c r="O177" s="91"/>
      <c r="P177" s="91"/>
      <c r="Q177" s="91"/>
      <c r="R177" s="91"/>
      <c r="S177" s="91"/>
      <c r="T177" s="92"/>
      <c r="U177" s="38"/>
      <c r="V177" s="38"/>
      <c r="W177" s="38"/>
      <c r="X177" s="38"/>
      <c r="Y177" s="38"/>
      <c r="Z177" s="38"/>
      <c r="AA177" s="38"/>
      <c r="AB177" s="38"/>
      <c r="AC177" s="38"/>
      <c r="AD177" s="38"/>
      <c r="AE177" s="38"/>
      <c r="AT177" s="17" t="s">
        <v>912</v>
      </c>
      <c r="AU177" s="17" t="s">
        <v>84</v>
      </c>
    </row>
    <row r="178" s="2" customFormat="1" ht="24.15" customHeight="1">
      <c r="A178" s="38"/>
      <c r="B178" s="39"/>
      <c r="C178" s="226" t="s">
        <v>697</v>
      </c>
      <c r="D178" s="226" t="s">
        <v>307</v>
      </c>
      <c r="E178" s="227" t="s">
        <v>1054</v>
      </c>
      <c r="F178" s="228" t="s">
        <v>1055</v>
      </c>
      <c r="G178" s="229" t="s">
        <v>547</v>
      </c>
      <c r="H178" s="230">
        <v>96</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1002</v>
      </c>
    </row>
    <row r="179" s="2" customFormat="1" ht="24.15" customHeight="1">
      <c r="A179" s="38"/>
      <c r="B179" s="39"/>
      <c r="C179" s="226" t="s">
        <v>701</v>
      </c>
      <c r="D179" s="226" t="s">
        <v>307</v>
      </c>
      <c r="E179" s="227" t="s">
        <v>1058</v>
      </c>
      <c r="F179" s="228" t="s">
        <v>1059</v>
      </c>
      <c r="G179" s="229" t="s">
        <v>547</v>
      </c>
      <c r="H179" s="230">
        <v>38</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1005</v>
      </c>
    </row>
    <row r="180" s="2" customFormat="1" ht="24.15" customHeight="1">
      <c r="A180" s="38"/>
      <c r="B180" s="39"/>
      <c r="C180" s="226" t="s">
        <v>938</v>
      </c>
      <c r="D180" s="226" t="s">
        <v>307</v>
      </c>
      <c r="E180" s="227" t="s">
        <v>1061</v>
      </c>
      <c r="F180" s="228" t="s">
        <v>1062</v>
      </c>
      <c r="G180" s="229" t="s">
        <v>547</v>
      </c>
      <c r="H180" s="230">
        <v>92</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1008</v>
      </c>
    </row>
    <row r="181" s="2" customFormat="1" ht="24.15" customHeight="1">
      <c r="A181" s="38"/>
      <c r="B181" s="39"/>
      <c r="C181" s="226" t="s">
        <v>1012</v>
      </c>
      <c r="D181" s="226" t="s">
        <v>307</v>
      </c>
      <c r="E181" s="227" t="s">
        <v>1065</v>
      </c>
      <c r="F181" s="228" t="s">
        <v>1066</v>
      </c>
      <c r="G181" s="229" t="s">
        <v>547</v>
      </c>
      <c r="H181" s="230">
        <v>208</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1011</v>
      </c>
    </row>
    <row r="182" s="2" customFormat="1" ht="24.15" customHeight="1">
      <c r="A182" s="38"/>
      <c r="B182" s="39"/>
      <c r="C182" s="226" t="s">
        <v>940</v>
      </c>
      <c r="D182" s="226" t="s">
        <v>307</v>
      </c>
      <c r="E182" s="227" t="s">
        <v>1068</v>
      </c>
      <c r="F182" s="228" t="s">
        <v>1086</v>
      </c>
      <c r="G182" s="229" t="s">
        <v>547</v>
      </c>
      <c r="H182" s="230">
        <v>74</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1015</v>
      </c>
    </row>
    <row r="183" s="2" customFormat="1" ht="24.15" customHeight="1">
      <c r="A183" s="38"/>
      <c r="B183" s="39"/>
      <c r="C183" s="226" t="s">
        <v>1018</v>
      </c>
      <c r="D183" s="226" t="s">
        <v>307</v>
      </c>
      <c r="E183" s="227" t="s">
        <v>410</v>
      </c>
      <c r="F183" s="228" t="s">
        <v>1075</v>
      </c>
      <c r="G183" s="229" t="s">
        <v>547</v>
      </c>
      <c r="H183" s="230">
        <v>230</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1017</v>
      </c>
    </row>
    <row r="184" s="2" customFormat="1" ht="24.15" customHeight="1">
      <c r="A184" s="38"/>
      <c r="B184" s="39"/>
      <c r="C184" s="226" t="s">
        <v>943</v>
      </c>
      <c r="D184" s="226" t="s">
        <v>307</v>
      </c>
      <c r="E184" s="227" t="s">
        <v>1542</v>
      </c>
      <c r="F184" s="228" t="s">
        <v>1543</v>
      </c>
      <c r="G184" s="229" t="s">
        <v>547</v>
      </c>
      <c r="H184" s="230">
        <v>74</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1021</v>
      </c>
    </row>
    <row r="185" s="2" customFormat="1" ht="24.15" customHeight="1">
      <c r="A185" s="38"/>
      <c r="B185" s="39"/>
      <c r="C185" s="226" t="s">
        <v>1027</v>
      </c>
      <c r="D185" s="226" t="s">
        <v>307</v>
      </c>
      <c r="E185" s="227" t="s">
        <v>1544</v>
      </c>
      <c r="F185" s="228" t="s">
        <v>1545</v>
      </c>
      <c r="G185" s="229" t="s">
        <v>547</v>
      </c>
      <c r="H185" s="230">
        <v>62</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1025</v>
      </c>
    </row>
    <row r="186" s="2" customFormat="1" ht="24.15" customHeight="1">
      <c r="A186" s="38"/>
      <c r="B186" s="39"/>
      <c r="C186" s="226" t="s">
        <v>945</v>
      </c>
      <c r="D186" s="226" t="s">
        <v>307</v>
      </c>
      <c r="E186" s="227" t="s">
        <v>1102</v>
      </c>
      <c r="F186" s="228" t="s">
        <v>1103</v>
      </c>
      <c r="G186" s="229" t="s">
        <v>547</v>
      </c>
      <c r="H186" s="230">
        <v>182</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1029</v>
      </c>
    </row>
    <row r="187" s="2" customFormat="1" ht="24.15" customHeight="1">
      <c r="A187" s="38"/>
      <c r="B187" s="39"/>
      <c r="C187" s="226" t="s">
        <v>1033</v>
      </c>
      <c r="D187" s="226" t="s">
        <v>307</v>
      </c>
      <c r="E187" s="227" t="s">
        <v>1109</v>
      </c>
      <c r="F187" s="228" t="s">
        <v>1110</v>
      </c>
      <c r="G187" s="229" t="s">
        <v>547</v>
      </c>
      <c r="H187" s="230">
        <v>260</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1032</v>
      </c>
    </row>
    <row r="188" s="2" customFormat="1" ht="24.15" customHeight="1">
      <c r="A188" s="38"/>
      <c r="B188" s="39"/>
      <c r="C188" s="226" t="s">
        <v>948</v>
      </c>
      <c r="D188" s="226" t="s">
        <v>307</v>
      </c>
      <c r="E188" s="227" t="s">
        <v>1546</v>
      </c>
      <c r="F188" s="228" t="s">
        <v>1547</v>
      </c>
      <c r="G188" s="229" t="s">
        <v>547</v>
      </c>
      <c r="H188" s="230">
        <v>302</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1035</v>
      </c>
    </row>
    <row r="189" s="2" customFormat="1" ht="24.15" customHeight="1">
      <c r="A189" s="38"/>
      <c r="B189" s="39"/>
      <c r="C189" s="226" t="s">
        <v>1039</v>
      </c>
      <c r="D189" s="226" t="s">
        <v>307</v>
      </c>
      <c r="E189" s="227" t="s">
        <v>1113</v>
      </c>
      <c r="F189" s="228" t="s">
        <v>1114</v>
      </c>
      <c r="G189" s="229" t="s">
        <v>547</v>
      </c>
      <c r="H189" s="230">
        <v>1097</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1038</v>
      </c>
    </row>
    <row r="190" s="2" customFormat="1" ht="24.15" customHeight="1">
      <c r="A190" s="38"/>
      <c r="B190" s="39"/>
      <c r="C190" s="226" t="s">
        <v>950</v>
      </c>
      <c r="D190" s="226" t="s">
        <v>307</v>
      </c>
      <c r="E190" s="227" t="s">
        <v>1548</v>
      </c>
      <c r="F190" s="228" t="s">
        <v>1549</v>
      </c>
      <c r="G190" s="229" t="s">
        <v>547</v>
      </c>
      <c r="H190" s="230">
        <v>1531</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1041</v>
      </c>
    </row>
    <row r="191" s="2" customFormat="1" ht="24.15" customHeight="1">
      <c r="A191" s="38"/>
      <c r="B191" s="39"/>
      <c r="C191" s="226" t="s">
        <v>894</v>
      </c>
      <c r="D191" s="226" t="s">
        <v>307</v>
      </c>
      <c r="E191" s="227" t="s">
        <v>414</v>
      </c>
      <c r="F191" s="228" t="s">
        <v>1132</v>
      </c>
      <c r="G191" s="229" t="s">
        <v>547</v>
      </c>
      <c r="H191" s="230">
        <v>4922</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1044</v>
      </c>
    </row>
    <row r="192" s="2" customFormat="1" ht="16.5" customHeight="1">
      <c r="A192" s="38"/>
      <c r="B192" s="39"/>
      <c r="C192" s="226" t="s">
        <v>953</v>
      </c>
      <c r="D192" s="226" t="s">
        <v>307</v>
      </c>
      <c r="E192" s="227" t="s">
        <v>7</v>
      </c>
      <c r="F192" s="228" t="s">
        <v>1149</v>
      </c>
      <c r="G192" s="229" t="s">
        <v>547</v>
      </c>
      <c r="H192" s="230">
        <v>280</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1047</v>
      </c>
    </row>
    <row r="193" s="2" customFormat="1" ht="24.15" customHeight="1">
      <c r="A193" s="38"/>
      <c r="B193" s="39"/>
      <c r="C193" s="226" t="s">
        <v>1050</v>
      </c>
      <c r="D193" s="226" t="s">
        <v>307</v>
      </c>
      <c r="E193" s="227" t="s">
        <v>1152</v>
      </c>
      <c r="F193" s="228" t="s">
        <v>1153</v>
      </c>
      <c r="G193" s="229" t="s">
        <v>575</v>
      </c>
      <c r="H193" s="230">
        <v>560</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1049</v>
      </c>
    </row>
    <row r="194" s="2" customFormat="1" ht="24.15" customHeight="1">
      <c r="A194" s="38"/>
      <c r="B194" s="39"/>
      <c r="C194" s="226" t="s">
        <v>956</v>
      </c>
      <c r="D194" s="226" t="s">
        <v>307</v>
      </c>
      <c r="E194" s="227" t="s">
        <v>1155</v>
      </c>
      <c r="F194" s="228" t="s">
        <v>1156</v>
      </c>
      <c r="G194" s="229" t="s">
        <v>575</v>
      </c>
      <c r="H194" s="230">
        <v>500</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1053</v>
      </c>
    </row>
    <row r="195" s="2" customFormat="1" ht="21.75" customHeight="1">
      <c r="A195" s="38"/>
      <c r="B195" s="39"/>
      <c r="C195" s="226" t="s">
        <v>1057</v>
      </c>
      <c r="D195" s="226" t="s">
        <v>307</v>
      </c>
      <c r="E195" s="227" t="s">
        <v>1159</v>
      </c>
      <c r="F195" s="228" t="s">
        <v>1160</v>
      </c>
      <c r="G195" s="229" t="s">
        <v>575</v>
      </c>
      <c r="H195" s="230">
        <v>20</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1056</v>
      </c>
    </row>
    <row r="196" s="2" customFormat="1" ht="21.75" customHeight="1">
      <c r="A196" s="38"/>
      <c r="B196" s="39"/>
      <c r="C196" s="226" t="s">
        <v>959</v>
      </c>
      <c r="D196" s="226" t="s">
        <v>307</v>
      </c>
      <c r="E196" s="227" t="s">
        <v>1168</v>
      </c>
      <c r="F196" s="228" t="s">
        <v>1169</v>
      </c>
      <c r="G196" s="229" t="s">
        <v>575</v>
      </c>
      <c r="H196" s="230">
        <v>64</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1060</v>
      </c>
    </row>
    <row r="197" s="2" customFormat="1" ht="21.75" customHeight="1">
      <c r="A197" s="38"/>
      <c r="B197" s="39"/>
      <c r="C197" s="226" t="s">
        <v>1064</v>
      </c>
      <c r="D197" s="226" t="s">
        <v>307</v>
      </c>
      <c r="E197" s="227" t="s">
        <v>1172</v>
      </c>
      <c r="F197" s="228" t="s">
        <v>1173</v>
      </c>
      <c r="G197" s="229" t="s">
        <v>575</v>
      </c>
      <c r="H197" s="230">
        <v>600</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1063</v>
      </c>
    </row>
    <row r="198" s="2" customFormat="1" ht="21.75" customHeight="1">
      <c r="A198" s="38"/>
      <c r="B198" s="39"/>
      <c r="C198" s="226" t="s">
        <v>962</v>
      </c>
      <c r="D198" s="226" t="s">
        <v>307</v>
      </c>
      <c r="E198" s="227" t="s">
        <v>1175</v>
      </c>
      <c r="F198" s="228" t="s">
        <v>1176</v>
      </c>
      <c r="G198" s="229" t="s">
        <v>365</v>
      </c>
      <c r="H198" s="230">
        <v>0.90000000000000002</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1067</v>
      </c>
    </row>
    <row r="199" s="2" customFormat="1" ht="16.5" customHeight="1">
      <c r="A199" s="38"/>
      <c r="B199" s="39"/>
      <c r="C199" s="226" t="s">
        <v>1071</v>
      </c>
      <c r="D199" s="226" t="s">
        <v>307</v>
      </c>
      <c r="E199" s="227" t="s">
        <v>2249</v>
      </c>
      <c r="F199" s="228" t="s">
        <v>1179</v>
      </c>
      <c r="G199" s="229" t="s">
        <v>911</v>
      </c>
      <c r="H199" s="230">
        <v>1</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1070</v>
      </c>
    </row>
    <row r="200" s="2" customFormat="1" ht="16.5" customHeight="1">
      <c r="A200" s="38"/>
      <c r="B200" s="39"/>
      <c r="C200" s="226" t="s">
        <v>964</v>
      </c>
      <c r="D200" s="226" t="s">
        <v>307</v>
      </c>
      <c r="E200" s="227" t="s">
        <v>451</v>
      </c>
      <c r="F200" s="228" t="s">
        <v>1185</v>
      </c>
      <c r="G200" s="229" t="s">
        <v>911</v>
      </c>
      <c r="H200" s="230">
        <v>1</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1074</v>
      </c>
    </row>
    <row r="201" s="2" customFormat="1" ht="16.5" customHeight="1">
      <c r="A201" s="38"/>
      <c r="B201" s="39"/>
      <c r="C201" s="226" t="s">
        <v>1077</v>
      </c>
      <c r="D201" s="226" t="s">
        <v>307</v>
      </c>
      <c r="E201" s="227" t="s">
        <v>456</v>
      </c>
      <c r="F201" s="228" t="s">
        <v>1187</v>
      </c>
      <c r="G201" s="229" t="s">
        <v>911</v>
      </c>
      <c r="H201" s="230">
        <v>1</v>
      </c>
      <c r="I201" s="231"/>
      <c r="J201" s="232">
        <f>ROUND(I201*H201,2)</f>
        <v>0</v>
      </c>
      <c r="K201" s="228" t="s">
        <v>1</v>
      </c>
      <c r="L201" s="44"/>
      <c r="M201" s="233" t="s">
        <v>1</v>
      </c>
      <c r="N201" s="234" t="s">
        <v>42</v>
      </c>
      <c r="O201" s="91"/>
      <c r="P201" s="235">
        <f>O201*H201</f>
        <v>0</v>
      </c>
      <c r="Q201" s="235">
        <v>0</v>
      </c>
      <c r="R201" s="235">
        <f>Q201*H201</f>
        <v>0</v>
      </c>
      <c r="S201" s="235">
        <v>0</v>
      </c>
      <c r="T201" s="236">
        <f>S201*H201</f>
        <v>0</v>
      </c>
      <c r="U201" s="38"/>
      <c r="V201" s="38"/>
      <c r="W201" s="38"/>
      <c r="X201" s="38"/>
      <c r="Y201" s="38"/>
      <c r="Z201" s="38"/>
      <c r="AA201" s="38"/>
      <c r="AB201" s="38"/>
      <c r="AC201" s="38"/>
      <c r="AD201" s="38"/>
      <c r="AE201" s="38"/>
      <c r="AR201" s="237" t="s">
        <v>311</v>
      </c>
      <c r="AT201" s="237" t="s">
        <v>307</v>
      </c>
      <c r="AU201" s="237" t="s">
        <v>84</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311</v>
      </c>
      <c r="BM201" s="237" t="s">
        <v>1076</v>
      </c>
    </row>
    <row r="202" s="2" customFormat="1" ht="16.5" customHeight="1">
      <c r="A202" s="38"/>
      <c r="B202" s="39"/>
      <c r="C202" s="226" t="s">
        <v>967</v>
      </c>
      <c r="D202" s="226" t="s">
        <v>307</v>
      </c>
      <c r="E202" s="227" t="s">
        <v>443</v>
      </c>
      <c r="F202" s="228" t="s">
        <v>1190</v>
      </c>
      <c r="G202" s="229" t="s">
        <v>911</v>
      </c>
      <c r="H202" s="230">
        <v>1</v>
      </c>
      <c r="I202" s="231"/>
      <c r="J202" s="232">
        <f>ROUND(I202*H202,2)</f>
        <v>0</v>
      </c>
      <c r="K202" s="228" t="s">
        <v>1</v>
      </c>
      <c r="L202" s="44"/>
      <c r="M202" s="233" t="s">
        <v>1</v>
      </c>
      <c r="N202" s="234" t="s">
        <v>42</v>
      </c>
      <c r="O202" s="91"/>
      <c r="P202" s="235">
        <f>O202*H202</f>
        <v>0</v>
      </c>
      <c r="Q202" s="235">
        <v>0</v>
      </c>
      <c r="R202" s="235">
        <f>Q202*H202</f>
        <v>0</v>
      </c>
      <c r="S202" s="235">
        <v>0</v>
      </c>
      <c r="T202" s="236">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1080</v>
      </c>
    </row>
    <row r="203" s="2" customFormat="1" ht="16.5" customHeight="1">
      <c r="A203" s="38"/>
      <c r="B203" s="39"/>
      <c r="C203" s="226" t="s">
        <v>1084</v>
      </c>
      <c r="D203" s="226" t="s">
        <v>307</v>
      </c>
      <c r="E203" s="227" t="s">
        <v>447</v>
      </c>
      <c r="F203" s="228" t="s">
        <v>1192</v>
      </c>
      <c r="G203" s="229" t="s">
        <v>911</v>
      </c>
      <c r="H203" s="230">
        <v>1</v>
      </c>
      <c r="I203" s="231"/>
      <c r="J203" s="232">
        <f>ROUND(I203*H203,2)</f>
        <v>0</v>
      </c>
      <c r="K203" s="228" t="s">
        <v>1</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311</v>
      </c>
      <c r="AT203" s="237" t="s">
        <v>307</v>
      </c>
      <c r="AU203" s="237" t="s">
        <v>84</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311</v>
      </c>
      <c r="BM203" s="237" t="s">
        <v>1083</v>
      </c>
    </row>
    <row r="204" s="12" customFormat="1" ht="25.92" customHeight="1">
      <c r="A204" s="12"/>
      <c r="B204" s="210"/>
      <c r="C204" s="211"/>
      <c r="D204" s="212" t="s">
        <v>76</v>
      </c>
      <c r="E204" s="213" t="s">
        <v>1265</v>
      </c>
      <c r="F204" s="213" t="s">
        <v>1266</v>
      </c>
      <c r="G204" s="211"/>
      <c r="H204" s="211"/>
      <c r="I204" s="214"/>
      <c r="J204" s="215">
        <f>BK204</f>
        <v>0</v>
      </c>
      <c r="K204" s="211"/>
      <c r="L204" s="216"/>
      <c r="M204" s="217"/>
      <c r="N204" s="218"/>
      <c r="O204" s="218"/>
      <c r="P204" s="219">
        <f>SUM(P205:P208)</f>
        <v>0</v>
      </c>
      <c r="Q204" s="218"/>
      <c r="R204" s="219">
        <f>SUM(R205:R208)</f>
        <v>0</v>
      </c>
      <c r="S204" s="218"/>
      <c r="T204" s="220">
        <f>SUM(T205:T208)</f>
        <v>0</v>
      </c>
      <c r="U204" s="12"/>
      <c r="V204" s="12"/>
      <c r="W204" s="12"/>
      <c r="X204" s="12"/>
      <c r="Y204" s="12"/>
      <c r="Z204" s="12"/>
      <c r="AA204" s="12"/>
      <c r="AB204" s="12"/>
      <c r="AC204" s="12"/>
      <c r="AD204" s="12"/>
      <c r="AE204" s="12"/>
      <c r="AR204" s="221" t="s">
        <v>84</v>
      </c>
      <c r="AT204" s="222" t="s">
        <v>76</v>
      </c>
      <c r="AU204" s="222" t="s">
        <v>77</v>
      </c>
      <c r="AY204" s="221" t="s">
        <v>304</v>
      </c>
      <c r="BK204" s="223">
        <f>SUM(BK205:BK208)</f>
        <v>0</v>
      </c>
    </row>
    <row r="205" s="2" customFormat="1" ht="16.5" customHeight="1">
      <c r="A205" s="38"/>
      <c r="B205" s="39"/>
      <c r="C205" s="226" t="s">
        <v>970</v>
      </c>
      <c r="D205" s="226" t="s">
        <v>307</v>
      </c>
      <c r="E205" s="227" t="s">
        <v>1268</v>
      </c>
      <c r="F205" s="228" t="s">
        <v>1269</v>
      </c>
      <c r="G205" s="229" t="s">
        <v>575</v>
      </c>
      <c r="H205" s="230">
        <v>45</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311</v>
      </c>
      <c r="AT205" s="237" t="s">
        <v>307</v>
      </c>
      <c r="AU205" s="237" t="s">
        <v>84</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311</v>
      </c>
      <c r="BM205" s="237" t="s">
        <v>1087</v>
      </c>
    </row>
    <row r="206" s="2" customFormat="1" ht="16.5" customHeight="1">
      <c r="A206" s="38"/>
      <c r="B206" s="39"/>
      <c r="C206" s="226" t="s">
        <v>1091</v>
      </c>
      <c r="D206" s="226" t="s">
        <v>307</v>
      </c>
      <c r="E206" s="227" t="s">
        <v>1271</v>
      </c>
      <c r="F206" s="228" t="s">
        <v>1272</v>
      </c>
      <c r="G206" s="229" t="s">
        <v>547</v>
      </c>
      <c r="H206" s="230">
        <v>16</v>
      </c>
      <c r="I206" s="231"/>
      <c r="J206" s="232">
        <f>ROUND(I206*H206,2)</f>
        <v>0</v>
      </c>
      <c r="K206" s="228" t="s">
        <v>1</v>
      </c>
      <c r="L206" s="44"/>
      <c r="M206" s="233" t="s">
        <v>1</v>
      </c>
      <c r="N206" s="234" t="s">
        <v>42</v>
      </c>
      <c r="O206" s="91"/>
      <c r="P206" s="235">
        <f>O206*H206</f>
        <v>0</v>
      </c>
      <c r="Q206" s="235">
        <v>0</v>
      </c>
      <c r="R206" s="235">
        <f>Q206*H206</f>
        <v>0</v>
      </c>
      <c r="S206" s="235">
        <v>0</v>
      </c>
      <c r="T206" s="236">
        <f>S206*H206</f>
        <v>0</v>
      </c>
      <c r="U206" s="38"/>
      <c r="V206" s="38"/>
      <c r="W206" s="38"/>
      <c r="X206" s="38"/>
      <c r="Y206" s="38"/>
      <c r="Z206" s="38"/>
      <c r="AA206" s="38"/>
      <c r="AB206" s="38"/>
      <c r="AC206" s="38"/>
      <c r="AD206" s="38"/>
      <c r="AE206" s="38"/>
      <c r="AR206" s="237" t="s">
        <v>311</v>
      </c>
      <c r="AT206" s="237" t="s">
        <v>307</v>
      </c>
      <c r="AU206" s="237" t="s">
        <v>84</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311</v>
      </c>
      <c r="BM206" s="237" t="s">
        <v>1090</v>
      </c>
    </row>
    <row r="207" s="2" customFormat="1" ht="16.5" customHeight="1">
      <c r="A207" s="38"/>
      <c r="B207" s="39"/>
      <c r="C207" s="226" t="s">
        <v>973</v>
      </c>
      <c r="D207" s="226" t="s">
        <v>307</v>
      </c>
      <c r="E207" s="227" t="s">
        <v>461</v>
      </c>
      <c r="F207" s="228" t="s">
        <v>1562</v>
      </c>
      <c r="G207" s="229" t="s">
        <v>911</v>
      </c>
      <c r="H207" s="230">
        <v>1</v>
      </c>
      <c r="I207" s="231"/>
      <c r="J207" s="232">
        <f>ROUND(I207*H207,2)</f>
        <v>0</v>
      </c>
      <c r="K207" s="228" t="s">
        <v>1</v>
      </c>
      <c r="L207" s="44"/>
      <c r="M207" s="233" t="s">
        <v>1</v>
      </c>
      <c r="N207" s="234" t="s">
        <v>42</v>
      </c>
      <c r="O207" s="91"/>
      <c r="P207" s="235">
        <f>O207*H207</f>
        <v>0</v>
      </c>
      <c r="Q207" s="235">
        <v>0</v>
      </c>
      <c r="R207" s="235">
        <f>Q207*H207</f>
        <v>0</v>
      </c>
      <c r="S207" s="235">
        <v>0</v>
      </c>
      <c r="T207" s="236">
        <f>S207*H207</f>
        <v>0</v>
      </c>
      <c r="U207" s="38"/>
      <c r="V207" s="38"/>
      <c r="W207" s="38"/>
      <c r="X207" s="38"/>
      <c r="Y207" s="38"/>
      <c r="Z207" s="38"/>
      <c r="AA207" s="38"/>
      <c r="AB207" s="38"/>
      <c r="AC207" s="38"/>
      <c r="AD207" s="38"/>
      <c r="AE207" s="38"/>
      <c r="AR207" s="237" t="s">
        <v>311</v>
      </c>
      <c r="AT207" s="237" t="s">
        <v>307</v>
      </c>
      <c r="AU207" s="237" t="s">
        <v>84</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311</v>
      </c>
      <c r="BM207" s="237" t="s">
        <v>1094</v>
      </c>
    </row>
    <row r="208" s="2" customFormat="1" ht="16.5" customHeight="1">
      <c r="A208" s="38"/>
      <c r="B208" s="39"/>
      <c r="C208" s="226" t="s">
        <v>1098</v>
      </c>
      <c r="D208" s="226" t="s">
        <v>307</v>
      </c>
      <c r="E208" s="227" t="s">
        <v>466</v>
      </c>
      <c r="F208" s="228" t="s">
        <v>1282</v>
      </c>
      <c r="G208" s="229" t="s">
        <v>911</v>
      </c>
      <c r="H208" s="230">
        <v>250</v>
      </c>
      <c r="I208" s="231"/>
      <c r="J208" s="232">
        <f>ROUND(I208*H208,2)</f>
        <v>0</v>
      </c>
      <c r="K208" s="228" t="s">
        <v>1</v>
      </c>
      <c r="L208" s="44"/>
      <c r="M208" s="286" t="s">
        <v>1</v>
      </c>
      <c r="N208" s="287" t="s">
        <v>42</v>
      </c>
      <c r="O208" s="288"/>
      <c r="P208" s="289">
        <f>O208*H208</f>
        <v>0</v>
      </c>
      <c r="Q208" s="289">
        <v>0</v>
      </c>
      <c r="R208" s="289">
        <f>Q208*H208</f>
        <v>0</v>
      </c>
      <c r="S208" s="289">
        <v>0</v>
      </c>
      <c r="T208" s="290">
        <f>S208*H208</f>
        <v>0</v>
      </c>
      <c r="U208" s="38"/>
      <c r="V208" s="38"/>
      <c r="W208" s="38"/>
      <c r="X208" s="38"/>
      <c r="Y208" s="38"/>
      <c r="Z208" s="38"/>
      <c r="AA208" s="38"/>
      <c r="AB208" s="38"/>
      <c r="AC208" s="38"/>
      <c r="AD208" s="38"/>
      <c r="AE208" s="38"/>
      <c r="AR208" s="237" t="s">
        <v>311</v>
      </c>
      <c r="AT208" s="237" t="s">
        <v>307</v>
      </c>
      <c r="AU208" s="237" t="s">
        <v>84</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311</v>
      </c>
      <c r="BM208" s="237" t="s">
        <v>1097</v>
      </c>
    </row>
    <row r="209" s="2" customFormat="1" ht="6.96" customHeight="1">
      <c r="A209" s="38"/>
      <c r="B209" s="66"/>
      <c r="C209" s="67"/>
      <c r="D209" s="67"/>
      <c r="E209" s="67"/>
      <c r="F209" s="67"/>
      <c r="G209" s="67"/>
      <c r="H209" s="67"/>
      <c r="I209" s="67"/>
      <c r="J209" s="67"/>
      <c r="K209" s="67"/>
      <c r="L209" s="44"/>
      <c r="M209" s="38"/>
      <c r="O209" s="38"/>
      <c r="P209" s="38"/>
      <c r="Q209" s="38"/>
      <c r="R209" s="38"/>
      <c r="S209" s="38"/>
      <c r="T209" s="38"/>
      <c r="U209" s="38"/>
      <c r="V209" s="38"/>
      <c r="W209" s="38"/>
      <c r="X209" s="38"/>
      <c r="Y209" s="38"/>
      <c r="Z209" s="38"/>
      <c r="AA209" s="38"/>
      <c r="AB209" s="38"/>
      <c r="AC209" s="38"/>
      <c r="AD209" s="38"/>
      <c r="AE209" s="38"/>
    </row>
  </sheetData>
  <sheetProtection sheet="1" autoFilter="0" formatColumns="0" formatRows="0" objects="1" scenarios="1" spinCount="100000" saltValue="r/UisCE1SfKZ5i5I1JoRwVL4KmyqWvllvZackR80/DO7DeNETwFvz5M7tHG16XncvhPQxLCwYNh3xRvmx0/Pgg==" hashValue="/ZCTMiN+7Lew7xC1Q7fcsOJqg0j0u5Ui4ifaJHyAcz82lbRQWEd3F68HE2X39xGLOVaugx+kvgFc8OypidKQZw==" algorithmName="SHA-512" password="CC35"/>
  <autoFilter ref="C123:K208"/>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211</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2286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2387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ROUND((SUM(BE125:BE202)),  2)</f>
        <v>0</v>
      </c>
      <c r="G35" s="38"/>
      <c r="H35" s="38"/>
      <c r="I35" s="164">
        <v>0.20999999999999999</v>
      </c>
      <c r="J35" s="163">
        <f>ROUND(((SUM(BE125:BE202))*I35),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ROUND((SUM(BF125:BF202)),  2)</f>
        <v>0</v>
      </c>
      <c r="G36" s="38"/>
      <c r="H36" s="38"/>
      <c r="I36" s="164">
        <v>0.12</v>
      </c>
      <c r="J36" s="163">
        <f>ROUND(((SUM(BF125:BF202))*I36),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ROUND((SUM(BG125:BG202)),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ROUND((SUM(BH125:BH202)),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ROUND((SUM(BI125:BI202)),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2286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06.5 - VZT-6NP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1564</v>
      </c>
      <c r="E99" s="191"/>
      <c r="F99" s="191"/>
      <c r="G99" s="191"/>
      <c r="H99" s="191"/>
      <c r="I99" s="191"/>
      <c r="J99" s="192">
        <f>J126</f>
        <v>0</v>
      </c>
      <c r="K99" s="189"/>
      <c r="L99" s="193"/>
      <c r="S99" s="9"/>
      <c r="T99" s="9"/>
      <c r="U99" s="9"/>
      <c r="V99" s="9"/>
      <c r="W99" s="9"/>
      <c r="X99" s="9"/>
      <c r="Y99" s="9"/>
      <c r="Z99" s="9"/>
      <c r="AA99" s="9"/>
      <c r="AB99" s="9"/>
      <c r="AC99" s="9"/>
      <c r="AD99" s="9"/>
      <c r="AE99" s="9"/>
    </row>
    <row r="100" s="9" customFormat="1" ht="24.96" customHeight="1">
      <c r="A100" s="9"/>
      <c r="B100" s="188"/>
      <c r="C100" s="189"/>
      <c r="D100" s="190" t="s">
        <v>1287</v>
      </c>
      <c r="E100" s="191"/>
      <c r="F100" s="191"/>
      <c r="G100" s="191"/>
      <c r="H100" s="191"/>
      <c r="I100" s="191"/>
      <c r="J100" s="192">
        <f>J158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1808</v>
      </c>
      <c r="E101" s="191"/>
      <c r="F101" s="191"/>
      <c r="G101" s="191"/>
      <c r="H101" s="191"/>
      <c r="I101" s="191"/>
      <c r="J101" s="192">
        <f>J173</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1565</v>
      </c>
      <c r="E102" s="191"/>
      <c r="F102" s="191"/>
      <c r="G102" s="191"/>
      <c r="H102" s="191"/>
      <c r="I102" s="191"/>
      <c r="J102" s="192">
        <f>J181</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2388</v>
      </c>
      <c r="E103" s="191"/>
      <c r="F103" s="191"/>
      <c r="G103" s="191"/>
      <c r="H103" s="191"/>
      <c r="I103" s="191"/>
      <c r="J103" s="192">
        <f>J201</f>
        <v>0</v>
      </c>
      <c r="K103" s="189"/>
      <c r="L103" s="193"/>
      <c r="S103" s="9"/>
      <c r="T103" s="9"/>
      <c r="U103" s="9"/>
      <c r="V103" s="9"/>
      <c r="W103" s="9"/>
      <c r="X103" s="9"/>
      <c r="Y103" s="9"/>
      <c r="Z103" s="9"/>
      <c r="AA103" s="9"/>
      <c r="AB103" s="9"/>
      <c r="AC103" s="9"/>
      <c r="AD103" s="9"/>
      <c r="AE103" s="9"/>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2286</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06.5 - VZT-6NP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25.65" customHeight="1">
      <c r="A121" s="38"/>
      <c r="B121" s="39"/>
      <c r="C121" s="32" t="s">
        <v>24</v>
      </c>
      <c r="D121" s="40"/>
      <c r="E121" s="40"/>
      <c r="F121" s="27" t="str">
        <f>E17</f>
        <v>Krajský úřad Královéhradeckého kraje</v>
      </c>
      <c r="G121" s="40"/>
      <c r="H121" s="40"/>
      <c r="I121" s="32" t="s">
        <v>30</v>
      </c>
      <c r="J121" s="36" t="str">
        <f>E23</f>
        <v>Energy Benefit Centre a.s.</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P126+P158+P173+P181+P201</f>
        <v>0</v>
      </c>
      <c r="Q125" s="104"/>
      <c r="R125" s="207">
        <f>R126+R158+R173+R181+R201</f>
        <v>0</v>
      </c>
      <c r="S125" s="104"/>
      <c r="T125" s="208">
        <f>T126+T158+T173+T181+T201</f>
        <v>0</v>
      </c>
      <c r="U125" s="38"/>
      <c r="V125" s="38"/>
      <c r="W125" s="38"/>
      <c r="X125" s="38"/>
      <c r="Y125" s="38"/>
      <c r="Z125" s="38"/>
      <c r="AA125" s="38"/>
      <c r="AB125" s="38"/>
      <c r="AC125" s="38"/>
      <c r="AD125" s="38"/>
      <c r="AE125" s="38"/>
      <c r="AT125" s="17" t="s">
        <v>76</v>
      </c>
      <c r="AU125" s="17" t="s">
        <v>275</v>
      </c>
      <c r="BK125" s="209">
        <f>BK126+BK158+BK173+BK181+BK201</f>
        <v>0</v>
      </c>
    </row>
    <row r="126" s="12" customFormat="1" ht="25.92" customHeight="1">
      <c r="A126" s="12"/>
      <c r="B126" s="210"/>
      <c r="C126" s="211"/>
      <c r="D126" s="212" t="s">
        <v>76</v>
      </c>
      <c r="E126" s="213" t="s">
        <v>84</v>
      </c>
      <c r="F126" s="213" t="s">
        <v>1567</v>
      </c>
      <c r="G126" s="211"/>
      <c r="H126" s="211"/>
      <c r="I126" s="214"/>
      <c r="J126" s="215">
        <f>BK126</f>
        <v>0</v>
      </c>
      <c r="K126" s="211"/>
      <c r="L126" s="216"/>
      <c r="M126" s="217"/>
      <c r="N126" s="218"/>
      <c r="O126" s="218"/>
      <c r="P126" s="219">
        <f>SUM(P127:P157)</f>
        <v>0</v>
      </c>
      <c r="Q126" s="218"/>
      <c r="R126" s="219">
        <f>SUM(R127:R157)</f>
        <v>0</v>
      </c>
      <c r="S126" s="218"/>
      <c r="T126" s="220">
        <f>SUM(T127:T157)</f>
        <v>0</v>
      </c>
      <c r="U126" s="12"/>
      <c r="V126" s="12"/>
      <c r="W126" s="12"/>
      <c r="X126" s="12"/>
      <c r="Y126" s="12"/>
      <c r="Z126" s="12"/>
      <c r="AA126" s="12"/>
      <c r="AB126" s="12"/>
      <c r="AC126" s="12"/>
      <c r="AD126" s="12"/>
      <c r="AE126" s="12"/>
      <c r="AR126" s="221" t="s">
        <v>84</v>
      </c>
      <c r="AT126" s="222" t="s">
        <v>76</v>
      </c>
      <c r="AU126" s="222" t="s">
        <v>77</v>
      </c>
      <c r="AY126" s="221" t="s">
        <v>304</v>
      </c>
      <c r="BK126" s="223">
        <f>SUM(BK127:BK157)</f>
        <v>0</v>
      </c>
    </row>
    <row r="127" s="2" customFormat="1" ht="21.75" customHeight="1">
      <c r="A127" s="38"/>
      <c r="B127" s="39"/>
      <c r="C127" s="226" t="s">
        <v>84</v>
      </c>
      <c r="D127" s="226" t="s">
        <v>307</v>
      </c>
      <c r="E127" s="227" t="s">
        <v>1568</v>
      </c>
      <c r="F127" s="228" t="s">
        <v>1569</v>
      </c>
      <c r="G127" s="229" t="s">
        <v>911</v>
      </c>
      <c r="H127" s="230">
        <v>10</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86</v>
      </c>
    </row>
    <row r="128" s="2" customFormat="1" ht="37.8" customHeight="1">
      <c r="A128" s="38"/>
      <c r="B128" s="39"/>
      <c r="C128" s="226" t="s">
        <v>86</v>
      </c>
      <c r="D128" s="226" t="s">
        <v>307</v>
      </c>
      <c r="E128" s="227" t="s">
        <v>1570</v>
      </c>
      <c r="F128" s="228" t="s">
        <v>1571</v>
      </c>
      <c r="G128" s="229" t="s">
        <v>911</v>
      </c>
      <c r="H128" s="230">
        <v>5</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311</v>
      </c>
    </row>
    <row r="129" s="2" customFormat="1" ht="24.15" customHeight="1">
      <c r="A129" s="38"/>
      <c r="B129" s="39"/>
      <c r="C129" s="226" t="s">
        <v>305</v>
      </c>
      <c r="D129" s="226" t="s">
        <v>307</v>
      </c>
      <c r="E129" s="227" t="s">
        <v>1572</v>
      </c>
      <c r="F129" s="228" t="s">
        <v>1573</v>
      </c>
      <c r="G129" s="229" t="s">
        <v>911</v>
      </c>
      <c r="H129" s="230">
        <v>1</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24.15" customHeight="1">
      <c r="A130" s="38"/>
      <c r="B130" s="39"/>
      <c r="C130" s="226" t="s">
        <v>311</v>
      </c>
      <c r="D130" s="226" t="s">
        <v>307</v>
      </c>
      <c r="E130" s="227" t="s">
        <v>1574</v>
      </c>
      <c r="F130" s="228" t="s">
        <v>1575</v>
      </c>
      <c r="G130" s="229" t="s">
        <v>911</v>
      </c>
      <c r="H130" s="230">
        <v>4</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49.05" customHeight="1">
      <c r="A131" s="38"/>
      <c r="B131" s="39"/>
      <c r="C131" s="226" t="s">
        <v>330</v>
      </c>
      <c r="D131" s="226" t="s">
        <v>307</v>
      </c>
      <c r="E131" s="227" t="s">
        <v>1576</v>
      </c>
      <c r="F131" s="228" t="s">
        <v>1577</v>
      </c>
      <c r="G131" s="229" t="s">
        <v>1293</v>
      </c>
      <c r="H131" s="230">
        <v>1</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2" customFormat="1" ht="24.15" customHeight="1">
      <c r="A132" s="38"/>
      <c r="B132" s="39"/>
      <c r="C132" s="226" t="s">
        <v>313</v>
      </c>
      <c r="D132" s="226" t="s">
        <v>307</v>
      </c>
      <c r="E132" s="227" t="s">
        <v>1810</v>
      </c>
      <c r="F132" s="228" t="s">
        <v>1811</v>
      </c>
      <c r="G132" s="229" t="s">
        <v>911</v>
      </c>
      <c r="H132" s="230">
        <v>2</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8</v>
      </c>
    </row>
    <row r="133" s="2" customFormat="1" ht="24.15" customHeight="1">
      <c r="A133" s="38"/>
      <c r="B133" s="39"/>
      <c r="C133" s="226" t="s">
        <v>343</v>
      </c>
      <c r="D133" s="226" t="s">
        <v>307</v>
      </c>
      <c r="E133" s="227" t="s">
        <v>1812</v>
      </c>
      <c r="F133" s="228" t="s">
        <v>1813</v>
      </c>
      <c r="G133" s="229" t="s">
        <v>911</v>
      </c>
      <c r="H133" s="230">
        <v>4</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381</v>
      </c>
    </row>
    <row r="134" s="2" customFormat="1" ht="24.15" customHeight="1">
      <c r="A134" s="38"/>
      <c r="B134" s="39"/>
      <c r="C134" s="226" t="s">
        <v>348</v>
      </c>
      <c r="D134" s="226" t="s">
        <v>307</v>
      </c>
      <c r="E134" s="227" t="s">
        <v>1584</v>
      </c>
      <c r="F134" s="228" t="s">
        <v>1585</v>
      </c>
      <c r="G134" s="229" t="s">
        <v>911</v>
      </c>
      <c r="H134" s="230">
        <v>2</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392</v>
      </c>
    </row>
    <row r="135" s="2" customFormat="1" ht="24.15" customHeight="1">
      <c r="A135" s="38"/>
      <c r="B135" s="39"/>
      <c r="C135" s="226" t="s">
        <v>325</v>
      </c>
      <c r="D135" s="226" t="s">
        <v>307</v>
      </c>
      <c r="E135" s="227" t="s">
        <v>1814</v>
      </c>
      <c r="F135" s="228" t="s">
        <v>1815</v>
      </c>
      <c r="G135" s="229" t="s">
        <v>911</v>
      </c>
      <c r="H135" s="230">
        <v>1</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403</v>
      </c>
    </row>
    <row r="136" s="2" customFormat="1" ht="24.15" customHeight="1">
      <c r="A136" s="38"/>
      <c r="B136" s="39"/>
      <c r="C136" s="226" t="s">
        <v>362</v>
      </c>
      <c r="D136" s="226" t="s">
        <v>307</v>
      </c>
      <c r="E136" s="227" t="s">
        <v>1816</v>
      </c>
      <c r="F136" s="228" t="s">
        <v>1817</v>
      </c>
      <c r="G136" s="229" t="s">
        <v>911</v>
      </c>
      <c r="H136" s="230">
        <v>2</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414</v>
      </c>
    </row>
    <row r="137" s="2" customFormat="1" ht="66.75" customHeight="1">
      <c r="A137" s="38"/>
      <c r="B137" s="39"/>
      <c r="C137" s="226" t="s">
        <v>367</v>
      </c>
      <c r="D137" s="226" t="s">
        <v>307</v>
      </c>
      <c r="E137" s="227" t="s">
        <v>1818</v>
      </c>
      <c r="F137" s="228" t="s">
        <v>1819</v>
      </c>
      <c r="G137" s="229" t="s">
        <v>911</v>
      </c>
      <c r="H137" s="230">
        <v>2</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422</v>
      </c>
    </row>
    <row r="138" s="2" customFormat="1" ht="66.75" customHeight="1">
      <c r="A138" s="38"/>
      <c r="B138" s="39"/>
      <c r="C138" s="226" t="s">
        <v>8</v>
      </c>
      <c r="D138" s="226" t="s">
        <v>307</v>
      </c>
      <c r="E138" s="227" t="s">
        <v>1820</v>
      </c>
      <c r="F138" s="228" t="s">
        <v>1821</v>
      </c>
      <c r="G138" s="229" t="s">
        <v>911</v>
      </c>
      <c r="H138" s="230">
        <v>4</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433</v>
      </c>
    </row>
    <row r="139" s="2" customFormat="1" ht="66.75" customHeight="1">
      <c r="A139" s="38"/>
      <c r="B139" s="39"/>
      <c r="C139" s="226" t="s">
        <v>375</v>
      </c>
      <c r="D139" s="226" t="s">
        <v>307</v>
      </c>
      <c r="E139" s="227" t="s">
        <v>1598</v>
      </c>
      <c r="F139" s="228" t="s">
        <v>1599</v>
      </c>
      <c r="G139" s="229" t="s">
        <v>911</v>
      </c>
      <c r="H139" s="230">
        <v>3</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443</v>
      </c>
    </row>
    <row r="140" s="2" customFormat="1" ht="24.15" customHeight="1">
      <c r="A140" s="38"/>
      <c r="B140" s="39"/>
      <c r="C140" s="226" t="s">
        <v>381</v>
      </c>
      <c r="D140" s="226" t="s">
        <v>307</v>
      </c>
      <c r="E140" s="227" t="s">
        <v>2103</v>
      </c>
      <c r="F140" s="228" t="s">
        <v>2104</v>
      </c>
      <c r="G140" s="229" t="s">
        <v>911</v>
      </c>
      <c r="H140" s="230">
        <v>1</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451</v>
      </c>
    </row>
    <row r="141" s="2" customFormat="1" ht="24.15" customHeight="1">
      <c r="A141" s="38"/>
      <c r="B141" s="39"/>
      <c r="C141" s="226" t="s">
        <v>389</v>
      </c>
      <c r="D141" s="226" t="s">
        <v>307</v>
      </c>
      <c r="E141" s="227" t="s">
        <v>1824</v>
      </c>
      <c r="F141" s="228" t="s">
        <v>1825</v>
      </c>
      <c r="G141" s="229" t="s">
        <v>911</v>
      </c>
      <c r="H141" s="230">
        <v>3</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461</v>
      </c>
    </row>
    <row r="142" s="2" customFormat="1" ht="37.8" customHeight="1">
      <c r="A142" s="38"/>
      <c r="B142" s="39"/>
      <c r="C142" s="226" t="s">
        <v>392</v>
      </c>
      <c r="D142" s="226" t="s">
        <v>307</v>
      </c>
      <c r="E142" s="227" t="s">
        <v>2253</v>
      </c>
      <c r="F142" s="228" t="s">
        <v>2254</v>
      </c>
      <c r="G142" s="229" t="s">
        <v>911</v>
      </c>
      <c r="H142" s="230">
        <v>2</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426</v>
      </c>
    </row>
    <row r="143" s="2" customFormat="1" ht="37.8" customHeight="1">
      <c r="A143" s="38"/>
      <c r="B143" s="39"/>
      <c r="C143" s="226" t="s">
        <v>398</v>
      </c>
      <c r="D143" s="226" t="s">
        <v>307</v>
      </c>
      <c r="E143" s="227" t="s">
        <v>1830</v>
      </c>
      <c r="F143" s="228" t="s">
        <v>1831</v>
      </c>
      <c r="G143" s="229" t="s">
        <v>911</v>
      </c>
      <c r="H143" s="230">
        <v>2</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479</v>
      </c>
    </row>
    <row r="144" s="2" customFormat="1" ht="37.8" customHeight="1">
      <c r="A144" s="38"/>
      <c r="B144" s="39"/>
      <c r="C144" s="226" t="s">
        <v>403</v>
      </c>
      <c r="D144" s="226" t="s">
        <v>307</v>
      </c>
      <c r="E144" s="227" t="s">
        <v>1832</v>
      </c>
      <c r="F144" s="228" t="s">
        <v>1833</v>
      </c>
      <c r="G144" s="229" t="s">
        <v>911</v>
      </c>
      <c r="H144" s="230">
        <v>3</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488</v>
      </c>
    </row>
    <row r="145" s="2" customFormat="1" ht="37.8" customHeight="1">
      <c r="A145" s="38"/>
      <c r="B145" s="39"/>
      <c r="C145" s="226" t="s">
        <v>410</v>
      </c>
      <c r="D145" s="226" t="s">
        <v>307</v>
      </c>
      <c r="E145" s="227" t="s">
        <v>2389</v>
      </c>
      <c r="F145" s="228" t="s">
        <v>2390</v>
      </c>
      <c r="G145" s="229" t="s">
        <v>911</v>
      </c>
      <c r="H145" s="230">
        <v>2</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500</v>
      </c>
    </row>
    <row r="146" s="2" customFormat="1" ht="37.8" customHeight="1">
      <c r="A146" s="38"/>
      <c r="B146" s="39"/>
      <c r="C146" s="226" t="s">
        <v>414</v>
      </c>
      <c r="D146" s="226" t="s">
        <v>307</v>
      </c>
      <c r="E146" s="227" t="s">
        <v>1838</v>
      </c>
      <c r="F146" s="228" t="s">
        <v>1839</v>
      </c>
      <c r="G146" s="229" t="s">
        <v>911</v>
      </c>
      <c r="H146" s="230">
        <v>2</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508</v>
      </c>
    </row>
    <row r="147" s="2" customFormat="1" ht="37.8" customHeight="1">
      <c r="A147" s="38"/>
      <c r="B147" s="39"/>
      <c r="C147" s="226" t="s">
        <v>7</v>
      </c>
      <c r="D147" s="226" t="s">
        <v>307</v>
      </c>
      <c r="E147" s="227" t="s">
        <v>1840</v>
      </c>
      <c r="F147" s="228" t="s">
        <v>1841</v>
      </c>
      <c r="G147" s="229" t="s">
        <v>911</v>
      </c>
      <c r="H147" s="230">
        <v>3</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518</v>
      </c>
    </row>
    <row r="148" s="2" customFormat="1" ht="37.8" customHeight="1">
      <c r="A148" s="38"/>
      <c r="B148" s="39"/>
      <c r="C148" s="226" t="s">
        <v>422</v>
      </c>
      <c r="D148" s="226" t="s">
        <v>307</v>
      </c>
      <c r="E148" s="227" t="s">
        <v>1842</v>
      </c>
      <c r="F148" s="228" t="s">
        <v>1843</v>
      </c>
      <c r="G148" s="229" t="s">
        <v>911</v>
      </c>
      <c r="H148" s="230">
        <v>6</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531</v>
      </c>
    </row>
    <row r="149" s="2" customFormat="1" ht="37.8" customHeight="1">
      <c r="A149" s="38"/>
      <c r="B149" s="39"/>
      <c r="C149" s="226" t="s">
        <v>429</v>
      </c>
      <c r="D149" s="226" t="s">
        <v>307</v>
      </c>
      <c r="E149" s="227" t="s">
        <v>1844</v>
      </c>
      <c r="F149" s="228" t="s">
        <v>1845</v>
      </c>
      <c r="G149" s="229" t="s">
        <v>911</v>
      </c>
      <c r="H149" s="230">
        <v>1</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687</v>
      </c>
    </row>
    <row r="150" s="2" customFormat="1" ht="37.8" customHeight="1">
      <c r="A150" s="38"/>
      <c r="B150" s="39"/>
      <c r="C150" s="226" t="s">
        <v>433</v>
      </c>
      <c r="D150" s="226" t="s">
        <v>307</v>
      </c>
      <c r="E150" s="227" t="s">
        <v>1610</v>
      </c>
      <c r="F150" s="228" t="s">
        <v>1327</v>
      </c>
      <c r="G150" s="229" t="s">
        <v>911</v>
      </c>
      <c r="H150" s="230">
        <v>3</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697</v>
      </c>
    </row>
    <row r="151" s="2" customFormat="1" ht="37.8" customHeight="1">
      <c r="A151" s="38"/>
      <c r="B151" s="39"/>
      <c r="C151" s="226" t="s">
        <v>437</v>
      </c>
      <c r="D151" s="226" t="s">
        <v>307</v>
      </c>
      <c r="E151" s="227" t="s">
        <v>1613</v>
      </c>
      <c r="F151" s="228" t="s">
        <v>1614</v>
      </c>
      <c r="G151" s="229" t="s">
        <v>1310</v>
      </c>
      <c r="H151" s="230">
        <v>2</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938</v>
      </c>
    </row>
    <row r="152" s="2" customFormat="1" ht="24.15" customHeight="1">
      <c r="A152" s="38"/>
      <c r="B152" s="39"/>
      <c r="C152" s="226" t="s">
        <v>443</v>
      </c>
      <c r="D152" s="226" t="s">
        <v>307</v>
      </c>
      <c r="E152" s="227" t="s">
        <v>1848</v>
      </c>
      <c r="F152" s="228" t="s">
        <v>1849</v>
      </c>
      <c r="G152" s="229" t="s">
        <v>1310</v>
      </c>
      <c r="H152" s="230">
        <v>16</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940</v>
      </c>
    </row>
    <row r="153" s="2" customFormat="1" ht="78" customHeight="1">
      <c r="A153" s="38"/>
      <c r="B153" s="39"/>
      <c r="C153" s="226" t="s">
        <v>447</v>
      </c>
      <c r="D153" s="226" t="s">
        <v>307</v>
      </c>
      <c r="E153" s="227" t="s">
        <v>1850</v>
      </c>
      <c r="F153" s="228" t="s">
        <v>1639</v>
      </c>
      <c r="G153" s="229" t="s">
        <v>1310</v>
      </c>
      <c r="H153" s="230">
        <v>20</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943</v>
      </c>
    </row>
    <row r="154" s="2" customFormat="1" ht="78" customHeight="1">
      <c r="A154" s="38"/>
      <c r="B154" s="39"/>
      <c r="C154" s="226" t="s">
        <v>451</v>
      </c>
      <c r="D154" s="226" t="s">
        <v>307</v>
      </c>
      <c r="E154" s="227" t="s">
        <v>1851</v>
      </c>
      <c r="F154" s="228" t="s">
        <v>1641</v>
      </c>
      <c r="G154" s="229" t="s">
        <v>1310</v>
      </c>
      <c r="H154" s="230">
        <v>35</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945</v>
      </c>
    </row>
    <row r="155" s="2" customFormat="1" ht="78" customHeight="1">
      <c r="A155" s="38"/>
      <c r="B155" s="39"/>
      <c r="C155" s="226" t="s">
        <v>456</v>
      </c>
      <c r="D155" s="226" t="s">
        <v>307</v>
      </c>
      <c r="E155" s="227" t="s">
        <v>1617</v>
      </c>
      <c r="F155" s="228" t="s">
        <v>1335</v>
      </c>
      <c r="G155" s="229" t="s">
        <v>1310</v>
      </c>
      <c r="H155" s="230">
        <v>11</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948</v>
      </c>
    </row>
    <row r="156" s="2" customFormat="1" ht="55.5" customHeight="1">
      <c r="A156" s="38"/>
      <c r="B156" s="39"/>
      <c r="C156" s="226" t="s">
        <v>461</v>
      </c>
      <c r="D156" s="226" t="s">
        <v>307</v>
      </c>
      <c r="E156" s="227" t="s">
        <v>1618</v>
      </c>
      <c r="F156" s="228" t="s">
        <v>1305</v>
      </c>
      <c r="G156" s="229" t="s">
        <v>317</v>
      </c>
      <c r="H156" s="230">
        <v>40</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950</v>
      </c>
    </row>
    <row r="157" s="2" customFormat="1" ht="66.75" customHeight="1">
      <c r="A157" s="38"/>
      <c r="B157" s="39"/>
      <c r="C157" s="226" t="s">
        <v>466</v>
      </c>
      <c r="D157" s="226" t="s">
        <v>307</v>
      </c>
      <c r="E157" s="227" t="s">
        <v>1619</v>
      </c>
      <c r="F157" s="228" t="s">
        <v>1620</v>
      </c>
      <c r="G157" s="229" t="s">
        <v>317</v>
      </c>
      <c r="H157" s="230">
        <v>45</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953</v>
      </c>
    </row>
    <row r="158" s="12" customFormat="1" ht="25.92" customHeight="1">
      <c r="A158" s="12"/>
      <c r="B158" s="210"/>
      <c r="C158" s="211"/>
      <c r="D158" s="212" t="s">
        <v>76</v>
      </c>
      <c r="E158" s="213" t="s">
        <v>305</v>
      </c>
      <c r="F158" s="213" t="s">
        <v>1313</v>
      </c>
      <c r="G158" s="211"/>
      <c r="H158" s="211"/>
      <c r="I158" s="214"/>
      <c r="J158" s="215">
        <f>BK158</f>
        <v>0</v>
      </c>
      <c r="K158" s="211"/>
      <c r="L158" s="216"/>
      <c r="M158" s="217"/>
      <c r="N158" s="218"/>
      <c r="O158" s="218"/>
      <c r="P158" s="219">
        <f>SUM(P159:P172)</f>
        <v>0</v>
      </c>
      <c r="Q158" s="218"/>
      <c r="R158" s="219">
        <f>SUM(R159:R172)</f>
        <v>0</v>
      </c>
      <c r="S158" s="218"/>
      <c r="T158" s="220">
        <f>SUM(T159:T172)</f>
        <v>0</v>
      </c>
      <c r="U158" s="12"/>
      <c r="V158" s="12"/>
      <c r="W158" s="12"/>
      <c r="X158" s="12"/>
      <c r="Y158" s="12"/>
      <c r="Z158" s="12"/>
      <c r="AA158" s="12"/>
      <c r="AB158" s="12"/>
      <c r="AC158" s="12"/>
      <c r="AD158" s="12"/>
      <c r="AE158" s="12"/>
      <c r="AR158" s="221" t="s">
        <v>84</v>
      </c>
      <c r="AT158" s="222" t="s">
        <v>76</v>
      </c>
      <c r="AU158" s="222" t="s">
        <v>77</v>
      </c>
      <c r="AY158" s="221" t="s">
        <v>304</v>
      </c>
      <c r="BK158" s="223">
        <f>SUM(BK159:BK172)</f>
        <v>0</v>
      </c>
    </row>
    <row r="159" s="2" customFormat="1" ht="37.8" customHeight="1">
      <c r="A159" s="38"/>
      <c r="B159" s="39"/>
      <c r="C159" s="226" t="s">
        <v>426</v>
      </c>
      <c r="D159" s="226" t="s">
        <v>307</v>
      </c>
      <c r="E159" s="227" t="s">
        <v>2391</v>
      </c>
      <c r="F159" s="228" t="s">
        <v>2392</v>
      </c>
      <c r="G159" s="229" t="s">
        <v>1293</v>
      </c>
      <c r="H159" s="230">
        <v>1</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956</v>
      </c>
    </row>
    <row r="160" s="2" customFormat="1" ht="16.5" customHeight="1">
      <c r="A160" s="38"/>
      <c r="B160" s="39"/>
      <c r="C160" s="226" t="s">
        <v>475</v>
      </c>
      <c r="D160" s="226" t="s">
        <v>307</v>
      </c>
      <c r="E160" s="227" t="s">
        <v>1626</v>
      </c>
      <c r="F160" s="228" t="s">
        <v>1627</v>
      </c>
      <c r="G160" s="229" t="s">
        <v>911</v>
      </c>
      <c r="H160" s="230">
        <v>2</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959</v>
      </c>
    </row>
    <row r="161" s="2" customFormat="1" ht="37.8" customHeight="1">
      <c r="A161" s="38"/>
      <c r="B161" s="39"/>
      <c r="C161" s="226" t="s">
        <v>479</v>
      </c>
      <c r="D161" s="226" t="s">
        <v>307</v>
      </c>
      <c r="E161" s="227" t="s">
        <v>1632</v>
      </c>
      <c r="F161" s="228" t="s">
        <v>1633</v>
      </c>
      <c r="G161" s="229" t="s">
        <v>1293</v>
      </c>
      <c r="H161" s="230">
        <v>1</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962</v>
      </c>
    </row>
    <row r="162" s="2" customFormat="1" ht="37.8" customHeight="1">
      <c r="A162" s="38"/>
      <c r="B162" s="39"/>
      <c r="C162" s="226" t="s">
        <v>483</v>
      </c>
      <c r="D162" s="226" t="s">
        <v>307</v>
      </c>
      <c r="E162" s="227" t="s">
        <v>2259</v>
      </c>
      <c r="F162" s="228" t="s">
        <v>1847</v>
      </c>
      <c r="G162" s="229" t="s">
        <v>911</v>
      </c>
      <c r="H162" s="230">
        <v>2</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964</v>
      </c>
    </row>
    <row r="163" s="2" customFormat="1" ht="37.8" customHeight="1">
      <c r="A163" s="38"/>
      <c r="B163" s="39"/>
      <c r="C163" s="226" t="s">
        <v>488</v>
      </c>
      <c r="D163" s="226" t="s">
        <v>307</v>
      </c>
      <c r="E163" s="227" t="s">
        <v>1326</v>
      </c>
      <c r="F163" s="228" t="s">
        <v>1327</v>
      </c>
      <c r="G163" s="229" t="s">
        <v>911</v>
      </c>
      <c r="H163" s="230">
        <v>5</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967</v>
      </c>
    </row>
    <row r="164" s="2" customFormat="1" ht="37.8" customHeight="1">
      <c r="A164" s="38"/>
      <c r="B164" s="39"/>
      <c r="C164" s="226" t="s">
        <v>495</v>
      </c>
      <c r="D164" s="226" t="s">
        <v>307</v>
      </c>
      <c r="E164" s="227" t="s">
        <v>1328</v>
      </c>
      <c r="F164" s="228" t="s">
        <v>1329</v>
      </c>
      <c r="G164" s="229" t="s">
        <v>911</v>
      </c>
      <c r="H164" s="230">
        <v>2</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970</v>
      </c>
    </row>
    <row r="165" s="2" customFormat="1" ht="24.15" customHeight="1">
      <c r="A165" s="38"/>
      <c r="B165" s="39"/>
      <c r="C165" s="226" t="s">
        <v>500</v>
      </c>
      <c r="D165" s="226" t="s">
        <v>307</v>
      </c>
      <c r="E165" s="227" t="s">
        <v>2260</v>
      </c>
      <c r="F165" s="228" t="s">
        <v>2261</v>
      </c>
      <c r="G165" s="229" t="s">
        <v>911</v>
      </c>
      <c r="H165" s="230">
        <v>4</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973</v>
      </c>
    </row>
    <row r="166" s="2" customFormat="1" ht="24.15" customHeight="1">
      <c r="A166" s="38"/>
      <c r="B166" s="39"/>
      <c r="C166" s="226" t="s">
        <v>504</v>
      </c>
      <c r="D166" s="226" t="s">
        <v>307</v>
      </c>
      <c r="E166" s="227" t="s">
        <v>1330</v>
      </c>
      <c r="F166" s="228" t="s">
        <v>1331</v>
      </c>
      <c r="G166" s="229" t="s">
        <v>911</v>
      </c>
      <c r="H166" s="230">
        <v>8</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976</v>
      </c>
    </row>
    <row r="167" s="2" customFormat="1" ht="37.8" customHeight="1">
      <c r="A167" s="38"/>
      <c r="B167" s="39"/>
      <c r="C167" s="226" t="s">
        <v>508</v>
      </c>
      <c r="D167" s="226" t="s">
        <v>307</v>
      </c>
      <c r="E167" s="227" t="s">
        <v>1857</v>
      </c>
      <c r="F167" s="228" t="s">
        <v>1858</v>
      </c>
      <c r="G167" s="229" t="s">
        <v>1310</v>
      </c>
      <c r="H167" s="230">
        <v>1</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979</v>
      </c>
    </row>
    <row r="168" s="2" customFormat="1" ht="78" customHeight="1">
      <c r="A168" s="38"/>
      <c r="B168" s="39"/>
      <c r="C168" s="226" t="s">
        <v>514</v>
      </c>
      <c r="D168" s="226" t="s">
        <v>307</v>
      </c>
      <c r="E168" s="227" t="s">
        <v>1638</v>
      </c>
      <c r="F168" s="228" t="s">
        <v>1639</v>
      </c>
      <c r="G168" s="229" t="s">
        <v>1310</v>
      </c>
      <c r="H168" s="230">
        <v>6</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982</v>
      </c>
    </row>
    <row r="169" s="2" customFormat="1" ht="78" customHeight="1">
      <c r="A169" s="38"/>
      <c r="B169" s="39"/>
      <c r="C169" s="226" t="s">
        <v>518</v>
      </c>
      <c r="D169" s="226" t="s">
        <v>307</v>
      </c>
      <c r="E169" s="227" t="s">
        <v>1334</v>
      </c>
      <c r="F169" s="228" t="s">
        <v>1335</v>
      </c>
      <c r="G169" s="229" t="s">
        <v>1310</v>
      </c>
      <c r="H169" s="230">
        <v>11</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985</v>
      </c>
    </row>
    <row r="170" s="2" customFormat="1" ht="78" customHeight="1">
      <c r="A170" s="38"/>
      <c r="B170" s="39"/>
      <c r="C170" s="226" t="s">
        <v>522</v>
      </c>
      <c r="D170" s="226" t="s">
        <v>307</v>
      </c>
      <c r="E170" s="227" t="s">
        <v>1642</v>
      </c>
      <c r="F170" s="228" t="s">
        <v>1643</v>
      </c>
      <c r="G170" s="229" t="s">
        <v>1310</v>
      </c>
      <c r="H170" s="230">
        <v>1</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988</v>
      </c>
    </row>
    <row r="171" s="2" customFormat="1" ht="55.5" customHeight="1">
      <c r="A171" s="38"/>
      <c r="B171" s="39"/>
      <c r="C171" s="226" t="s">
        <v>531</v>
      </c>
      <c r="D171" s="226" t="s">
        <v>307</v>
      </c>
      <c r="E171" s="227" t="s">
        <v>1336</v>
      </c>
      <c r="F171" s="228" t="s">
        <v>1305</v>
      </c>
      <c r="G171" s="229" t="s">
        <v>317</v>
      </c>
      <c r="H171" s="230">
        <v>2</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991</v>
      </c>
    </row>
    <row r="172" s="2" customFormat="1" ht="49.05" customHeight="1">
      <c r="A172" s="38"/>
      <c r="B172" s="39"/>
      <c r="C172" s="226" t="s">
        <v>683</v>
      </c>
      <c r="D172" s="226" t="s">
        <v>307</v>
      </c>
      <c r="E172" s="227" t="s">
        <v>1337</v>
      </c>
      <c r="F172" s="228" t="s">
        <v>1312</v>
      </c>
      <c r="G172" s="229" t="s">
        <v>1310</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994</v>
      </c>
    </row>
    <row r="173" s="12" customFormat="1" ht="25.92" customHeight="1">
      <c r="A173" s="12"/>
      <c r="B173" s="210"/>
      <c r="C173" s="211"/>
      <c r="D173" s="212" t="s">
        <v>76</v>
      </c>
      <c r="E173" s="213" t="s">
        <v>311</v>
      </c>
      <c r="F173" s="213" t="s">
        <v>1859</v>
      </c>
      <c r="G173" s="211"/>
      <c r="H173" s="211"/>
      <c r="I173" s="214"/>
      <c r="J173" s="215">
        <f>BK173</f>
        <v>0</v>
      </c>
      <c r="K173" s="211"/>
      <c r="L173" s="216"/>
      <c r="M173" s="217"/>
      <c r="N173" s="218"/>
      <c r="O173" s="218"/>
      <c r="P173" s="219">
        <f>SUM(P174:P180)</f>
        <v>0</v>
      </c>
      <c r="Q173" s="218"/>
      <c r="R173" s="219">
        <f>SUM(R174:R180)</f>
        <v>0</v>
      </c>
      <c r="S173" s="218"/>
      <c r="T173" s="220">
        <f>SUM(T174:T180)</f>
        <v>0</v>
      </c>
      <c r="U173" s="12"/>
      <c r="V173" s="12"/>
      <c r="W173" s="12"/>
      <c r="X173" s="12"/>
      <c r="Y173" s="12"/>
      <c r="Z173" s="12"/>
      <c r="AA173" s="12"/>
      <c r="AB173" s="12"/>
      <c r="AC173" s="12"/>
      <c r="AD173" s="12"/>
      <c r="AE173" s="12"/>
      <c r="AR173" s="221" t="s">
        <v>84</v>
      </c>
      <c r="AT173" s="222" t="s">
        <v>76</v>
      </c>
      <c r="AU173" s="222" t="s">
        <v>77</v>
      </c>
      <c r="AY173" s="221" t="s">
        <v>304</v>
      </c>
      <c r="BK173" s="223">
        <f>SUM(BK174:BK180)</f>
        <v>0</v>
      </c>
    </row>
    <row r="174" s="2" customFormat="1" ht="37.8" customHeight="1">
      <c r="A174" s="38"/>
      <c r="B174" s="39"/>
      <c r="C174" s="226" t="s">
        <v>687</v>
      </c>
      <c r="D174" s="226" t="s">
        <v>307</v>
      </c>
      <c r="E174" s="227" t="s">
        <v>2393</v>
      </c>
      <c r="F174" s="228" t="s">
        <v>1861</v>
      </c>
      <c r="G174" s="229" t="s">
        <v>1293</v>
      </c>
      <c r="H174" s="230">
        <v>1</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996</v>
      </c>
    </row>
    <row r="175" s="2" customFormat="1" ht="16.5" customHeight="1">
      <c r="A175" s="38"/>
      <c r="B175" s="39"/>
      <c r="C175" s="226" t="s">
        <v>693</v>
      </c>
      <c r="D175" s="226" t="s">
        <v>307</v>
      </c>
      <c r="E175" s="227" t="s">
        <v>1862</v>
      </c>
      <c r="F175" s="228" t="s">
        <v>1321</v>
      </c>
      <c r="G175" s="229" t="s">
        <v>911</v>
      </c>
      <c r="H175" s="230">
        <v>1</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999</v>
      </c>
    </row>
    <row r="176" s="2" customFormat="1" ht="37.8" customHeight="1">
      <c r="A176" s="38"/>
      <c r="B176" s="39"/>
      <c r="C176" s="226" t="s">
        <v>697</v>
      </c>
      <c r="D176" s="226" t="s">
        <v>307</v>
      </c>
      <c r="E176" s="227" t="s">
        <v>1863</v>
      </c>
      <c r="F176" s="228" t="s">
        <v>1325</v>
      </c>
      <c r="G176" s="229" t="s">
        <v>1293</v>
      </c>
      <c r="H176" s="230">
        <v>1</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1002</v>
      </c>
    </row>
    <row r="177" s="2" customFormat="1" ht="37.8" customHeight="1">
      <c r="A177" s="38"/>
      <c r="B177" s="39"/>
      <c r="C177" s="226" t="s">
        <v>701</v>
      </c>
      <c r="D177" s="226" t="s">
        <v>307</v>
      </c>
      <c r="E177" s="227" t="s">
        <v>1864</v>
      </c>
      <c r="F177" s="228" t="s">
        <v>1327</v>
      </c>
      <c r="G177" s="229" t="s">
        <v>911</v>
      </c>
      <c r="H177" s="230">
        <v>2</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1005</v>
      </c>
    </row>
    <row r="178" s="2" customFormat="1" ht="24.15" customHeight="1">
      <c r="A178" s="38"/>
      <c r="B178" s="39"/>
      <c r="C178" s="226" t="s">
        <v>938</v>
      </c>
      <c r="D178" s="226" t="s">
        <v>307</v>
      </c>
      <c r="E178" s="227" t="s">
        <v>1865</v>
      </c>
      <c r="F178" s="228" t="s">
        <v>1331</v>
      </c>
      <c r="G178" s="229" t="s">
        <v>911</v>
      </c>
      <c r="H178" s="230">
        <v>2</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1008</v>
      </c>
    </row>
    <row r="179" s="2" customFormat="1" ht="78" customHeight="1">
      <c r="A179" s="38"/>
      <c r="B179" s="39"/>
      <c r="C179" s="226" t="s">
        <v>1012</v>
      </c>
      <c r="D179" s="226" t="s">
        <v>307</v>
      </c>
      <c r="E179" s="227" t="s">
        <v>1866</v>
      </c>
      <c r="F179" s="228" t="s">
        <v>1335</v>
      </c>
      <c r="G179" s="229" t="s">
        <v>1310</v>
      </c>
      <c r="H179" s="230">
        <v>3</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1011</v>
      </c>
    </row>
    <row r="180" s="2" customFormat="1" ht="55.5" customHeight="1">
      <c r="A180" s="38"/>
      <c r="B180" s="39"/>
      <c r="C180" s="226" t="s">
        <v>940</v>
      </c>
      <c r="D180" s="226" t="s">
        <v>307</v>
      </c>
      <c r="E180" s="227" t="s">
        <v>1867</v>
      </c>
      <c r="F180" s="228" t="s">
        <v>1305</v>
      </c>
      <c r="G180" s="229" t="s">
        <v>317</v>
      </c>
      <c r="H180" s="230">
        <v>0.5</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1015</v>
      </c>
    </row>
    <row r="181" s="12" customFormat="1" ht="25.92" customHeight="1">
      <c r="A181" s="12"/>
      <c r="B181" s="210"/>
      <c r="C181" s="211"/>
      <c r="D181" s="212" t="s">
        <v>76</v>
      </c>
      <c r="E181" s="213" t="s">
        <v>313</v>
      </c>
      <c r="F181" s="213" t="s">
        <v>1646</v>
      </c>
      <c r="G181" s="211"/>
      <c r="H181" s="211"/>
      <c r="I181" s="214"/>
      <c r="J181" s="215">
        <f>BK181</f>
        <v>0</v>
      </c>
      <c r="K181" s="211"/>
      <c r="L181" s="216"/>
      <c r="M181" s="217"/>
      <c r="N181" s="218"/>
      <c r="O181" s="218"/>
      <c r="P181" s="219">
        <f>SUM(P182:P200)</f>
        <v>0</v>
      </c>
      <c r="Q181" s="218"/>
      <c r="R181" s="219">
        <f>SUM(R182:R200)</f>
        <v>0</v>
      </c>
      <c r="S181" s="218"/>
      <c r="T181" s="220">
        <f>SUM(T182:T200)</f>
        <v>0</v>
      </c>
      <c r="U181" s="12"/>
      <c r="V181" s="12"/>
      <c r="W181" s="12"/>
      <c r="X181" s="12"/>
      <c r="Y181" s="12"/>
      <c r="Z181" s="12"/>
      <c r="AA181" s="12"/>
      <c r="AB181" s="12"/>
      <c r="AC181" s="12"/>
      <c r="AD181" s="12"/>
      <c r="AE181" s="12"/>
      <c r="AR181" s="221" t="s">
        <v>84</v>
      </c>
      <c r="AT181" s="222" t="s">
        <v>76</v>
      </c>
      <c r="AU181" s="222" t="s">
        <v>77</v>
      </c>
      <c r="AY181" s="221" t="s">
        <v>304</v>
      </c>
      <c r="BK181" s="223">
        <f>SUM(BK182:BK200)</f>
        <v>0</v>
      </c>
    </row>
    <row r="182" s="2" customFormat="1" ht="55.5" customHeight="1">
      <c r="A182" s="38"/>
      <c r="B182" s="39"/>
      <c r="C182" s="226" t="s">
        <v>1018</v>
      </c>
      <c r="D182" s="226" t="s">
        <v>307</v>
      </c>
      <c r="E182" s="227" t="s">
        <v>2394</v>
      </c>
      <c r="F182" s="228" t="s">
        <v>2273</v>
      </c>
      <c r="G182" s="229" t="s">
        <v>1293</v>
      </c>
      <c r="H182" s="230">
        <v>1</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1017</v>
      </c>
    </row>
    <row r="183" s="2" customFormat="1" ht="37.8" customHeight="1">
      <c r="A183" s="38"/>
      <c r="B183" s="39"/>
      <c r="C183" s="226" t="s">
        <v>943</v>
      </c>
      <c r="D183" s="226" t="s">
        <v>307</v>
      </c>
      <c r="E183" s="227" t="s">
        <v>2395</v>
      </c>
      <c r="F183" s="228" t="s">
        <v>1871</v>
      </c>
      <c r="G183" s="229" t="s">
        <v>1293</v>
      </c>
      <c r="H183" s="230">
        <v>1</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1021</v>
      </c>
    </row>
    <row r="184" s="2" customFormat="1" ht="37.8" customHeight="1">
      <c r="A184" s="38"/>
      <c r="B184" s="39"/>
      <c r="C184" s="226" t="s">
        <v>1027</v>
      </c>
      <c r="D184" s="226" t="s">
        <v>307</v>
      </c>
      <c r="E184" s="227" t="s">
        <v>2396</v>
      </c>
      <c r="F184" s="228" t="s">
        <v>1877</v>
      </c>
      <c r="G184" s="229" t="s">
        <v>1293</v>
      </c>
      <c r="H184" s="230">
        <v>1</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1025</v>
      </c>
    </row>
    <row r="185" s="2" customFormat="1" ht="37.8" customHeight="1">
      <c r="A185" s="38"/>
      <c r="B185" s="39"/>
      <c r="C185" s="226" t="s">
        <v>945</v>
      </c>
      <c r="D185" s="226" t="s">
        <v>307</v>
      </c>
      <c r="E185" s="227" t="s">
        <v>2397</v>
      </c>
      <c r="F185" s="228" t="s">
        <v>1873</v>
      </c>
      <c r="G185" s="229" t="s">
        <v>1293</v>
      </c>
      <c r="H185" s="230">
        <v>1</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1029</v>
      </c>
    </row>
    <row r="186" s="2" customFormat="1" ht="37.8" customHeight="1">
      <c r="A186" s="38"/>
      <c r="B186" s="39"/>
      <c r="C186" s="226" t="s">
        <v>1033</v>
      </c>
      <c r="D186" s="226" t="s">
        <v>307</v>
      </c>
      <c r="E186" s="227" t="s">
        <v>2398</v>
      </c>
      <c r="F186" s="228" t="s">
        <v>1873</v>
      </c>
      <c r="G186" s="229" t="s">
        <v>1293</v>
      </c>
      <c r="H186" s="230">
        <v>1</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1032</v>
      </c>
    </row>
    <row r="187" s="2" customFormat="1" ht="37.8" customHeight="1">
      <c r="A187" s="38"/>
      <c r="B187" s="39"/>
      <c r="C187" s="226" t="s">
        <v>948</v>
      </c>
      <c r="D187" s="226" t="s">
        <v>307</v>
      </c>
      <c r="E187" s="227" t="s">
        <v>2399</v>
      </c>
      <c r="F187" s="228" t="s">
        <v>1873</v>
      </c>
      <c r="G187" s="229" t="s">
        <v>1293</v>
      </c>
      <c r="H187" s="230">
        <v>1</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1035</v>
      </c>
    </row>
    <row r="188" s="2" customFormat="1" ht="37.8" customHeight="1">
      <c r="A188" s="38"/>
      <c r="B188" s="39"/>
      <c r="C188" s="226" t="s">
        <v>1039</v>
      </c>
      <c r="D188" s="226" t="s">
        <v>307</v>
      </c>
      <c r="E188" s="227" t="s">
        <v>2400</v>
      </c>
      <c r="F188" s="228" t="s">
        <v>1654</v>
      </c>
      <c r="G188" s="229" t="s">
        <v>1293</v>
      </c>
      <c r="H188" s="230">
        <v>1</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1038</v>
      </c>
    </row>
    <row r="189" s="2" customFormat="1" ht="37.8" customHeight="1">
      <c r="A189" s="38"/>
      <c r="B189" s="39"/>
      <c r="C189" s="226" t="s">
        <v>950</v>
      </c>
      <c r="D189" s="226" t="s">
        <v>307</v>
      </c>
      <c r="E189" s="227" t="s">
        <v>2401</v>
      </c>
      <c r="F189" s="228" t="s">
        <v>1654</v>
      </c>
      <c r="G189" s="229" t="s">
        <v>1293</v>
      </c>
      <c r="H189" s="230">
        <v>1</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1041</v>
      </c>
    </row>
    <row r="190" s="2" customFormat="1" ht="37.8" customHeight="1">
      <c r="A190" s="38"/>
      <c r="B190" s="39"/>
      <c r="C190" s="226" t="s">
        <v>894</v>
      </c>
      <c r="D190" s="226" t="s">
        <v>307</v>
      </c>
      <c r="E190" s="227" t="s">
        <v>2402</v>
      </c>
      <c r="F190" s="228" t="s">
        <v>1877</v>
      </c>
      <c r="G190" s="229" t="s">
        <v>1293</v>
      </c>
      <c r="H190" s="230">
        <v>1</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1044</v>
      </c>
    </row>
    <row r="191" s="2" customFormat="1" ht="37.8" customHeight="1">
      <c r="A191" s="38"/>
      <c r="B191" s="39"/>
      <c r="C191" s="226" t="s">
        <v>953</v>
      </c>
      <c r="D191" s="226" t="s">
        <v>307</v>
      </c>
      <c r="E191" s="227" t="s">
        <v>2403</v>
      </c>
      <c r="F191" s="228" t="s">
        <v>1871</v>
      </c>
      <c r="G191" s="229" t="s">
        <v>1293</v>
      </c>
      <c r="H191" s="230">
        <v>1</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1047</v>
      </c>
    </row>
    <row r="192" s="2" customFormat="1" ht="37.8" customHeight="1">
      <c r="A192" s="38"/>
      <c r="B192" s="39"/>
      <c r="C192" s="226" t="s">
        <v>1050</v>
      </c>
      <c r="D192" s="226" t="s">
        <v>307</v>
      </c>
      <c r="E192" s="227" t="s">
        <v>2404</v>
      </c>
      <c r="F192" s="228" t="s">
        <v>1873</v>
      </c>
      <c r="G192" s="229" t="s">
        <v>1293</v>
      </c>
      <c r="H192" s="230">
        <v>1</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1049</v>
      </c>
    </row>
    <row r="193" s="2" customFormat="1" ht="37.8" customHeight="1">
      <c r="A193" s="38"/>
      <c r="B193" s="39"/>
      <c r="C193" s="226" t="s">
        <v>956</v>
      </c>
      <c r="D193" s="226" t="s">
        <v>307</v>
      </c>
      <c r="E193" s="227" t="s">
        <v>1659</v>
      </c>
      <c r="F193" s="228" t="s">
        <v>1660</v>
      </c>
      <c r="G193" s="229" t="s">
        <v>1293</v>
      </c>
      <c r="H193" s="230">
        <v>1</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1053</v>
      </c>
    </row>
    <row r="194" s="2" customFormat="1" ht="55.5" customHeight="1">
      <c r="A194" s="38"/>
      <c r="B194" s="39"/>
      <c r="C194" s="226" t="s">
        <v>1057</v>
      </c>
      <c r="D194" s="226" t="s">
        <v>307</v>
      </c>
      <c r="E194" s="227" t="s">
        <v>1663</v>
      </c>
      <c r="F194" s="228" t="s">
        <v>1664</v>
      </c>
      <c r="G194" s="229" t="s">
        <v>1310</v>
      </c>
      <c r="H194" s="230">
        <v>18</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1056</v>
      </c>
    </row>
    <row r="195" s="2" customFormat="1" ht="55.5" customHeight="1">
      <c r="A195" s="38"/>
      <c r="B195" s="39"/>
      <c r="C195" s="226" t="s">
        <v>959</v>
      </c>
      <c r="D195" s="226" t="s">
        <v>307</v>
      </c>
      <c r="E195" s="227" t="s">
        <v>1665</v>
      </c>
      <c r="F195" s="228" t="s">
        <v>1666</v>
      </c>
      <c r="G195" s="229" t="s">
        <v>1310</v>
      </c>
      <c r="H195" s="230">
        <v>10</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1060</v>
      </c>
    </row>
    <row r="196" s="2" customFormat="1" ht="55.5" customHeight="1">
      <c r="A196" s="38"/>
      <c r="B196" s="39"/>
      <c r="C196" s="226" t="s">
        <v>1064</v>
      </c>
      <c r="D196" s="226" t="s">
        <v>307</v>
      </c>
      <c r="E196" s="227" t="s">
        <v>1667</v>
      </c>
      <c r="F196" s="228" t="s">
        <v>1668</v>
      </c>
      <c r="G196" s="229" t="s">
        <v>1310</v>
      </c>
      <c r="H196" s="230">
        <v>11</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1063</v>
      </c>
    </row>
    <row r="197" s="2" customFormat="1" ht="55.5" customHeight="1">
      <c r="A197" s="38"/>
      <c r="B197" s="39"/>
      <c r="C197" s="226" t="s">
        <v>962</v>
      </c>
      <c r="D197" s="226" t="s">
        <v>307</v>
      </c>
      <c r="E197" s="227" t="s">
        <v>1669</v>
      </c>
      <c r="F197" s="228" t="s">
        <v>1670</v>
      </c>
      <c r="G197" s="229" t="s">
        <v>1310</v>
      </c>
      <c r="H197" s="230">
        <v>35</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1067</v>
      </c>
    </row>
    <row r="198" s="2" customFormat="1" ht="16.5" customHeight="1">
      <c r="A198" s="38"/>
      <c r="B198" s="39"/>
      <c r="C198" s="226" t="s">
        <v>1071</v>
      </c>
      <c r="D198" s="226" t="s">
        <v>307</v>
      </c>
      <c r="E198" s="227" t="s">
        <v>1671</v>
      </c>
      <c r="F198" s="228" t="s">
        <v>1672</v>
      </c>
      <c r="G198" s="229" t="s">
        <v>911</v>
      </c>
      <c r="H198" s="230">
        <v>9</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1070</v>
      </c>
    </row>
    <row r="199" s="2" customFormat="1" ht="66.75" customHeight="1">
      <c r="A199" s="38"/>
      <c r="B199" s="39"/>
      <c r="C199" s="226" t="s">
        <v>964</v>
      </c>
      <c r="D199" s="226" t="s">
        <v>307</v>
      </c>
      <c r="E199" s="227" t="s">
        <v>1677</v>
      </c>
      <c r="F199" s="228" t="s">
        <v>1348</v>
      </c>
      <c r="G199" s="229" t="s">
        <v>911</v>
      </c>
      <c r="H199" s="230">
        <v>3</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1074</v>
      </c>
    </row>
    <row r="200" s="2" customFormat="1" ht="55.5" customHeight="1">
      <c r="A200" s="38"/>
      <c r="B200" s="39"/>
      <c r="C200" s="226" t="s">
        <v>1077</v>
      </c>
      <c r="D200" s="226" t="s">
        <v>307</v>
      </c>
      <c r="E200" s="227" t="s">
        <v>2282</v>
      </c>
      <c r="F200" s="228" t="s">
        <v>2283</v>
      </c>
      <c r="G200" s="229" t="s">
        <v>1293</v>
      </c>
      <c r="H200" s="230">
        <v>1</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1076</v>
      </c>
    </row>
    <row r="201" s="12" customFormat="1" ht="25.92" customHeight="1">
      <c r="A201" s="12"/>
      <c r="B201" s="210"/>
      <c r="C201" s="211"/>
      <c r="D201" s="212" t="s">
        <v>76</v>
      </c>
      <c r="E201" s="213" t="s">
        <v>2405</v>
      </c>
      <c r="F201" s="213" t="s">
        <v>692</v>
      </c>
      <c r="G201" s="211"/>
      <c r="H201" s="211"/>
      <c r="I201" s="214"/>
      <c r="J201" s="215">
        <f>BK201</f>
        <v>0</v>
      </c>
      <c r="K201" s="211"/>
      <c r="L201" s="216"/>
      <c r="M201" s="217"/>
      <c r="N201" s="218"/>
      <c r="O201" s="218"/>
      <c r="P201" s="219">
        <f>P202</f>
        <v>0</v>
      </c>
      <c r="Q201" s="218"/>
      <c r="R201" s="219">
        <f>R202</f>
        <v>0</v>
      </c>
      <c r="S201" s="218"/>
      <c r="T201" s="220">
        <f>T202</f>
        <v>0</v>
      </c>
      <c r="U201" s="12"/>
      <c r="V201" s="12"/>
      <c r="W201" s="12"/>
      <c r="X201" s="12"/>
      <c r="Y201" s="12"/>
      <c r="Z201" s="12"/>
      <c r="AA201" s="12"/>
      <c r="AB201" s="12"/>
      <c r="AC201" s="12"/>
      <c r="AD201" s="12"/>
      <c r="AE201" s="12"/>
      <c r="AR201" s="221" t="s">
        <v>84</v>
      </c>
      <c r="AT201" s="222" t="s">
        <v>76</v>
      </c>
      <c r="AU201" s="222" t="s">
        <v>77</v>
      </c>
      <c r="AY201" s="221" t="s">
        <v>304</v>
      </c>
      <c r="BK201" s="223">
        <f>BK202</f>
        <v>0</v>
      </c>
    </row>
    <row r="202" s="2" customFormat="1" ht="16.5" customHeight="1">
      <c r="A202" s="38"/>
      <c r="B202" s="39"/>
      <c r="C202" s="226" t="s">
        <v>967</v>
      </c>
      <c r="D202" s="226" t="s">
        <v>307</v>
      </c>
      <c r="E202" s="227" t="s">
        <v>2406</v>
      </c>
      <c r="F202" s="228" t="s">
        <v>1353</v>
      </c>
      <c r="G202" s="229" t="s">
        <v>1293</v>
      </c>
      <c r="H202" s="230">
        <v>1</v>
      </c>
      <c r="I202" s="231"/>
      <c r="J202" s="232">
        <f>ROUND(I202*H202,2)</f>
        <v>0</v>
      </c>
      <c r="K202" s="228" t="s">
        <v>1</v>
      </c>
      <c r="L202" s="44"/>
      <c r="M202" s="286" t="s">
        <v>1</v>
      </c>
      <c r="N202" s="287" t="s">
        <v>42</v>
      </c>
      <c r="O202" s="288"/>
      <c r="P202" s="289">
        <f>O202*H202</f>
        <v>0</v>
      </c>
      <c r="Q202" s="289">
        <v>0</v>
      </c>
      <c r="R202" s="289">
        <f>Q202*H202</f>
        <v>0</v>
      </c>
      <c r="S202" s="289">
        <v>0</v>
      </c>
      <c r="T202" s="290">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1083</v>
      </c>
    </row>
    <row r="203" s="2" customFormat="1" ht="6.96" customHeight="1">
      <c r="A203" s="38"/>
      <c r="B203" s="66"/>
      <c r="C203" s="67"/>
      <c r="D203" s="67"/>
      <c r="E203" s="67"/>
      <c r="F203" s="67"/>
      <c r="G203" s="67"/>
      <c r="H203" s="67"/>
      <c r="I203" s="67"/>
      <c r="J203" s="67"/>
      <c r="K203" s="67"/>
      <c r="L203" s="44"/>
      <c r="M203" s="38"/>
      <c r="O203" s="38"/>
      <c r="P203" s="38"/>
      <c r="Q203" s="38"/>
      <c r="R203" s="38"/>
      <c r="S203" s="38"/>
      <c r="T203" s="38"/>
      <c r="U203" s="38"/>
      <c r="V203" s="38"/>
      <c r="W203" s="38"/>
      <c r="X203" s="38"/>
      <c r="Y203" s="38"/>
      <c r="Z203" s="38"/>
      <c r="AA203" s="38"/>
      <c r="AB203" s="38"/>
      <c r="AC203" s="38"/>
      <c r="AD203" s="38"/>
      <c r="AE203" s="38"/>
    </row>
  </sheetData>
  <sheetProtection sheet="1" autoFilter="0" formatColumns="0" formatRows="0" objects="1" scenarios="1" spinCount="100000" saltValue="6aRKJJ2FkA/PkhjCpqx73mKyCc8mZPyo+fQYewHojpNCvhB11D1eN57yLjocXlOFhCjDSVqP3+wDjUzFtycQDQ==" hashValue="nzl9Ianjkcur0dZg7MAjoROYQy1uYfnzSYDua4oaEgfjT2QU3tIz0KRjGYgVK6iMzhZqLfv90sP1wxwE0JDb5w==" algorithmName="SHA-512" password="CC35"/>
  <autoFilter ref="C124:K202"/>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217</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2407</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2408</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ROUND(J133,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ROUND((SUM(BE133:BE242)),  2)</f>
        <v>0</v>
      </c>
      <c r="G35" s="38"/>
      <c r="H35" s="38"/>
      <c r="I35" s="164">
        <v>0.20999999999999999</v>
      </c>
      <c r="J35" s="163">
        <f>ROUND(((SUM(BE133:BE242))*I35),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ROUND((SUM(BF133:BF242)),  2)</f>
        <v>0</v>
      </c>
      <c r="G36" s="38"/>
      <c r="H36" s="38"/>
      <c r="I36" s="164">
        <v>0.12</v>
      </c>
      <c r="J36" s="163">
        <f>ROUND(((SUM(BF133:BF242))*I36),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ROUND((SUM(BG133:BG242)),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ROUND((SUM(BH133:BH242)),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ROUND((SUM(BI133:BI242)),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2407</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07.1 - Stavební část 7.NP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J133</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276</v>
      </c>
      <c r="E99" s="191"/>
      <c r="F99" s="191"/>
      <c r="G99" s="191"/>
      <c r="H99" s="191"/>
      <c r="I99" s="191"/>
      <c r="J99" s="192">
        <f>J134</f>
        <v>0</v>
      </c>
      <c r="K99" s="189"/>
      <c r="L99" s="193"/>
      <c r="S99" s="9"/>
      <c r="T99" s="9"/>
      <c r="U99" s="9"/>
      <c r="V99" s="9"/>
      <c r="W99" s="9"/>
      <c r="X99" s="9"/>
      <c r="Y99" s="9"/>
      <c r="Z99" s="9"/>
      <c r="AA99" s="9"/>
      <c r="AB99" s="9"/>
      <c r="AC99" s="9"/>
      <c r="AD99" s="9"/>
      <c r="AE99" s="9"/>
    </row>
    <row r="100" s="10" customFormat="1" ht="19.92" customHeight="1">
      <c r="A100" s="10"/>
      <c r="B100" s="194"/>
      <c r="C100" s="133"/>
      <c r="D100" s="195" t="s">
        <v>278</v>
      </c>
      <c r="E100" s="196"/>
      <c r="F100" s="196"/>
      <c r="G100" s="196"/>
      <c r="H100" s="196"/>
      <c r="I100" s="196"/>
      <c r="J100" s="197">
        <f>J135</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279</v>
      </c>
      <c r="E101" s="196"/>
      <c r="F101" s="196"/>
      <c r="G101" s="196"/>
      <c r="H101" s="196"/>
      <c r="I101" s="196"/>
      <c r="J101" s="197">
        <f>J137</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280</v>
      </c>
      <c r="E102" s="196"/>
      <c r="F102" s="196"/>
      <c r="G102" s="196"/>
      <c r="H102" s="196"/>
      <c r="I102" s="196"/>
      <c r="J102" s="197">
        <f>J157</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281</v>
      </c>
      <c r="E103" s="196"/>
      <c r="F103" s="196"/>
      <c r="G103" s="196"/>
      <c r="H103" s="196"/>
      <c r="I103" s="196"/>
      <c r="J103" s="197">
        <f>J163</f>
        <v>0</v>
      </c>
      <c r="K103" s="133"/>
      <c r="L103" s="198"/>
      <c r="S103" s="10"/>
      <c r="T103" s="10"/>
      <c r="U103" s="10"/>
      <c r="V103" s="10"/>
      <c r="W103" s="10"/>
      <c r="X103" s="10"/>
      <c r="Y103" s="10"/>
      <c r="Z103" s="10"/>
      <c r="AA103" s="10"/>
      <c r="AB103" s="10"/>
      <c r="AC103" s="10"/>
      <c r="AD103" s="10"/>
      <c r="AE103" s="10"/>
    </row>
    <row r="104" s="9" customFormat="1" ht="24.96" customHeight="1">
      <c r="A104" s="9"/>
      <c r="B104" s="188"/>
      <c r="C104" s="189"/>
      <c r="D104" s="190" t="s">
        <v>282</v>
      </c>
      <c r="E104" s="191"/>
      <c r="F104" s="191"/>
      <c r="G104" s="191"/>
      <c r="H104" s="191"/>
      <c r="I104" s="191"/>
      <c r="J104" s="192">
        <f>J165</f>
        <v>0</v>
      </c>
      <c r="K104" s="189"/>
      <c r="L104" s="193"/>
      <c r="S104" s="9"/>
      <c r="T104" s="9"/>
      <c r="U104" s="9"/>
      <c r="V104" s="9"/>
      <c r="W104" s="9"/>
      <c r="X104" s="9"/>
      <c r="Y104" s="9"/>
      <c r="Z104" s="9"/>
      <c r="AA104" s="9"/>
      <c r="AB104" s="9"/>
      <c r="AC104" s="9"/>
      <c r="AD104" s="9"/>
      <c r="AE104" s="9"/>
    </row>
    <row r="105" s="10" customFormat="1" ht="19.92" customHeight="1">
      <c r="A105" s="10"/>
      <c r="B105" s="194"/>
      <c r="C105" s="133"/>
      <c r="D105" s="195" t="s">
        <v>283</v>
      </c>
      <c r="E105" s="196"/>
      <c r="F105" s="196"/>
      <c r="G105" s="196"/>
      <c r="H105" s="196"/>
      <c r="I105" s="196"/>
      <c r="J105" s="197">
        <f>J166</f>
        <v>0</v>
      </c>
      <c r="K105" s="133"/>
      <c r="L105" s="198"/>
      <c r="S105" s="10"/>
      <c r="T105" s="10"/>
      <c r="U105" s="10"/>
      <c r="V105" s="10"/>
      <c r="W105" s="10"/>
      <c r="X105" s="10"/>
      <c r="Y105" s="10"/>
      <c r="Z105" s="10"/>
      <c r="AA105" s="10"/>
      <c r="AB105" s="10"/>
      <c r="AC105" s="10"/>
      <c r="AD105" s="10"/>
      <c r="AE105" s="10"/>
    </row>
    <row r="106" s="10" customFormat="1" ht="19.92" customHeight="1">
      <c r="A106" s="10"/>
      <c r="B106" s="194"/>
      <c r="C106" s="133"/>
      <c r="D106" s="195" t="s">
        <v>1356</v>
      </c>
      <c r="E106" s="196"/>
      <c r="F106" s="196"/>
      <c r="G106" s="196"/>
      <c r="H106" s="196"/>
      <c r="I106" s="196"/>
      <c r="J106" s="197">
        <f>J184</f>
        <v>0</v>
      </c>
      <c r="K106" s="133"/>
      <c r="L106" s="198"/>
      <c r="S106" s="10"/>
      <c r="T106" s="10"/>
      <c r="U106" s="10"/>
      <c r="V106" s="10"/>
      <c r="W106" s="10"/>
      <c r="X106" s="10"/>
      <c r="Y106" s="10"/>
      <c r="Z106" s="10"/>
      <c r="AA106" s="10"/>
      <c r="AB106" s="10"/>
      <c r="AC106" s="10"/>
      <c r="AD106" s="10"/>
      <c r="AE106" s="10"/>
    </row>
    <row r="107" s="10" customFormat="1" ht="19.92" customHeight="1">
      <c r="A107" s="10"/>
      <c r="B107" s="194"/>
      <c r="C107" s="133"/>
      <c r="D107" s="195" t="s">
        <v>284</v>
      </c>
      <c r="E107" s="196"/>
      <c r="F107" s="196"/>
      <c r="G107" s="196"/>
      <c r="H107" s="196"/>
      <c r="I107" s="196"/>
      <c r="J107" s="197">
        <f>J190</f>
        <v>0</v>
      </c>
      <c r="K107" s="133"/>
      <c r="L107" s="198"/>
      <c r="S107" s="10"/>
      <c r="T107" s="10"/>
      <c r="U107" s="10"/>
      <c r="V107" s="10"/>
      <c r="W107" s="10"/>
      <c r="X107" s="10"/>
      <c r="Y107" s="10"/>
      <c r="Z107" s="10"/>
      <c r="AA107" s="10"/>
      <c r="AB107" s="10"/>
      <c r="AC107" s="10"/>
      <c r="AD107" s="10"/>
      <c r="AE107" s="10"/>
    </row>
    <row r="108" s="10" customFormat="1" ht="19.92" customHeight="1">
      <c r="A108" s="10"/>
      <c r="B108" s="194"/>
      <c r="C108" s="133"/>
      <c r="D108" s="195" t="s">
        <v>285</v>
      </c>
      <c r="E108" s="196"/>
      <c r="F108" s="196"/>
      <c r="G108" s="196"/>
      <c r="H108" s="196"/>
      <c r="I108" s="196"/>
      <c r="J108" s="197">
        <f>J200</f>
        <v>0</v>
      </c>
      <c r="K108" s="133"/>
      <c r="L108" s="198"/>
      <c r="S108" s="10"/>
      <c r="T108" s="10"/>
      <c r="U108" s="10"/>
      <c r="V108" s="10"/>
      <c r="W108" s="10"/>
      <c r="X108" s="10"/>
      <c r="Y108" s="10"/>
      <c r="Z108" s="10"/>
      <c r="AA108" s="10"/>
      <c r="AB108" s="10"/>
      <c r="AC108" s="10"/>
      <c r="AD108" s="10"/>
      <c r="AE108" s="10"/>
    </row>
    <row r="109" s="10" customFormat="1" ht="19.92" customHeight="1">
      <c r="A109" s="10"/>
      <c r="B109" s="194"/>
      <c r="C109" s="133"/>
      <c r="D109" s="195" t="s">
        <v>286</v>
      </c>
      <c r="E109" s="196"/>
      <c r="F109" s="196"/>
      <c r="G109" s="196"/>
      <c r="H109" s="196"/>
      <c r="I109" s="196"/>
      <c r="J109" s="197">
        <f>J216</f>
        <v>0</v>
      </c>
      <c r="K109" s="133"/>
      <c r="L109" s="198"/>
      <c r="S109" s="10"/>
      <c r="T109" s="10"/>
      <c r="U109" s="10"/>
      <c r="V109" s="10"/>
      <c r="W109" s="10"/>
      <c r="X109" s="10"/>
      <c r="Y109" s="10"/>
      <c r="Z109" s="10"/>
      <c r="AA109" s="10"/>
      <c r="AB109" s="10"/>
      <c r="AC109" s="10"/>
      <c r="AD109" s="10"/>
      <c r="AE109" s="10"/>
    </row>
    <row r="110" s="10" customFormat="1" ht="19.92" customHeight="1">
      <c r="A110" s="10"/>
      <c r="B110" s="194"/>
      <c r="C110" s="133"/>
      <c r="D110" s="195" t="s">
        <v>287</v>
      </c>
      <c r="E110" s="196"/>
      <c r="F110" s="196"/>
      <c r="G110" s="196"/>
      <c r="H110" s="196"/>
      <c r="I110" s="196"/>
      <c r="J110" s="197">
        <f>J235</f>
        <v>0</v>
      </c>
      <c r="K110" s="133"/>
      <c r="L110" s="198"/>
      <c r="S110" s="10"/>
      <c r="T110" s="10"/>
      <c r="U110" s="10"/>
      <c r="V110" s="10"/>
      <c r="W110" s="10"/>
      <c r="X110" s="10"/>
      <c r="Y110" s="10"/>
      <c r="Z110" s="10"/>
      <c r="AA110" s="10"/>
      <c r="AB110" s="10"/>
      <c r="AC110" s="10"/>
      <c r="AD110" s="10"/>
      <c r="AE110" s="10"/>
    </row>
    <row r="111" s="9" customFormat="1" ht="24.96" customHeight="1">
      <c r="A111" s="9"/>
      <c r="B111" s="188"/>
      <c r="C111" s="189"/>
      <c r="D111" s="190" t="s">
        <v>288</v>
      </c>
      <c r="E111" s="191"/>
      <c r="F111" s="191"/>
      <c r="G111" s="191"/>
      <c r="H111" s="191"/>
      <c r="I111" s="191"/>
      <c r="J111" s="192">
        <f>J240</f>
        <v>0</v>
      </c>
      <c r="K111" s="189"/>
      <c r="L111" s="193"/>
      <c r="S111" s="9"/>
      <c r="T111" s="9"/>
      <c r="U111" s="9"/>
      <c r="V111" s="9"/>
      <c r="W111" s="9"/>
      <c r="X111" s="9"/>
      <c r="Y111" s="9"/>
      <c r="Z111" s="9"/>
      <c r="AA111" s="9"/>
      <c r="AB111" s="9"/>
      <c r="AC111" s="9"/>
      <c r="AD111" s="9"/>
      <c r="AE111" s="9"/>
    </row>
    <row r="112" s="2" customFormat="1" ht="21.84"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66"/>
      <c r="C113" s="67"/>
      <c r="D113" s="67"/>
      <c r="E113" s="67"/>
      <c r="F113" s="67"/>
      <c r="G113" s="67"/>
      <c r="H113" s="67"/>
      <c r="I113" s="67"/>
      <c r="J113" s="67"/>
      <c r="K113" s="67"/>
      <c r="L113" s="63"/>
      <c r="S113" s="38"/>
      <c r="T113" s="38"/>
      <c r="U113" s="38"/>
      <c r="V113" s="38"/>
      <c r="W113" s="38"/>
      <c r="X113" s="38"/>
      <c r="Y113" s="38"/>
      <c r="Z113" s="38"/>
      <c r="AA113" s="38"/>
      <c r="AB113" s="38"/>
      <c r="AC113" s="38"/>
      <c r="AD113" s="38"/>
      <c r="AE113" s="38"/>
    </row>
    <row r="117" s="2" customFormat="1" ht="6.96" customHeight="1">
      <c r="A117" s="38"/>
      <c r="B117" s="68"/>
      <c r="C117" s="69"/>
      <c r="D117" s="69"/>
      <c r="E117" s="69"/>
      <c r="F117" s="69"/>
      <c r="G117" s="69"/>
      <c r="H117" s="69"/>
      <c r="I117" s="69"/>
      <c r="J117" s="69"/>
      <c r="K117" s="69"/>
      <c r="L117" s="63"/>
      <c r="S117" s="38"/>
      <c r="T117" s="38"/>
      <c r="U117" s="38"/>
      <c r="V117" s="38"/>
      <c r="W117" s="38"/>
      <c r="X117" s="38"/>
      <c r="Y117" s="38"/>
      <c r="Z117" s="38"/>
      <c r="AA117" s="38"/>
      <c r="AB117" s="38"/>
      <c r="AC117" s="38"/>
      <c r="AD117" s="38"/>
      <c r="AE117" s="38"/>
    </row>
    <row r="118" s="2" customFormat="1" ht="24.96" customHeight="1">
      <c r="A118" s="38"/>
      <c r="B118" s="39"/>
      <c r="C118" s="23" t="s">
        <v>289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16</v>
      </c>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6.5" customHeight="1">
      <c r="A121" s="38"/>
      <c r="B121" s="39"/>
      <c r="C121" s="40"/>
      <c r="D121" s="40"/>
      <c r="E121" s="183" t="str">
        <f>E7</f>
        <v>Stavební úpravy v budově č.p. 1371, ul. Na Okrouhlíku, HK</v>
      </c>
      <c r="F121" s="32"/>
      <c r="G121" s="32"/>
      <c r="H121" s="32"/>
      <c r="I121" s="40"/>
      <c r="J121" s="40"/>
      <c r="K121" s="40"/>
      <c r="L121" s="63"/>
      <c r="S121" s="38"/>
      <c r="T121" s="38"/>
      <c r="U121" s="38"/>
      <c r="V121" s="38"/>
      <c r="W121" s="38"/>
      <c r="X121" s="38"/>
      <c r="Y121" s="38"/>
      <c r="Z121" s="38"/>
      <c r="AA121" s="38"/>
      <c r="AB121" s="38"/>
      <c r="AC121" s="38"/>
      <c r="AD121" s="38"/>
      <c r="AE121" s="38"/>
    </row>
    <row r="122" s="1" customFormat="1" ht="12" customHeight="1">
      <c r="B122" s="21"/>
      <c r="C122" s="32" t="s">
        <v>267</v>
      </c>
      <c r="D122" s="22"/>
      <c r="E122" s="22"/>
      <c r="F122" s="22"/>
      <c r="G122" s="22"/>
      <c r="H122" s="22"/>
      <c r="I122" s="22"/>
      <c r="J122" s="22"/>
      <c r="K122" s="22"/>
      <c r="L122" s="20"/>
    </row>
    <row r="123" s="2" customFormat="1" ht="16.5" customHeight="1">
      <c r="A123" s="38"/>
      <c r="B123" s="39"/>
      <c r="C123" s="40"/>
      <c r="D123" s="40"/>
      <c r="E123" s="183" t="s">
        <v>2407</v>
      </c>
      <c r="F123" s="40"/>
      <c r="G123" s="40"/>
      <c r="H123" s="40"/>
      <c r="I123" s="40"/>
      <c r="J123" s="40"/>
      <c r="K123" s="40"/>
      <c r="L123" s="63"/>
      <c r="S123" s="38"/>
      <c r="T123" s="38"/>
      <c r="U123" s="38"/>
      <c r="V123" s="38"/>
      <c r="W123" s="38"/>
      <c r="X123" s="38"/>
      <c r="Y123" s="38"/>
      <c r="Z123" s="38"/>
      <c r="AA123" s="38"/>
      <c r="AB123" s="38"/>
      <c r="AC123" s="38"/>
      <c r="AD123" s="38"/>
      <c r="AE123" s="38"/>
    </row>
    <row r="124" s="2" customFormat="1" ht="12" customHeight="1">
      <c r="A124" s="38"/>
      <c r="B124" s="39"/>
      <c r="C124" s="32" t="s">
        <v>269</v>
      </c>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2" customFormat="1" ht="16.5" customHeight="1">
      <c r="A125" s="38"/>
      <c r="B125" s="39"/>
      <c r="C125" s="40"/>
      <c r="D125" s="40"/>
      <c r="E125" s="76" t="str">
        <f>E11</f>
        <v>07.1 - Stavební část 7.NP</v>
      </c>
      <c r="F125" s="40"/>
      <c r="G125" s="40"/>
      <c r="H125" s="40"/>
      <c r="I125" s="40"/>
      <c r="J125" s="40"/>
      <c r="K125" s="40"/>
      <c r="L125" s="63"/>
      <c r="S125" s="38"/>
      <c r="T125" s="38"/>
      <c r="U125" s="38"/>
      <c r="V125" s="38"/>
      <c r="W125" s="38"/>
      <c r="X125" s="38"/>
      <c r="Y125" s="38"/>
      <c r="Z125" s="38"/>
      <c r="AA125" s="38"/>
      <c r="AB125" s="38"/>
      <c r="AC125" s="38"/>
      <c r="AD125" s="38"/>
      <c r="AE125" s="38"/>
    </row>
    <row r="126" s="2" customFormat="1" ht="6.96" customHeight="1">
      <c r="A126" s="38"/>
      <c r="B126" s="39"/>
      <c r="C126" s="40"/>
      <c r="D126" s="40"/>
      <c r="E126" s="40"/>
      <c r="F126" s="40"/>
      <c r="G126" s="40"/>
      <c r="H126" s="40"/>
      <c r="I126" s="40"/>
      <c r="J126" s="40"/>
      <c r="K126" s="40"/>
      <c r="L126" s="63"/>
      <c r="S126" s="38"/>
      <c r="T126" s="38"/>
      <c r="U126" s="38"/>
      <c r="V126" s="38"/>
      <c r="W126" s="38"/>
      <c r="X126" s="38"/>
      <c r="Y126" s="38"/>
      <c r="Z126" s="38"/>
      <c r="AA126" s="38"/>
      <c r="AB126" s="38"/>
      <c r="AC126" s="38"/>
      <c r="AD126" s="38"/>
      <c r="AE126" s="38"/>
    </row>
    <row r="127" s="2" customFormat="1" ht="12" customHeight="1">
      <c r="A127" s="38"/>
      <c r="B127" s="39"/>
      <c r="C127" s="32" t="s">
        <v>20</v>
      </c>
      <c r="D127" s="40"/>
      <c r="E127" s="40"/>
      <c r="F127" s="27" t="str">
        <f>F14</f>
        <v>Na Okrouhlíku 1371, HK</v>
      </c>
      <c r="G127" s="40"/>
      <c r="H127" s="40"/>
      <c r="I127" s="32" t="s">
        <v>22</v>
      </c>
      <c r="J127" s="79" t="str">
        <f>IF(J14="","",J14)</f>
        <v>24. 6. 2024</v>
      </c>
      <c r="K127" s="40"/>
      <c r="L127" s="63"/>
      <c r="S127" s="38"/>
      <c r="T127" s="38"/>
      <c r="U127" s="38"/>
      <c r="V127" s="38"/>
      <c r="W127" s="38"/>
      <c r="X127" s="38"/>
      <c r="Y127" s="38"/>
      <c r="Z127" s="38"/>
      <c r="AA127" s="38"/>
      <c r="AB127" s="38"/>
      <c r="AC127" s="38"/>
      <c r="AD127" s="38"/>
      <c r="AE127" s="38"/>
    </row>
    <row r="128" s="2" customFormat="1" ht="6.96" customHeight="1">
      <c r="A128" s="38"/>
      <c r="B128" s="39"/>
      <c r="C128" s="40"/>
      <c r="D128" s="40"/>
      <c r="E128" s="40"/>
      <c r="F128" s="40"/>
      <c r="G128" s="40"/>
      <c r="H128" s="40"/>
      <c r="I128" s="40"/>
      <c r="J128" s="40"/>
      <c r="K128" s="40"/>
      <c r="L128" s="63"/>
      <c r="S128" s="38"/>
      <c r="T128" s="38"/>
      <c r="U128" s="38"/>
      <c r="V128" s="38"/>
      <c r="W128" s="38"/>
      <c r="X128" s="38"/>
      <c r="Y128" s="38"/>
      <c r="Z128" s="38"/>
      <c r="AA128" s="38"/>
      <c r="AB128" s="38"/>
      <c r="AC128" s="38"/>
      <c r="AD128" s="38"/>
      <c r="AE128" s="38"/>
    </row>
    <row r="129" s="2" customFormat="1" ht="25.65" customHeight="1">
      <c r="A129" s="38"/>
      <c r="B129" s="39"/>
      <c r="C129" s="32" t="s">
        <v>24</v>
      </c>
      <c r="D129" s="40"/>
      <c r="E129" s="40"/>
      <c r="F129" s="27" t="str">
        <f>E17</f>
        <v>Krajský úřad Královéhradeckého kraje</v>
      </c>
      <c r="G129" s="40"/>
      <c r="H129" s="40"/>
      <c r="I129" s="32" t="s">
        <v>30</v>
      </c>
      <c r="J129" s="36" t="str">
        <f>E23</f>
        <v>Energy Benefit Centre a.s.</v>
      </c>
      <c r="K129" s="40"/>
      <c r="L129" s="63"/>
      <c r="S129" s="38"/>
      <c r="T129" s="38"/>
      <c r="U129" s="38"/>
      <c r="V129" s="38"/>
      <c r="W129" s="38"/>
      <c r="X129" s="38"/>
      <c r="Y129" s="38"/>
      <c r="Z129" s="38"/>
      <c r="AA129" s="38"/>
      <c r="AB129" s="38"/>
      <c r="AC129" s="38"/>
      <c r="AD129" s="38"/>
      <c r="AE129" s="38"/>
    </row>
    <row r="130" s="2" customFormat="1" ht="15.15" customHeight="1">
      <c r="A130" s="38"/>
      <c r="B130" s="39"/>
      <c r="C130" s="32" t="s">
        <v>28</v>
      </c>
      <c r="D130" s="40"/>
      <c r="E130" s="40"/>
      <c r="F130" s="27" t="str">
        <f>IF(E20="","",E20)</f>
        <v>Vyplň údaj</v>
      </c>
      <c r="G130" s="40"/>
      <c r="H130" s="40"/>
      <c r="I130" s="32" t="s">
        <v>33</v>
      </c>
      <c r="J130" s="36" t="str">
        <f>E26</f>
        <v xml:space="preserve"> </v>
      </c>
      <c r="K130" s="40"/>
      <c r="L130" s="63"/>
      <c r="S130" s="38"/>
      <c r="T130" s="38"/>
      <c r="U130" s="38"/>
      <c r="V130" s="38"/>
      <c r="W130" s="38"/>
      <c r="X130" s="38"/>
      <c r="Y130" s="38"/>
      <c r="Z130" s="38"/>
      <c r="AA130" s="38"/>
      <c r="AB130" s="38"/>
      <c r="AC130" s="38"/>
      <c r="AD130" s="38"/>
      <c r="AE130" s="38"/>
    </row>
    <row r="131" s="2" customFormat="1" ht="10.32" customHeight="1">
      <c r="A131" s="38"/>
      <c r="B131" s="39"/>
      <c r="C131" s="40"/>
      <c r="D131" s="40"/>
      <c r="E131" s="40"/>
      <c r="F131" s="40"/>
      <c r="G131" s="40"/>
      <c r="H131" s="40"/>
      <c r="I131" s="40"/>
      <c r="J131" s="40"/>
      <c r="K131" s="40"/>
      <c r="L131" s="63"/>
      <c r="S131" s="38"/>
      <c r="T131" s="38"/>
      <c r="U131" s="38"/>
      <c r="V131" s="38"/>
      <c r="W131" s="38"/>
      <c r="X131" s="38"/>
      <c r="Y131" s="38"/>
      <c r="Z131" s="38"/>
      <c r="AA131" s="38"/>
      <c r="AB131" s="38"/>
      <c r="AC131" s="38"/>
      <c r="AD131" s="38"/>
      <c r="AE131" s="38"/>
    </row>
    <row r="132" s="11" customFormat="1" ht="29.28" customHeight="1">
      <c r="A132" s="199"/>
      <c r="B132" s="200"/>
      <c r="C132" s="201" t="s">
        <v>290</v>
      </c>
      <c r="D132" s="202" t="s">
        <v>62</v>
      </c>
      <c r="E132" s="202" t="s">
        <v>58</v>
      </c>
      <c r="F132" s="202" t="s">
        <v>59</v>
      </c>
      <c r="G132" s="202" t="s">
        <v>291</v>
      </c>
      <c r="H132" s="202" t="s">
        <v>292</v>
      </c>
      <c r="I132" s="202" t="s">
        <v>293</v>
      </c>
      <c r="J132" s="202" t="s">
        <v>273</v>
      </c>
      <c r="K132" s="203" t="s">
        <v>294</v>
      </c>
      <c r="L132" s="204"/>
      <c r="M132" s="100" t="s">
        <v>1</v>
      </c>
      <c r="N132" s="101" t="s">
        <v>41</v>
      </c>
      <c r="O132" s="101" t="s">
        <v>295</v>
      </c>
      <c r="P132" s="101" t="s">
        <v>296</v>
      </c>
      <c r="Q132" s="101" t="s">
        <v>297</v>
      </c>
      <c r="R132" s="101" t="s">
        <v>298</v>
      </c>
      <c r="S132" s="101" t="s">
        <v>299</v>
      </c>
      <c r="T132" s="102" t="s">
        <v>300</v>
      </c>
      <c r="U132" s="199"/>
      <c r="V132" s="199"/>
      <c r="W132" s="199"/>
      <c r="X132" s="199"/>
      <c r="Y132" s="199"/>
      <c r="Z132" s="199"/>
      <c r="AA132" s="199"/>
      <c r="AB132" s="199"/>
      <c r="AC132" s="199"/>
      <c r="AD132" s="199"/>
      <c r="AE132" s="199"/>
    </row>
    <row r="133" s="2" customFormat="1" ht="22.8" customHeight="1">
      <c r="A133" s="38"/>
      <c r="B133" s="39"/>
      <c r="C133" s="107" t="s">
        <v>301</v>
      </c>
      <c r="D133" s="40"/>
      <c r="E133" s="40"/>
      <c r="F133" s="40"/>
      <c r="G133" s="40"/>
      <c r="H133" s="40"/>
      <c r="I133" s="40"/>
      <c r="J133" s="205">
        <f>BK133</f>
        <v>0</v>
      </c>
      <c r="K133" s="40"/>
      <c r="L133" s="44"/>
      <c r="M133" s="103"/>
      <c r="N133" s="206"/>
      <c r="O133" s="104"/>
      <c r="P133" s="207">
        <f>P134+P165+P240</f>
        <v>0</v>
      </c>
      <c r="Q133" s="104"/>
      <c r="R133" s="207">
        <f>R134+R165+R240</f>
        <v>3.47259728</v>
      </c>
      <c r="S133" s="104"/>
      <c r="T133" s="208">
        <f>T134+T165+T240</f>
        <v>7.4318550000000005</v>
      </c>
      <c r="U133" s="38"/>
      <c r="V133" s="38"/>
      <c r="W133" s="38"/>
      <c r="X133" s="38"/>
      <c r="Y133" s="38"/>
      <c r="Z133" s="38"/>
      <c r="AA133" s="38"/>
      <c r="AB133" s="38"/>
      <c r="AC133" s="38"/>
      <c r="AD133" s="38"/>
      <c r="AE133" s="38"/>
      <c r="AT133" s="17" t="s">
        <v>76</v>
      </c>
      <c r="AU133" s="17" t="s">
        <v>275</v>
      </c>
      <c r="BK133" s="209">
        <f>BK134+BK165+BK240</f>
        <v>0</v>
      </c>
    </row>
    <row r="134" s="12" customFormat="1" ht="25.92" customHeight="1">
      <c r="A134" s="12"/>
      <c r="B134" s="210"/>
      <c r="C134" s="211"/>
      <c r="D134" s="212" t="s">
        <v>76</v>
      </c>
      <c r="E134" s="213" t="s">
        <v>302</v>
      </c>
      <c r="F134" s="213" t="s">
        <v>303</v>
      </c>
      <c r="G134" s="211"/>
      <c r="H134" s="211"/>
      <c r="I134" s="214"/>
      <c r="J134" s="215">
        <f>BK134</f>
        <v>0</v>
      </c>
      <c r="K134" s="211"/>
      <c r="L134" s="216"/>
      <c r="M134" s="217"/>
      <c r="N134" s="218"/>
      <c r="O134" s="218"/>
      <c r="P134" s="219">
        <f>P135+P137+P157+P163</f>
        <v>0</v>
      </c>
      <c r="Q134" s="218"/>
      <c r="R134" s="219">
        <f>R135+R137+R157+R163</f>
        <v>0.32595728000000002</v>
      </c>
      <c r="S134" s="218"/>
      <c r="T134" s="220">
        <f>T135+T137+T157+T163</f>
        <v>5.8790000000000004</v>
      </c>
      <c r="U134" s="12"/>
      <c r="V134" s="12"/>
      <c r="W134" s="12"/>
      <c r="X134" s="12"/>
      <c r="Y134" s="12"/>
      <c r="Z134" s="12"/>
      <c r="AA134" s="12"/>
      <c r="AB134" s="12"/>
      <c r="AC134" s="12"/>
      <c r="AD134" s="12"/>
      <c r="AE134" s="12"/>
      <c r="AR134" s="221" t="s">
        <v>84</v>
      </c>
      <c r="AT134" s="222" t="s">
        <v>76</v>
      </c>
      <c r="AU134" s="222" t="s">
        <v>77</v>
      </c>
      <c r="AY134" s="221" t="s">
        <v>304</v>
      </c>
      <c r="BK134" s="223">
        <f>BK135+BK137+BK157+BK163</f>
        <v>0</v>
      </c>
    </row>
    <row r="135" s="12" customFormat="1" ht="22.8" customHeight="1">
      <c r="A135" s="12"/>
      <c r="B135" s="210"/>
      <c r="C135" s="211"/>
      <c r="D135" s="212" t="s">
        <v>76</v>
      </c>
      <c r="E135" s="224" t="s">
        <v>313</v>
      </c>
      <c r="F135" s="224" t="s">
        <v>314</v>
      </c>
      <c r="G135" s="211"/>
      <c r="H135" s="211"/>
      <c r="I135" s="214"/>
      <c r="J135" s="225">
        <f>BK135</f>
        <v>0</v>
      </c>
      <c r="K135" s="211"/>
      <c r="L135" s="216"/>
      <c r="M135" s="217"/>
      <c r="N135" s="218"/>
      <c r="O135" s="218"/>
      <c r="P135" s="219">
        <f>P136</f>
        <v>0</v>
      </c>
      <c r="Q135" s="218"/>
      <c r="R135" s="219">
        <f>R136</f>
        <v>0.29400000000000004</v>
      </c>
      <c r="S135" s="218"/>
      <c r="T135" s="220">
        <f>T136</f>
        <v>0</v>
      </c>
      <c r="U135" s="12"/>
      <c r="V135" s="12"/>
      <c r="W135" s="12"/>
      <c r="X135" s="12"/>
      <c r="Y135" s="12"/>
      <c r="Z135" s="12"/>
      <c r="AA135" s="12"/>
      <c r="AB135" s="12"/>
      <c r="AC135" s="12"/>
      <c r="AD135" s="12"/>
      <c r="AE135" s="12"/>
      <c r="AR135" s="221" t="s">
        <v>84</v>
      </c>
      <c r="AT135" s="222" t="s">
        <v>76</v>
      </c>
      <c r="AU135" s="222" t="s">
        <v>84</v>
      </c>
      <c r="AY135" s="221" t="s">
        <v>304</v>
      </c>
      <c r="BK135" s="223">
        <f>BK136</f>
        <v>0</v>
      </c>
    </row>
    <row r="136" s="2" customFormat="1" ht="24.15" customHeight="1">
      <c r="A136" s="38"/>
      <c r="B136" s="39"/>
      <c r="C136" s="226" t="s">
        <v>84</v>
      </c>
      <c r="D136" s="226" t="s">
        <v>307</v>
      </c>
      <c r="E136" s="227" t="s">
        <v>315</v>
      </c>
      <c r="F136" s="228" t="s">
        <v>316</v>
      </c>
      <c r="G136" s="229" t="s">
        <v>317</v>
      </c>
      <c r="H136" s="230">
        <v>7</v>
      </c>
      <c r="I136" s="231"/>
      <c r="J136" s="232">
        <f>ROUND(I136*H136,2)</f>
        <v>0</v>
      </c>
      <c r="K136" s="228" t="s">
        <v>318</v>
      </c>
      <c r="L136" s="44"/>
      <c r="M136" s="233" t="s">
        <v>1</v>
      </c>
      <c r="N136" s="234" t="s">
        <v>42</v>
      </c>
      <c r="O136" s="91"/>
      <c r="P136" s="235">
        <f>O136*H136</f>
        <v>0</v>
      </c>
      <c r="Q136" s="235">
        <v>0.042000000000000003</v>
      </c>
      <c r="R136" s="235">
        <f>Q136*H136</f>
        <v>0.29400000000000004</v>
      </c>
      <c r="S136" s="235">
        <v>0</v>
      </c>
      <c r="T136" s="236">
        <f>S136*H136</f>
        <v>0</v>
      </c>
      <c r="U136" s="38"/>
      <c r="V136" s="38"/>
      <c r="W136" s="38"/>
      <c r="X136" s="38"/>
      <c r="Y136" s="38"/>
      <c r="Z136" s="38"/>
      <c r="AA136" s="38"/>
      <c r="AB136" s="38"/>
      <c r="AC136" s="38"/>
      <c r="AD136" s="38"/>
      <c r="AE136" s="38"/>
      <c r="AR136" s="237" t="s">
        <v>311</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2005</v>
      </c>
    </row>
    <row r="137" s="12" customFormat="1" ht="22.8" customHeight="1">
      <c r="A137" s="12"/>
      <c r="B137" s="210"/>
      <c r="C137" s="211"/>
      <c r="D137" s="212" t="s">
        <v>76</v>
      </c>
      <c r="E137" s="224" t="s">
        <v>325</v>
      </c>
      <c r="F137" s="224" t="s">
        <v>326</v>
      </c>
      <c r="G137" s="211"/>
      <c r="H137" s="211"/>
      <c r="I137" s="214"/>
      <c r="J137" s="225">
        <f>BK137</f>
        <v>0</v>
      </c>
      <c r="K137" s="211"/>
      <c r="L137" s="216"/>
      <c r="M137" s="217"/>
      <c r="N137" s="218"/>
      <c r="O137" s="218"/>
      <c r="P137" s="219">
        <f>SUM(P138:P156)</f>
        <v>0</v>
      </c>
      <c r="Q137" s="218"/>
      <c r="R137" s="219">
        <f>SUM(R138:R156)</f>
        <v>0.031957280000000005</v>
      </c>
      <c r="S137" s="218"/>
      <c r="T137" s="220">
        <f>SUM(T138:T156)</f>
        <v>5.8790000000000004</v>
      </c>
      <c r="U137" s="12"/>
      <c r="V137" s="12"/>
      <c r="W137" s="12"/>
      <c r="X137" s="12"/>
      <c r="Y137" s="12"/>
      <c r="Z137" s="12"/>
      <c r="AA137" s="12"/>
      <c r="AB137" s="12"/>
      <c r="AC137" s="12"/>
      <c r="AD137" s="12"/>
      <c r="AE137" s="12"/>
      <c r="AR137" s="221" t="s">
        <v>84</v>
      </c>
      <c r="AT137" s="222" t="s">
        <v>76</v>
      </c>
      <c r="AU137" s="222" t="s">
        <v>84</v>
      </c>
      <c r="AY137" s="221" t="s">
        <v>304</v>
      </c>
      <c r="BK137" s="223">
        <f>SUM(BK138:BK156)</f>
        <v>0</v>
      </c>
    </row>
    <row r="138" s="2" customFormat="1" ht="33" customHeight="1">
      <c r="A138" s="38"/>
      <c r="B138" s="39"/>
      <c r="C138" s="226" t="s">
        <v>86</v>
      </c>
      <c r="D138" s="226" t="s">
        <v>307</v>
      </c>
      <c r="E138" s="227" t="s">
        <v>327</v>
      </c>
      <c r="F138" s="228" t="s">
        <v>328</v>
      </c>
      <c r="G138" s="229" t="s">
        <v>317</v>
      </c>
      <c r="H138" s="230">
        <v>120.5</v>
      </c>
      <c r="I138" s="231"/>
      <c r="J138" s="232">
        <f>ROUND(I138*H138,2)</f>
        <v>0</v>
      </c>
      <c r="K138" s="228" t="s">
        <v>318</v>
      </c>
      <c r="L138" s="44"/>
      <c r="M138" s="233" t="s">
        <v>1</v>
      </c>
      <c r="N138" s="234" t="s">
        <v>42</v>
      </c>
      <c r="O138" s="91"/>
      <c r="P138" s="235">
        <f>O138*H138</f>
        <v>0</v>
      </c>
      <c r="Q138" s="235">
        <v>0.00012999999999999999</v>
      </c>
      <c r="R138" s="235">
        <f>Q138*H138</f>
        <v>0.015664999999999998</v>
      </c>
      <c r="S138" s="235">
        <v>0</v>
      </c>
      <c r="T138" s="236">
        <f>S138*H138</f>
        <v>0</v>
      </c>
      <c r="U138" s="38"/>
      <c r="V138" s="38"/>
      <c r="W138" s="38"/>
      <c r="X138" s="38"/>
      <c r="Y138" s="38"/>
      <c r="Z138" s="38"/>
      <c r="AA138" s="38"/>
      <c r="AB138" s="38"/>
      <c r="AC138" s="38"/>
      <c r="AD138" s="38"/>
      <c r="AE138" s="38"/>
      <c r="AR138" s="237" t="s">
        <v>311</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2409</v>
      </c>
    </row>
    <row r="139" s="2" customFormat="1" ht="24.15" customHeight="1">
      <c r="A139" s="38"/>
      <c r="B139" s="39"/>
      <c r="C139" s="226" t="s">
        <v>305</v>
      </c>
      <c r="D139" s="226" t="s">
        <v>307</v>
      </c>
      <c r="E139" s="227" t="s">
        <v>331</v>
      </c>
      <c r="F139" s="228" t="s">
        <v>332</v>
      </c>
      <c r="G139" s="229" t="s">
        <v>317</v>
      </c>
      <c r="H139" s="230">
        <v>407.30700000000002</v>
      </c>
      <c r="I139" s="231"/>
      <c r="J139" s="232">
        <f>ROUND(I139*H139,2)</f>
        <v>0</v>
      </c>
      <c r="K139" s="228" t="s">
        <v>318</v>
      </c>
      <c r="L139" s="44"/>
      <c r="M139" s="233" t="s">
        <v>1</v>
      </c>
      <c r="N139" s="234" t="s">
        <v>42</v>
      </c>
      <c r="O139" s="91"/>
      <c r="P139" s="235">
        <f>O139*H139</f>
        <v>0</v>
      </c>
      <c r="Q139" s="235">
        <v>4.0000000000000003E-05</v>
      </c>
      <c r="R139" s="235">
        <f>Q139*H139</f>
        <v>0.016292280000000003</v>
      </c>
      <c r="S139" s="235">
        <v>0</v>
      </c>
      <c r="T139" s="236">
        <f>S139*H139</f>
        <v>0</v>
      </c>
      <c r="U139" s="38"/>
      <c r="V139" s="38"/>
      <c r="W139" s="38"/>
      <c r="X139" s="38"/>
      <c r="Y139" s="38"/>
      <c r="Z139" s="38"/>
      <c r="AA139" s="38"/>
      <c r="AB139" s="38"/>
      <c r="AC139" s="38"/>
      <c r="AD139" s="38"/>
      <c r="AE139" s="38"/>
      <c r="AR139" s="237" t="s">
        <v>311</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2410</v>
      </c>
    </row>
    <row r="140" s="13" customFormat="1">
      <c r="A140" s="13"/>
      <c r="B140" s="239"/>
      <c r="C140" s="240"/>
      <c r="D140" s="241" t="s">
        <v>323</v>
      </c>
      <c r="E140" s="242" t="s">
        <v>1</v>
      </c>
      <c r="F140" s="243" t="s">
        <v>2132</v>
      </c>
      <c r="G140" s="240"/>
      <c r="H140" s="244">
        <v>407.30700000000002</v>
      </c>
      <c r="I140" s="245"/>
      <c r="J140" s="240"/>
      <c r="K140" s="240"/>
      <c r="L140" s="246"/>
      <c r="M140" s="247"/>
      <c r="N140" s="248"/>
      <c r="O140" s="248"/>
      <c r="P140" s="248"/>
      <c r="Q140" s="248"/>
      <c r="R140" s="248"/>
      <c r="S140" s="248"/>
      <c r="T140" s="249"/>
      <c r="U140" s="13"/>
      <c r="V140" s="13"/>
      <c r="W140" s="13"/>
      <c r="X140" s="13"/>
      <c r="Y140" s="13"/>
      <c r="Z140" s="13"/>
      <c r="AA140" s="13"/>
      <c r="AB140" s="13"/>
      <c r="AC140" s="13"/>
      <c r="AD140" s="13"/>
      <c r="AE140" s="13"/>
      <c r="AT140" s="250" t="s">
        <v>323</v>
      </c>
      <c r="AU140" s="250" t="s">
        <v>86</v>
      </c>
      <c r="AV140" s="13" t="s">
        <v>86</v>
      </c>
      <c r="AW140" s="13" t="s">
        <v>32</v>
      </c>
      <c r="AX140" s="13" t="s">
        <v>77</v>
      </c>
      <c r="AY140" s="250" t="s">
        <v>304</v>
      </c>
    </row>
    <row r="141" s="15" customFormat="1">
      <c r="A141" s="15"/>
      <c r="B141" s="261"/>
      <c r="C141" s="262"/>
      <c r="D141" s="241" t="s">
        <v>323</v>
      </c>
      <c r="E141" s="263" t="s">
        <v>1</v>
      </c>
      <c r="F141" s="264" t="s">
        <v>338</v>
      </c>
      <c r="G141" s="262"/>
      <c r="H141" s="265">
        <v>407.30700000000002</v>
      </c>
      <c r="I141" s="266"/>
      <c r="J141" s="262"/>
      <c r="K141" s="262"/>
      <c r="L141" s="267"/>
      <c r="M141" s="268"/>
      <c r="N141" s="269"/>
      <c r="O141" s="269"/>
      <c r="P141" s="269"/>
      <c r="Q141" s="269"/>
      <c r="R141" s="269"/>
      <c r="S141" s="269"/>
      <c r="T141" s="270"/>
      <c r="U141" s="15"/>
      <c r="V141" s="15"/>
      <c r="W141" s="15"/>
      <c r="X141" s="15"/>
      <c r="Y141" s="15"/>
      <c r="Z141" s="15"/>
      <c r="AA141" s="15"/>
      <c r="AB141" s="15"/>
      <c r="AC141" s="15"/>
      <c r="AD141" s="15"/>
      <c r="AE141" s="15"/>
      <c r="AT141" s="271" t="s">
        <v>323</v>
      </c>
      <c r="AU141" s="271" t="s">
        <v>86</v>
      </c>
      <c r="AV141" s="15" t="s">
        <v>311</v>
      </c>
      <c r="AW141" s="15" t="s">
        <v>32</v>
      </c>
      <c r="AX141" s="15" t="s">
        <v>84</v>
      </c>
      <c r="AY141" s="271" t="s">
        <v>304</v>
      </c>
    </row>
    <row r="142" s="2" customFormat="1" ht="24.15" customHeight="1">
      <c r="A142" s="38"/>
      <c r="B142" s="39"/>
      <c r="C142" s="226" t="s">
        <v>311</v>
      </c>
      <c r="D142" s="226" t="s">
        <v>307</v>
      </c>
      <c r="E142" s="227" t="s">
        <v>1686</v>
      </c>
      <c r="F142" s="228" t="s">
        <v>1687</v>
      </c>
      <c r="G142" s="229" t="s">
        <v>317</v>
      </c>
      <c r="H142" s="230">
        <v>10</v>
      </c>
      <c r="I142" s="231"/>
      <c r="J142" s="232">
        <f>ROUND(I142*H142,2)</f>
        <v>0</v>
      </c>
      <c r="K142" s="228" t="s">
        <v>318</v>
      </c>
      <c r="L142" s="44"/>
      <c r="M142" s="233" t="s">
        <v>1</v>
      </c>
      <c r="N142" s="234" t="s">
        <v>42</v>
      </c>
      <c r="O142" s="91"/>
      <c r="P142" s="235">
        <f>O142*H142</f>
        <v>0</v>
      </c>
      <c r="Q142" s="235">
        <v>0</v>
      </c>
      <c r="R142" s="235">
        <f>Q142*H142</f>
        <v>0</v>
      </c>
      <c r="S142" s="235">
        <v>0.14000000000000001</v>
      </c>
      <c r="T142" s="236">
        <f>S142*H142</f>
        <v>1.4000000000000001</v>
      </c>
      <c r="U142" s="38"/>
      <c r="V142" s="38"/>
      <c r="W142" s="38"/>
      <c r="X142" s="38"/>
      <c r="Y142" s="38"/>
      <c r="Z142" s="38"/>
      <c r="AA142" s="38"/>
      <c r="AB142" s="38"/>
      <c r="AC142" s="38"/>
      <c r="AD142" s="38"/>
      <c r="AE142" s="38"/>
      <c r="AR142" s="237" t="s">
        <v>311</v>
      </c>
      <c r="AT142" s="237" t="s">
        <v>307</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1688</v>
      </c>
    </row>
    <row r="143" s="13" customFormat="1">
      <c r="A143" s="13"/>
      <c r="B143" s="239"/>
      <c r="C143" s="240"/>
      <c r="D143" s="241" t="s">
        <v>323</v>
      </c>
      <c r="E143" s="242" t="s">
        <v>1</v>
      </c>
      <c r="F143" s="243" t="s">
        <v>2411</v>
      </c>
      <c r="G143" s="240"/>
      <c r="H143" s="244">
        <v>10</v>
      </c>
      <c r="I143" s="245"/>
      <c r="J143" s="240"/>
      <c r="K143" s="240"/>
      <c r="L143" s="246"/>
      <c r="M143" s="247"/>
      <c r="N143" s="248"/>
      <c r="O143" s="248"/>
      <c r="P143" s="248"/>
      <c r="Q143" s="248"/>
      <c r="R143" s="248"/>
      <c r="S143" s="248"/>
      <c r="T143" s="249"/>
      <c r="U143" s="13"/>
      <c r="V143" s="13"/>
      <c r="W143" s="13"/>
      <c r="X143" s="13"/>
      <c r="Y143" s="13"/>
      <c r="Z143" s="13"/>
      <c r="AA143" s="13"/>
      <c r="AB143" s="13"/>
      <c r="AC143" s="13"/>
      <c r="AD143" s="13"/>
      <c r="AE143" s="13"/>
      <c r="AT143" s="250" t="s">
        <v>323</v>
      </c>
      <c r="AU143" s="250" t="s">
        <v>86</v>
      </c>
      <c r="AV143" s="13" t="s">
        <v>86</v>
      </c>
      <c r="AW143" s="13" t="s">
        <v>32</v>
      </c>
      <c r="AX143" s="13" t="s">
        <v>84</v>
      </c>
      <c r="AY143" s="250" t="s">
        <v>304</v>
      </c>
    </row>
    <row r="144" s="2" customFormat="1" ht="21.75" customHeight="1">
      <c r="A144" s="38"/>
      <c r="B144" s="39"/>
      <c r="C144" s="226" t="s">
        <v>330</v>
      </c>
      <c r="D144" s="226" t="s">
        <v>307</v>
      </c>
      <c r="E144" s="227" t="s">
        <v>344</v>
      </c>
      <c r="F144" s="228" t="s">
        <v>345</v>
      </c>
      <c r="G144" s="229" t="s">
        <v>317</v>
      </c>
      <c r="H144" s="230">
        <v>7</v>
      </c>
      <c r="I144" s="231"/>
      <c r="J144" s="232">
        <f>ROUND(I144*H144,2)</f>
        <v>0</v>
      </c>
      <c r="K144" s="228" t="s">
        <v>318</v>
      </c>
      <c r="L144" s="44"/>
      <c r="M144" s="233" t="s">
        <v>1</v>
      </c>
      <c r="N144" s="234" t="s">
        <v>42</v>
      </c>
      <c r="O144" s="91"/>
      <c r="P144" s="235">
        <f>O144*H144</f>
        <v>0</v>
      </c>
      <c r="Q144" s="235">
        <v>0</v>
      </c>
      <c r="R144" s="235">
        <f>Q144*H144</f>
        <v>0</v>
      </c>
      <c r="S144" s="235">
        <v>0.057000000000000002</v>
      </c>
      <c r="T144" s="236">
        <f>S144*H144</f>
        <v>0.39900000000000002</v>
      </c>
      <c r="U144" s="38"/>
      <c r="V144" s="38"/>
      <c r="W144" s="38"/>
      <c r="X144" s="38"/>
      <c r="Y144" s="38"/>
      <c r="Z144" s="38"/>
      <c r="AA144" s="38"/>
      <c r="AB144" s="38"/>
      <c r="AC144" s="38"/>
      <c r="AD144" s="38"/>
      <c r="AE144" s="38"/>
      <c r="AR144" s="237" t="s">
        <v>311</v>
      </c>
      <c r="AT144" s="237" t="s">
        <v>307</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346</v>
      </c>
    </row>
    <row r="145" s="13" customFormat="1">
      <c r="A145" s="13"/>
      <c r="B145" s="239"/>
      <c r="C145" s="240"/>
      <c r="D145" s="241" t="s">
        <v>323</v>
      </c>
      <c r="E145" s="242" t="s">
        <v>1</v>
      </c>
      <c r="F145" s="243" t="s">
        <v>2412</v>
      </c>
      <c r="G145" s="240"/>
      <c r="H145" s="244">
        <v>7</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1.75" customHeight="1">
      <c r="A146" s="38"/>
      <c r="B146" s="39"/>
      <c r="C146" s="226" t="s">
        <v>313</v>
      </c>
      <c r="D146" s="226" t="s">
        <v>307</v>
      </c>
      <c r="E146" s="227" t="s">
        <v>2413</v>
      </c>
      <c r="F146" s="228" t="s">
        <v>1370</v>
      </c>
      <c r="G146" s="229" t="s">
        <v>575</v>
      </c>
      <c r="H146" s="230">
        <v>1</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352</v>
      </c>
    </row>
    <row r="147" s="13" customFormat="1">
      <c r="A147" s="13"/>
      <c r="B147" s="239"/>
      <c r="C147" s="240"/>
      <c r="D147" s="241" t="s">
        <v>323</v>
      </c>
      <c r="E147" s="242" t="s">
        <v>1</v>
      </c>
      <c r="F147" s="243" t="s">
        <v>2414</v>
      </c>
      <c r="G147" s="240"/>
      <c r="H147" s="244">
        <v>1</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77</v>
      </c>
      <c r="AY147" s="250" t="s">
        <v>304</v>
      </c>
    </row>
    <row r="148" s="15" customFormat="1">
      <c r="A148" s="15"/>
      <c r="B148" s="261"/>
      <c r="C148" s="262"/>
      <c r="D148" s="241" t="s">
        <v>323</v>
      </c>
      <c r="E148" s="263" t="s">
        <v>1</v>
      </c>
      <c r="F148" s="264" t="s">
        <v>338</v>
      </c>
      <c r="G148" s="262"/>
      <c r="H148" s="265">
        <v>1</v>
      </c>
      <c r="I148" s="266"/>
      <c r="J148" s="262"/>
      <c r="K148" s="262"/>
      <c r="L148" s="267"/>
      <c r="M148" s="268"/>
      <c r="N148" s="269"/>
      <c r="O148" s="269"/>
      <c r="P148" s="269"/>
      <c r="Q148" s="269"/>
      <c r="R148" s="269"/>
      <c r="S148" s="269"/>
      <c r="T148" s="270"/>
      <c r="U148" s="15"/>
      <c r="V148" s="15"/>
      <c r="W148" s="15"/>
      <c r="X148" s="15"/>
      <c r="Y148" s="15"/>
      <c r="Z148" s="15"/>
      <c r="AA148" s="15"/>
      <c r="AB148" s="15"/>
      <c r="AC148" s="15"/>
      <c r="AD148" s="15"/>
      <c r="AE148" s="15"/>
      <c r="AT148" s="271" t="s">
        <v>323</v>
      </c>
      <c r="AU148" s="271" t="s">
        <v>86</v>
      </c>
      <c r="AV148" s="15" t="s">
        <v>311</v>
      </c>
      <c r="AW148" s="15" t="s">
        <v>32</v>
      </c>
      <c r="AX148" s="15" t="s">
        <v>84</v>
      </c>
      <c r="AY148" s="271" t="s">
        <v>304</v>
      </c>
    </row>
    <row r="149" s="2" customFormat="1" ht="24.15" customHeight="1">
      <c r="A149" s="38"/>
      <c r="B149" s="39"/>
      <c r="C149" s="226" t="s">
        <v>343</v>
      </c>
      <c r="D149" s="226" t="s">
        <v>307</v>
      </c>
      <c r="E149" s="227" t="s">
        <v>354</v>
      </c>
      <c r="F149" s="228" t="s">
        <v>355</v>
      </c>
      <c r="G149" s="229" t="s">
        <v>317</v>
      </c>
      <c r="H149" s="230">
        <v>60</v>
      </c>
      <c r="I149" s="231"/>
      <c r="J149" s="232">
        <f>ROUND(I149*H149,2)</f>
        <v>0</v>
      </c>
      <c r="K149" s="228" t="s">
        <v>318</v>
      </c>
      <c r="L149" s="44"/>
      <c r="M149" s="233" t="s">
        <v>1</v>
      </c>
      <c r="N149" s="234" t="s">
        <v>42</v>
      </c>
      <c r="O149" s="91"/>
      <c r="P149" s="235">
        <f>O149*H149</f>
        <v>0</v>
      </c>
      <c r="Q149" s="235">
        <v>0</v>
      </c>
      <c r="R149" s="235">
        <f>Q149*H149</f>
        <v>0</v>
      </c>
      <c r="S149" s="235">
        <v>0.068000000000000005</v>
      </c>
      <c r="T149" s="236">
        <f>S149*H149</f>
        <v>4.0800000000000001</v>
      </c>
      <c r="U149" s="38"/>
      <c r="V149" s="38"/>
      <c r="W149" s="38"/>
      <c r="X149" s="38"/>
      <c r="Y149" s="38"/>
      <c r="Z149" s="38"/>
      <c r="AA149" s="38"/>
      <c r="AB149" s="38"/>
      <c r="AC149" s="38"/>
      <c r="AD149" s="38"/>
      <c r="AE149" s="38"/>
      <c r="AR149" s="237" t="s">
        <v>311</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356</v>
      </c>
    </row>
    <row r="150" s="13" customFormat="1">
      <c r="A150" s="13"/>
      <c r="B150" s="239"/>
      <c r="C150" s="240"/>
      <c r="D150" s="241" t="s">
        <v>323</v>
      </c>
      <c r="E150" s="242" t="s">
        <v>1</v>
      </c>
      <c r="F150" s="243" t="s">
        <v>2415</v>
      </c>
      <c r="G150" s="240"/>
      <c r="H150" s="244">
        <v>17</v>
      </c>
      <c r="I150" s="245"/>
      <c r="J150" s="240"/>
      <c r="K150" s="240"/>
      <c r="L150" s="246"/>
      <c r="M150" s="247"/>
      <c r="N150" s="248"/>
      <c r="O150" s="248"/>
      <c r="P150" s="248"/>
      <c r="Q150" s="248"/>
      <c r="R150" s="248"/>
      <c r="S150" s="248"/>
      <c r="T150" s="249"/>
      <c r="U150" s="13"/>
      <c r="V150" s="13"/>
      <c r="W150" s="13"/>
      <c r="X150" s="13"/>
      <c r="Y150" s="13"/>
      <c r="Z150" s="13"/>
      <c r="AA150" s="13"/>
      <c r="AB150" s="13"/>
      <c r="AC150" s="13"/>
      <c r="AD150" s="13"/>
      <c r="AE150" s="13"/>
      <c r="AT150" s="250" t="s">
        <v>323</v>
      </c>
      <c r="AU150" s="250" t="s">
        <v>86</v>
      </c>
      <c r="AV150" s="13" t="s">
        <v>86</v>
      </c>
      <c r="AW150" s="13" t="s">
        <v>32</v>
      </c>
      <c r="AX150" s="13" t="s">
        <v>77</v>
      </c>
      <c r="AY150" s="250" t="s">
        <v>304</v>
      </c>
    </row>
    <row r="151" s="13" customFormat="1">
      <c r="A151" s="13"/>
      <c r="B151" s="239"/>
      <c r="C151" s="240"/>
      <c r="D151" s="241" t="s">
        <v>323</v>
      </c>
      <c r="E151" s="242" t="s">
        <v>1</v>
      </c>
      <c r="F151" s="243" t="s">
        <v>2416</v>
      </c>
      <c r="G151" s="240"/>
      <c r="H151" s="244">
        <v>6</v>
      </c>
      <c r="I151" s="245"/>
      <c r="J151" s="240"/>
      <c r="K151" s="240"/>
      <c r="L151" s="246"/>
      <c r="M151" s="247"/>
      <c r="N151" s="248"/>
      <c r="O151" s="248"/>
      <c r="P151" s="248"/>
      <c r="Q151" s="248"/>
      <c r="R151" s="248"/>
      <c r="S151" s="248"/>
      <c r="T151" s="249"/>
      <c r="U151" s="13"/>
      <c r="V151" s="13"/>
      <c r="W151" s="13"/>
      <c r="X151" s="13"/>
      <c r="Y151" s="13"/>
      <c r="Z151" s="13"/>
      <c r="AA151" s="13"/>
      <c r="AB151" s="13"/>
      <c r="AC151" s="13"/>
      <c r="AD151" s="13"/>
      <c r="AE151" s="13"/>
      <c r="AT151" s="250" t="s">
        <v>323</v>
      </c>
      <c r="AU151" s="250" t="s">
        <v>86</v>
      </c>
      <c r="AV151" s="13" t="s">
        <v>86</v>
      </c>
      <c r="AW151" s="13" t="s">
        <v>32</v>
      </c>
      <c r="AX151" s="13" t="s">
        <v>77</v>
      </c>
      <c r="AY151" s="250" t="s">
        <v>304</v>
      </c>
    </row>
    <row r="152" s="13" customFormat="1">
      <c r="A152" s="13"/>
      <c r="B152" s="239"/>
      <c r="C152" s="240"/>
      <c r="D152" s="241" t="s">
        <v>323</v>
      </c>
      <c r="E152" s="242" t="s">
        <v>1</v>
      </c>
      <c r="F152" s="243" t="s">
        <v>2417</v>
      </c>
      <c r="G152" s="240"/>
      <c r="H152" s="244">
        <v>9</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77</v>
      </c>
      <c r="AY152" s="250" t="s">
        <v>304</v>
      </c>
    </row>
    <row r="153" s="13" customFormat="1">
      <c r="A153" s="13"/>
      <c r="B153" s="239"/>
      <c r="C153" s="240"/>
      <c r="D153" s="241" t="s">
        <v>323</v>
      </c>
      <c r="E153" s="242" t="s">
        <v>1</v>
      </c>
      <c r="F153" s="243" t="s">
        <v>2418</v>
      </c>
      <c r="G153" s="240"/>
      <c r="H153" s="244">
        <v>8</v>
      </c>
      <c r="I153" s="245"/>
      <c r="J153" s="240"/>
      <c r="K153" s="240"/>
      <c r="L153" s="246"/>
      <c r="M153" s="247"/>
      <c r="N153" s="248"/>
      <c r="O153" s="248"/>
      <c r="P153" s="248"/>
      <c r="Q153" s="248"/>
      <c r="R153" s="248"/>
      <c r="S153" s="248"/>
      <c r="T153" s="249"/>
      <c r="U153" s="13"/>
      <c r="V153" s="13"/>
      <c r="W153" s="13"/>
      <c r="X153" s="13"/>
      <c r="Y153" s="13"/>
      <c r="Z153" s="13"/>
      <c r="AA153" s="13"/>
      <c r="AB153" s="13"/>
      <c r="AC153" s="13"/>
      <c r="AD153" s="13"/>
      <c r="AE153" s="13"/>
      <c r="AT153" s="250" t="s">
        <v>323</v>
      </c>
      <c r="AU153" s="250" t="s">
        <v>86</v>
      </c>
      <c r="AV153" s="13" t="s">
        <v>86</v>
      </c>
      <c r="AW153" s="13" t="s">
        <v>32</v>
      </c>
      <c r="AX153" s="13" t="s">
        <v>77</v>
      </c>
      <c r="AY153" s="250" t="s">
        <v>304</v>
      </c>
    </row>
    <row r="154" s="13" customFormat="1">
      <c r="A154" s="13"/>
      <c r="B154" s="239"/>
      <c r="C154" s="240"/>
      <c r="D154" s="241" t="s">
        <v>323</v>
      </c>
      <c r="E154" s="242" t="s">
        <v>1</v>
      </c>
      <c r="F154" s="243" t="s">
        <v>2419</v>
      </c>
      <c r="G154" s="240"/>
      <c r="H154" s="244">
        <v>15</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77</v>
      </c>
      <c r="AY154" s="250" t="s">
        <v>304</v>
      </c>
    </row>
    <row r="155" s="13" customFormat="1">
      <c r="A155" s="13"/>
      <c r="B155" s="239"/>
      <c r="C155" s="240"/>
      <c r="D155" s="241" t="s">
        <v>323</v>
      </c>
      <c r="E155" s="242" t="s">
        <v>1</v>
      </c>
      <c r="F155" s="243" t="s">
        <v>2420</v>
      </c>
      <c r="G155" s="240"/>
      <c r="H155" s="244">
        <v>5</v>
      </c>
      <c r="I155" s="245"/>
      <c r="J155" s="240"/>
      <c r="K155" s="240"/>
      <c r="L155" s="246"/>
      <c r="M155" s="247"/>
      <c r="N155" s="248"/>
      <c r="O155" s="248"/>
      <c r="P155" s="248"/>
      <c r="Q155" s="248"/>
      <c r="R155" s="248"/>
      <c r="S155" s="248"/>
      <c r="T155" s="249"/>
      <c r="U155" s="13"/>
      <c r="V155" s="13"/>
      <c r="W155" s="13"/>
      <c r="X155" s="13"/>
      <c r="Y155" s="13"/>
      <c r="Z155" s="13"/>
      <c r="AA155" s="13"/>
      <c r="AB155" s="13"/>
      <c r="AC155" s="13"/>
      <c r="AD155" s="13"/>
      <c r="AE155" s="13"/>
      <c r="AT155" s="250" t="s">
        <v>323</v>
      </c>
      <c r="AU155" s="250" t="s">
        <v>86</v>
      </c>
      <c r="AV155" s="13" t="s">
        <v>86</v>
      </c>
      <c r="AW155" s="13" t="s">
        <v>32</v>
      </c>
      <c r="AX155" s="13" t="s">
        <v>77</v>
      </c>
      <c r="AY155" s="250" t="s">
        <v>304</v>
      </c>
    </row>
    <row r="156" s="15" customFormat="1">
      <c r="A156" s="15"/>
      <c r="B156" s="261"/>
      <c r="C156" s="262"/>
      <c r="D156" s="241" t="s">
        <v>323</v>
      </c>
      <c r="E156" s="263" t="s">
        <v>1</v>
      </c>
      <c r="F156" s="264" t="s">
        <v>338</v>
      </c>
      <c r="G156" s="262"/>
      <c r="H156" s="265">
        <v>60</v>
      </c>
      <c r="I156" s="266"/>
      <c r="J156" s="262"/>
      <c r="K156" s="262"/>
      <c r="L156" s="267"/>
      <c r="M156" s="268"/>
      <c r="N156" s="269"/>
      <c r="O156" s="269"/>
      <c r="P156" s="269"/>
      <c r="Q156" s="269"/>
      <c r="R156" s="269"/>
      <c r="S156" s="269"/>
      <c r="T156" s="270"/>
      <c r="U156" s="15"/>
      <c r="V156" s="15"/>
      <c r="W156" s="15"/>
      <c r="X156" s="15"/>
      <c r="Y156" s="15"/>
      <c r="Z156" s="15"/>
      <c r="AA156" s="15"/>
      <c r="AB156" s="15"/>
      <c r="AC156" s="15"/>
      <c r="AD156" s="15"/>
      <c r="AE156" s="15"/>
      <c r="AT156" s="271" t="s">
        <v>323</v>
      </c>
      <c r="AU156" s="271" t="s">
        <v>86</v>
      </c>
      <c r="AV156" s="15" t="s">
        <v>311</v>
      </c>
      <c r="AW156" s="15" t="s">
        <v>32</v>
      </c>
      <c r="AX156" s="15" t="s">
        <v>84</v>
      </c>
      <c r="AY156" s="271" t="s">
        <v>304</v>
      </c>
    </row>
    <row r="157" s="12" customFormat="1" ht="22.8" customHeight="1">
      <c r="A157" s="12"/>
      <c r="B157" s="210"/>
      <c r="C157" s="211"/>
      <c r="D157" s="212" t="s">
        <v>76</v>
      </c>
      <c r="E157" s="224" t="s">
        <v>360</v>
      </c>
      <c r="F157" s="224" t="s">
        <v>361</v>
      </c>
      <c r="G157" s="211"/>
      <c r="H157" s="211"/>
      <c r="I157" s="214"/>
      <c r="J157" s="225">
        <f>BK157</f>
        <v>0</v>
      </c>
      <c r="K157" s="211"/>
      <c r="L157" s="216"/>
      <c r="M157" s="217"/>
      <c r="N157" s="218"/>
      <c r="O157" s="218"/>
      <c r="P157" s="219">
        <f>SUM(P158:P162)</f>
        <v>0</v>
      </c>
      <c r="Q157" s="218"/>
      <c r="R157" s="219">
        <f>SUM(R158:R162)</f>
        <v>0</v>
      </c>
      <c r="S157" s="218"/>
      <c r="T157" s="220">
        <f>SUM(T158:T162)</f>
        <v>0</v>
      </c>
      <c r="U157" s="12"/>
      <c r="V157" s="12"/>
      <c r="W157" s="12"/>
      <c r="X157" s="12"/>
      <c r="Y157" s="12"/>
      <c r="Z157" s="12"/>
      <c r="AA157" s="12"/>
      <c r="AB157" s="12"/>
      <c r="AC157" s="12"/>
      <c r="AD157" s="12"/>
      <c r="AE157" s="12"/>
      <c r="AR157" s="221" t="s">
        <v>84</v>
      </c>
      <c r="AT157" s="222" t="s">
        <v>76</v>
      </c>
      <c r="AU157" s="222" t="s">
        <v>84</v>
      </c>
      <c r="AY157" s="221" t="s">
        <v>304</v>
      </c>
      <c r="BK157" s="223">
        <f>SUM(BK158:BK162)</f>
        <v>0</v>
      </c>
    </row>
    <row r="158" s="2" customFormat="1" ht="33" customHeight="1">
      <c r="A158" s="38"/>
      <c r="B158" s="39"/>
      <c r="C158" s="226" t="s">
        <v>348</v>
      </c>
      <c r="D158" s="226" t="s">
        <v>307</v>
      </c>
      <c r="E158" s="227" t="s">
        <v>363</v>
      </c>
      <c r="F158" s="228" t="s">
        <v>364</v>
      </c>
      <c r="G158" s="229" t="s">
        <v>365</v>
      </c>
      <c r="H158" s="230">
        <v>7.4320000000000004</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366</v>
      </c>
    </row>
    <row r="159" s="2" customFormat="1" ht="24.15" customHeight="1">
      <c r="A159" s="38"/>
      <c r="B159" s="39"/>
      <c r="C159" s="226" t="s">
        <v>325</v>
      </c>
      <c r="D159" s="226" t="s">
        <v>307</v>
      </c>
      <c r="E159" s="227" t="s">
        <v>368</v>
      </c>
      <c r="F159" s="228" t="s">
        <v>369</v>
      </c>
      <c r="G159" s="229" t="s">
        <v>365</v>
      </c>
      <c r="H159" s="230">
        <v>7.4320000000000004</v>
      </c>
      <c r="I159" s="231"/>
      <c r="J159" s="232">
        <f>ROUND(I159*H159,2)</f>
        <v>0</v>
      </c>
      <c r="K159" s="228" t="s">
        <v>318</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86</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370</v>
      </c>
    </row>
    <row r="160" s="2" customFormat="1" ht="24.15" customHeight="1">
      <c r="A160" s="38"/>
      <c r="B160" s="39"/>
      <c r="C160" s="226" t="s">
        <v>362</v>
      </c>
      <c r="D160" s="226" t="s">
        <v>307</v>
      </c>
      <c r="E160" s="227" t="s">
        <v>371</v>
      </c>
      <c r="F160" s="228" t="s">
        <v>372</v>
      </c>
      <c r="G160" s="229" t="s">
        <v>365</v>
      </c>
      <c r="H160" s="230">
        <v>66.888000000000005</v>
      </c>
      <c r="I160" s="231"/>
      <c r="J160" s="232">
        <f>ROUND(I160*H160,2)</f>
        <v>0</v>
      </c>
      <c r="K160" s="228" t="s">
        <v>318</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373</v>
      </c>
    </row>
    <row r="161" s="13" customFormat="1">
      <c r="A161" s="13"/>
      <c r="B161" s="239"/>
      <c r="C161" s="240"/>
      <c r="D161" s="241" t="s">
        <v>323</v>
      </c>
      <c r="E161" s="240"/>
      <c r="F161" s="243" t="s">
        <v>2421</v>
      </c>
      <c r="G161" s="240"/>
      <c r="H161" s="244">
        <v>66.888000000000005</v>
      </c>
      <c r="I161" s="245"/>
      <c r="J161" s="240"/>
      <c r="K161" s="240"/>
      <c r="L161" s="246"/>
      <c r="M161" s="247"/>
      <c r="N161" s="248"/>
      <c r="O161" s="248"/>
      <c r="P161" s="248"/>
      <c r="Q161" s="248"/>
      <c r="R161" s="248"/>
      <c r="S161" s="248"/>
      <c r="T161" s="249"/>
      <c r="U161" s="13"/>
      <c r="V161" s="13"/>
      <c r="W161" s="13"/>
      <c r="X161" s="13"/>
      <c r="Y161" s="13"/>
      <c r="Z161" s="13"/>
      <c r="AA161" s="13"/>
      <c r="AB161" s="13"/>
      <c r="AC161" s="13"/>
      <c r="AD161" s="13"/>
      <c r="AE161" s="13"/>
      <c r="AT161" s="250" t="s">
        <v>323</v>
      </c>
      <c r="AU161" s="250" t="s">
        <v>86</v>
      </c>
      <c r="AV161" s="13" t="s">
        <v>86</v>
      </c>
      <c r="AW161" s="13" t="s">
        <v>4</v>
      </c>
      <c r="AX161" s="13" t="s">
        <v>84</v>
      </c>
      <c r="AY161" s="250" t="s">
        <v>304</v>
      </c>
    </row>
    <row r="162" s="2" customFormat="1" ht="33" customHeight="1">
      <c r="A162" s="38"/>
      <c r="B162" s="39"/>
      <c r="C162" s="226" t="s">
        <v>367</v>
      </c>
      <c r="D162" s="226" t="s">
        <v>307</v>
      </c>
      <c r="E162" s="227" t="s">
        <v>376</v>
      </c>
      <c r="F162" s="228" t="s">
        <v>377</v>
      </c>
      <c r="G162" s="229" t="s">
        <v>365</v>
      </c>
      <c r="H162" s="230">
        <v>7.4320000000000004</v>
      </c>
      <c r="I162" s="231"/>
      <c r="J162" s="232">
        <f>ROUND(I162*H162,2)</f>
        <v>0</v>
      </c>
      <c r="K162" s="228" t="s">
        <v>318</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86</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378</v>
      </c>
    </row>
    <row r="163" s="12" customFormat="1" ht="22.8" customHeight="1">
      <c r="A163" s="12"/>
      <c r="B163" s="210"/>
      <c r="C163" s="211"/>
      <c r="D163" s="212" t="s">
        <v>76</v>
      </c>
      <c r="E163" s="224" t="s">
        <v>379</v>
      </c>
      <c r="F163" s="224" t="s">
        <v>380</v>
      </c>
      <c r="G163" s="211"/>
      <c r="H163" s="211"/>
      <c r="I163" s="214"/>
      <c r="J163" s="225">
        <f>BK163</f>
        <v>0</v>
      </c>
      <c r="K163" s="211"/>
      <c r="L163" s="216"/>
      <c r="M163" s="217"/>
      <c r="N163" s="218"/>
      <c r="O163" s="218"/>
      <c r="P163" s="219">
        <f>P164</f>
        <v>0</v>
      </c>
      <c r="Q163" s="218"/>
      <c r="R163" s="219">
        <f>R164</f>
        <v>0</v>
      </c>
      <c r="S163" s="218"/>
      <c r="T163" s="220">
        <f>T164</f>
        <v>0</v>
      </c>
      <c r="U163" s="12"/>
      <c r="V163" s="12"/>
      <c r="W163" s="12"/>
      <c r="X163" s="12"/>
      <c r="Y163" s="12"/>
      <c r="Z163" s="12"/>
      <c r="AA163" s="12"/>
      <c r="AB163" s="12"/>
      <c r="AC163" s="12"/>
      <c r="AD163" s="12"/>
      <c r="AE163" s="12"/>
      <c r="AR163" s="221" t="s">
        <v>84</v>
      </c>
      <c r="AT163" s="222" t="s">
        <v>76</v>
      </c>
      <c r="AU163" s="222" t="s">
        <v>84</v>
      </c>
      <c r="AY163" s="221" t="s">
        <v>304</v>
      </c>
      <c r="BK163" s="223">
        <f>BK164</f>
        <v>0</v>
      </c>
    </row>
    <row r="164" s="2" customFormat="1" ht="24.15" customHeight="1">
      <c r="A164" s="38"/>
      <c r="B164" s="39"/>
      <c r="C164" s="226" t="s">
        <v>8</v>
      </c>
      <c r="D164" s="226" t="s">
        <v>307</v>
      </c>
      <c r="E164" s="227" t="s">
        <v>382</v>
      </c>
      <c r="F164" s="228" t="s">
        <v>383</v>
      </c>
      <c r="G164" s="229" t="s">
        <v>365</v>
      </c>
      <c r="H164" s="230">
        <v>0.32600000000000001</v>
      </c>
      <c r="I164" s="231"/>
      <c r="J164" s="232">
        <f>ROUND(I164*H164,2)</f>
        <v>0</v>
      </c>
      <c r="K164" s="228" t="s">
        <v>318</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86</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384</v>
      </c>
    </row>
    <row r="165" s="12" customFormat="1" ht="25.92" customHeight="1">
      <c r="A165" s="12"/>
      <c r="B165" s="210"/>
      <c r="C165" s="211"/>
      <c r="D165" s="212" t="s">
        <v>76</v>
      </c>
      <c r="E165" s="213" t="s">
        <v>385</v>
      </c>
      <c r="F165" s="213" t="s">
        <v>386</v>
      </c>
      <c r="G165" s="211"/>
      <c r="H165" s="211"/>
      <c r="I165" s="214"/>
      <c r="J165" s="215">
        <f>BK165</f>
        <v>0</v>
      </c>
      <c r="K165" s="211"/>
      <c r="L165" s="216"/>
      <c r="M165" s="217"/>
      <c r="N165" s="218"/>
      <c r="O165" s="218"/>
      <c r="P165" s="219">
        <f>P166+P184+P190+P200+P216+P235</f>
        <v>0</v>
      </c>
      <c r="Q165" s="218"/>
      <c r="R165" s="219">
        <f>R166+R184+R190+R200+R216+R235</f>
        <v>3.1466400000000001</v>
      </c>
      <c r="S165" s="218"/>
      <c r="T165" s="220">
        <f>T166+T184+T190+T200+T216+T235</f>
        <v>1.5528549999999999</v>
      </c>
      <c r="U165" s="12"/>
      <c r="V165" s="12"/>
      <c r="W165" s="12"/>
      <c r="X165" s="12"/>
      <c r="Y165" s="12"/>
      <c r="Z165" s="12"/>
      <c r="AA165" s="12"/>
      <c r="AB165" s="12"/>
      <c r="AC165" s="12"/>
      <c r="AD165" s="12"/>
      <c r="AE165" s="12"/>
      <c r="AR165" s="221" t="s">
        <v>86</v>
      </c>
      <c r="AT165" s="222" t="s">
        <v>76</v>
      </c>
      <c r="AU165" s="222" t="s">
        <v>77</v>
      </c>
      <c r="AY165" s="221" t="s">
        <v>304</v>
      </c>
      <c r="BK165" s="223">
        <f>BK166+BK184+BK190+BK200+BK216+BK235</f>
        <v>0</v>
      </c>
    </row>
    <row r="166" s="12" customFormat="1" ht="22.8" customHeight="1">
      <c r="A166" s="12"/>
      <c r="B166" s="210"/>
      <c r="C166" s="211"/>
      <c r="D166" s="212" t="s">
        <v>76</v>
      </c>
      <c r="E166" s="224" t="s">
        <v>387</v>
      </c>
      <c r="F166" s="224" t="s">
        <v>388</v>
      </c>
      <c r="G166" s="211"/>
      <c r="H166" s="211"/>
      <c r="I166" s="214"/>
      <c r="J166" s="225">
        <f>BK166</f>
        <v>0</v>
      </c>
      <c r="K166" s="211"/>
      <c r="L166" s="216"/>
      <c r="M166" s="217"/>
      <c r="N166" s="218"/>
      <c r="O166" s="218"/>
      <c r="P166" s="219">
        <f>SUM(P167:P183)</f>
        <v>0</v>
      </c>
      <c r="Q166" s="218"/>
      <c r="R166" s="219">
        <f>SUM(R167:R183)</f>
        <v>0.75870499999999996</v>
      </c>
      <c r="S166" s="218"/>
      <c r="T166" s="220">
        <f>SUM(T167:T183)</f>
        <v>1.0488550000000001</v>
      </c>
      <c r="U166" s="12"/>
      <c r="V166" s="12"/>
      <c r="W166" s="12"/>
      <c r="X166" s="12"/>
      <c r="Y166" s="12"/>
      <c r="Z166" s="12"/>
      <c r="AA166" s="12"/>
      <c r="AB166" s="12"/>
      <c r="AC166" s="12"/>
      <c r="AD166" s="12"/>
      <c r="AE166" s="12"/>
      <c r="AR166" s="221" t="s">
        <v>86</v>
      </c>
      <c r="AT166" s="222" t="s">
        <v>76</v>
      </c>
      <c r="AU166" s="222" t="s">
        <v>84</v>
      </c>
      <c r="AY166" s="221" t="s">
        <v>304</v>
      </c>
      <c r="BK166" s="223">
        <f>SUM(BK167:BK183)</f>
        <v>0</v>
      </c>
    </row>
    <row r="167" s="2" customFormat="1" ht="44.25" customHeight="1">
      <c r="A167" s="38"/>
      <c r="B167" s="39"/>
      <c r="C167" s="226" t="s">
        <v>375</v>
      </c>
      <c r="D167" s="226" t="s">
        <v>307</v>
      </c>
      <c r="E167" s="227" t="s">
        <v>1699</v>
      </c>
      <c r="F167" s="228" t="s">
        <v>1700</v>
      </c>
      <c r="G167" s="229" t="s">
        <v>317</v>
      </c>
      <c r="H167" s="230">
        <v>10</v>
      </c>
      <c r="I167" s="231"/>
      <c r="J167" s="232">
        <f>ROUND(I167*H167,2)</f>
        <v>0</v>
      </c>
      <c r="K167" s="228" t="s">
        <v>1</v>
      </c>
      <c r="L167" s="44"/>
      <c r="M167" s="233" t="s">
        <v>1</v>
      </c>
      <c r="N167" s="234" t="s">
        <v>42</v>
      </c>
      <c r="O167" s="91"/>
      <c r="P167" s="235">
        <f>O167*H167</f>
        <v>0</v>
      </c>
      <c r="Q167" s="235">
        <v>0.059069999999999998</v>
      </c>
      <c r="R167" s="235">
        <f>Q167*H167</f>
        <v>0.5907</v>
      </c>
      <c r="S167" s="235">
        <v>0</v>
      </c>
      <c r="T167" s="236">
        <f>S167*H167</f>
        <v>0</v>
      </c>
      <c r="U167" s="38"/>
      <c r="V167" s="38"/>
      <c r="W167" s="38"/>
      <c r="X167" s="38"/>
      <c r="Y167" s="38"/>
      <c r="Z167" s="38"/>
      <c r="AA167" s="38"/>
      <c r="AB167" s="38"/>
      <c r="AC167" s="38"/>
      <c r="AD167" s="38"/>
      <c r="AE167" s="38"/>
      <c r="AR167" s="237" t="s">
        <v>392</v>
      </c>
      <c r="AT167" s="237" t="s">
        <v>307</v>
      </c>
      <c r="AU167" s="237" t="s">
        <v>86</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1701</v>
      </c>
    </row>
    <row r="168" s="13" customFormat="1">
      <c r="A168" s="13"/>
      <c r="B168" s="239"/>
      <c r="C168" s="240"/>
      <c r="D168" s="241" t="s">
        <v>323</v>
      </c>
      <c r="E168" s="242" t="s">
        <v>1</v>
      </c>
      <c r="F168" s="243" t="s">
        <v>2422</v>
      </c>
      <c r="G168" s="240"/>
      <c r="H168" s="244">
        <v>10</v>
      </c>
      <c r="I168" s="245"/>
      <c r="J168" s="240"/>
      <c r="K168" s="240"/>
      <c r="L168" s="246"/>
      <c r="M168" s="247"/>
      <c r="N168" s="248"/>
      <c r="O168" s="248"/>
      <c r="P168" s="248"/>
      <c r="Q168" s="248"/>
      <c r="R168" s="248"/>
      <c r="S168" s="248"/>
      <c r="T168" s="249"/>
      <c r="U168" s="13"/>
      <c r="V168" s="13"/>
      <c r="W168" s="13"/>
      <c r="X168" s="13"/>
      <c r="Y168" s="13"/>
      <c r="Z168" s="13"/>
      <c r="AA168" s="13"/>
      <c r="AB168" s="13"/>
      <c r="AC168" s="13"/>
      <c r="AD168" s="13"/>
      <c r="AE168" s="13"/>
      <c r="AT168" s="250" t="s">
        <v>323</v>
      </c>
      <c r="AU168" s="250" t="s">
        <v>86</v>
      </c>
      <c r="AV168" s="13" t="s">
        <v>86</v>
      </c>
      <c r="AW168" s="13" t="s">
        <v>32</v>
      </c>
      <c r="AX168" s="13" t="s">
        <v>84</v>
      </c>
      <c r="AY168" s="250" t="s">
        <v>304</v>
      </c>
    </row>
    <row r="169" s="2" customFormat="1" ht="24.15" customHeight="1">
      <c r="A169" s="38"/>
      <c r="B169" s="39"/>
      <c r="C169" s="226" t="s">
        <v>381</v>
      </c>
      <c r="D169" s="226" t="s">
        <v>307</v>
      </c>
      <c r="E169" s="227" t="s">
        <v>1378</v>
      </c>
      <c r="F169" s="228" t="s">
        <v>1379</v>
      </c>
      <c r="G169" s="229" t="s">
        <v>317</v>
      </c>
      <c r="H169" s="230">
        <v>120.5</v>
      </c>
      <c r="I169" s="231"/>
      <c r="J169" s="232">
        <f>ROUND(I169*H169,2)</f>
        <v>0</v>
      </c>
      <c r="K169" s="228" t="s">
        <v>1</v>
      </c>
      <c r="L169" s="44"/>
      <c r="M169" s="233" t="s">
        <v>1</v>
      </c>
      <c r="N169" s="234" t="s">
        <v>42</v>
      </c>
      <c r="O169" s="91"/>
      <c r="P169" s="235">
        <f>O169*H169</f>
        <v>0</v>
      </c>
      <c r="Q169" s="235">
        <v>0.00125</v>
      </c>
      <c r="R169" s="235">
        <f>Q169*H169</f>
        <v>0.15062500000000001</v>
      </c>
      <c r="S169" s="235">
        <v>0</v>
      </c>
      <c r="T169" s="236">
        <f>S169*H169</f>
        <v>0</v>
      </c>
      <c r="U169" s="38"/>
      <c r="V169" s="38"/>
      <c r="W169" s="38"/>
      <c r="X169" s="38"/>
      <c r="Y169" s="38"/>
      <c r="Z169" s="38"/>
      <c r="AA169" s="38"/>
      <c r="AB169" s="38"/>
      <c r="AC169" s="38"/>
      <c r="AD169" s="38"/>
      <c r="AE169" s="38"/>
      <c r="AR169" s="237" t="s">
        <v>392</v>
      </c>
      <c r="AT169" s="237" t="s">
        <v>307</v>
      </c>
      <c r="AU169" s="237" t="s">
        <v>86</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392</v>
      </c>
      <c r="BM169" s="237" t="s">
        <v>1380</v>
      </c>
    </row>
    <row r="170" s="13" customFormat="1">
      <c r="A170" s="13"/>
      <c r="B170" s="239"/>
      <c r="C170" s="240"/>
      <c r="D170" s="241" t="s">
        <v>323</v>
      </c>
      <c r="E170" s="242" t="s">
        <v>1</v>
      </c>
      <c r="F170" s="243" t="s">
        <v>2423</v>
      </c>
      <c r="G170" s="240"/>
      <c r="H170" s="244">
        <v>50.5</v>
      </c>
      <c r="I170" s="245"/>
      <c r="J170" s="240"/>
      <c r="K170" s="240"/>
      <c r="L170" s="246"/>
      <c r="M170" s="247"/>
      <c r="N170" s="248"/>
      <c r="O170" s="248"/>
      <c r="P170" s="248"/>
      <c r="Q170" s="248"/>
      <c r="R170" s="248"/>
      <c r="S170" s="248"/>
      <c r="T170" s="249"/>
      <c r="U170" s="13"/>
      <c r="V170" s="13"/>
      <c r="W170" s="13"/>
      <c r="X170" s="13"/>
      <c r="Y170" s="13"/>
      <c r="Z170" s="13"/>
      <c r="AA170" s="13"/>
      <c r="AB170" s="13"/>
      <c r="AC170" s="13"/>
      <c r="AD170" s="13"/>
      <c r="AE170" s="13"/>
      <c r="AT170" s="250" t="s">
        <v>323</v>
      </c>
      <c r="AU170" s="250" t="s">
        <v>86</v>
      </c>
      <c r="AV170" s="13" t="s">
        <v>86</v>
      </c>
      <c r="AW170" s="13" t="s">
        <v>32</v>
      </c>
      <c r="AX170" s="13" t="s">
        <v>77</v>
      </c>
      <c r="AY170" s="250" t="s">
        <v>304</v>
      </c>
    </row>
    <row r="171" s="13" customFormat="1">
      <c r="A171" s="13"/>
      <c r="B171" s="239"/>
      <c r="C171" s="240"/>
      <c r="D171" s="241" t="s">
        <v>323</v>
      </c>
      <c r="E171" s="242" t="s">
        <v>1</v>
      </c>
      <c r="F171" s="243" t="s">
        <v>2424</v>
      </c>
      <c r="G171" s="240"/>
      <c r="H171" s="244">
        <v>70</v>
      </c>
      <c r="I171" s="245"/>
      <c r="J171" s="240"/>
      <c r="K171" s="240"/>
      <c r="L171" s="246"/>
      <c r="M171" s="247"/>
      <c r="N171" s="248"/>
      <c r="O171" s="248"/>
      <c r="P171" s="248"/>
      <c r="Q171" s="248"/>
      <c r="R171" s="248"/>
      <c r="S171" s="248"/>
      <c r="T171" s="249"/>
      <c r="U171" s="13"/>
      <c r="V171" s="13"/>
      <c r="W171" s="13"/>
      <c r="X171" s="13"/>
      <c r="Y171" s="13"/>
      <c r="Z171" s="13"/>
      <c r="AA171" s="13"/>
      <c r="AB171" s="13"/>
      <c r="AC171" s="13"/>
      <c r="AD171" s="13"/>
      <c r="AE171" s="13"/>
      <c r="AT171" s="250" t="s">
        <v>323</v>
      </c>
      <c r="AU171" s="250" t="s">
        <v>86</v>
      </c>
      <c r="AV171" s="13" t="s">
        <v>86</v>
      </c>
      <c r="AW171" s="13" t="s">
        <v>32</v>
      </c>
      <c r="AX171" s="13" t="s">
        <v>77</v>
      </c>
      <c r="AY171" s="250" t="s">
        <v>304</v>
      </c>
    </row>
    <row r="172" s="15" customFormat="1">
      <c r="A172" s="15"/>
      <c r="B172" s="261"/>
      <c r="C172" s="262"/>
      <c r="D172" s="241" t="s">
        <v>323</v>
      </c>
      <c r="E172" s="263" t="s">
        <v>1</v>
      </c>
      <c r="F172" s="264" t="s">
        <v>338</v>
      </c>
      <c r="G172" s="262"/>
      <c r="H172" s="265">
        <v>120.5</v>
      </c>
      <c r="I172" s="266"/>
      <c r="J172" s="262"/>
      <c r="K172" s="262"/>
      <c r="L172" s="267"/>
      <c r="M172" s="268"/>
      <c r="N172" s="269"/>
      <c r="O172" s="269"/>
      <c r="P172" s="269"/>
      <c r="Q172" s="269"/>
      <c r="R172" s="269"/>
      <c r="S172" s="269"/>
      <c r="T172" s="270"/>
      <c r="U172" s="15"/>
      <c r="V172" s="15"/>
      <c r="W172" s="15"/>
      <c r="X172" s="15"/>
      <c r="Y172" s="15"/>
      <c r="Z172" s="15"/>
      <c r="AA172" s="15"/>
      <c r="AB172" s="15"/>
      <c r="AC172" s="15"/>
      <c r="AD172" s="15"/>
      <c r="AE172" s="15"/>
      <c r="AT172" s="271" t="s">
        <v>323</v>
      </c>
      <c r="AU172" s="271" t="s">
        <v>86</v>
      </c>
      <c r="AV172" s="15" t="s">
        <v>311</v>
      </c>
      <c r="AW172" s="15" t="s">
        <v>32</v>
      </c>
      <c r="AX172" s="15" t="s">
        <v>84</v>
      </c>
      <c r="AY172" s="271" t="s">
        <v>304</v>
      </c>
    </row>
    <row r="173" s="2" customFormat="1" ht="24.15" customHeight="1">
      <c r="A173" s="38"/>
      <c r="B173" s="39"/>
      <c r="C173" s="226" t="s">
        <v>389</v>
      </c>
      <c r="D173" s="226" t="s">
        <v>307</v>
      </c>
      <c r="E173" s="227" t="s">
        <v>1705</v>
      </c>
      <c r="F173" s="228" t="s">
        <v>1706</v>
      </c>
      <c r="G173" s="229" t="s">
        <v>317</v>
      </c>
      <c r="H173" s="230">
        <v>89.5</v>
      </c>
      <c r="I173" s="231"/>
      <c r="J173" s="232">
        <f>ROUND(I173*H173,2)</f>
        <v>0</v>
      </c>
      <c r="K173" s="228" t="s">
        <v>318</v>
      </c>
      <c r="L173" s="44"/>
      <c r="M173" s="233" t="s">
        <v>1</v>
      </c>
      <c r="N173" s="234" t="s">
        <v>42</v>
      </c>
      <c r="O173" s="91"/>
      <c r="P173" s="235">
        <f>O173*H173</f>
        <v>0</v>
      </c>
      <c r="Q173" s="235">
        <v>0</v>
      </c>
      <c r="R173" s="235">
        <f>Q173*H173</f>
        <v>0</v>
      </c>
      <c r="S173" s="235">
        <v>0.010489999999999999</v>
      </c>
      <c r="T173" s="236">
        <f>S173*H173</f>
        <v>0.938855</v>
      </c>
      <c r="U173" s="38"/>
      <c r="V173" s="38"/>
      <c r="W173" s="38"/>
      <c r="X173" s="38"/>
      <c r="Y173" s="38"/>
      <c r="Z173" s="38"/>
      <c r="AA173" s="38"/>
      <c r="AB173" s="38"/>
      <c r="AC173" s="38"/>
      <c r="AD173" s="38"/>
      <c r="AE173" s="38"/>
      <c r="AR173" s="237" t="s">
        <v>392</v>
      </c>
      <c r="AT173" s="237" t="s">
        <v>307</v>
      </c>
      <c r="AU173" s="237" t="s">
        <v>86</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392</v>
      </c>
      <c r="BM173" s="237" t="s">
        <v>401</v>
      </c>
    </row>
    <row r="174" s="13" customFormat="1">
      <c r="A174" s="13"/>
      <c r="B174" s="239"/>
      <c r="C174" s="240"/>
      <c r="D174" s="241" t="s">
        <v>323</v>
      </c>
      <c r="E174" s="242" t="s">
        <v>1</v>
      </c>
      <c r="F174" s="243" t="s">
        <v>2425</v>
      </c>
      <c r="G174" s="240"/>
      <c r="H174" s="244">
        <v>50.5</v>
      </c>
      <c r="I174" s="245"/>
      <c r="J174" s="240"/>
      <c r="K174" s="240"/>
      <c r="L174" s="246"/>
      <c r="M174" s="247"/>
      <c r="N174" s="248"/>
      <c r="O174" s="248"/>
      <c r="P174" s="248"/>
      <c r="Q174" s="248"/>
      <c r="R174" s="248"/>
      <c r="S174" s="248"/>
      <c r="T174" s="249"/>
      <c r="U174" s="13"/>
      <c r="V174" s="13"/>
      <c r="W174" s="13"/>
      <c r="X174" s="13"/>
      <c r="Y174" s="13"/>
      <c r="Z174" s="13"/>
      <c r="AA174" s="13"/>
      <c r="AB174" s="13"/>
      <c r="AC174" s="13"/>
      <c r="AD174" s="13"/>
      <c r="AE174" s="13"/>
      <c r="AT174" s="250" t="s">
        <v>323</v>
      </c>
      <c r="AU174" s="250" t="s">
        <v>86</v>
      </c>
      <c r="AV174" s="13" t="s">
        <v>86</v>
      </c>
      <c r="AW174" s="13" t="s">
        <v>32</v>
      </c>
      <c r="AX174" s="13" t="s">
        <v>77</v>
      </c>
      <c r="AY174" s="250" t="s">
        <v>304</v>
      </c>
    </row>
    <row r="175" s="13" customFormat="1">
      <c r="A175" s="13"/>
      <c r="B175" s="239"/>
      <c r="C175" s="240"/>
      <c r="D175" s="241" t="s">
        <v>323</v>
      </c>
      <c r="E175" s="242" t="s">
        <v>1</v>
      </c>
      <c r="F175" s="243" t="s">
        <v>2426</v>
      </c>
      <c r="G175" s="240"/>
      <c r="H175" s="244">
        <v>39</v>
      </c>
      <c r="I175" s="245"/>
      <c r="J175" s="240"/>
      <c r="K175" s="240"/>
      <c r="L175" s="246"/>
      <c r="M175" s="247"/>
      <c r="N175" s="248"/>
      <c r="O175" s="248"/>
      <c r="P175" s="248"/>
      <c r="Q175" s="248"/>
      <c r="R175" s="248"/>
      <c r="S175" s="248"/>
      <c r="T175" s="249"/>
      <c r="U175" s="13"/>
      <c r="V175" s="13"/>
      <c r="W175" s="13"/>
      <c r="X175" s="13"/>
      <c r="Y175" s="13"/>
      <c r="Z175" s="13"/>
      <c r="AA175" s="13"/>
      <c r="AB175" s="13"/>
      <c r="AC175" s="13"/>
      <c r="AD175" s="13"/>
      <c r="AE175" s="13"/>
      <c r="AT175" s="250" t="s">
        <v>323</v>
      </c>
      <c r="AU175" s="250" t="s">
        <v>86</v>
      </c>
      <c r="AV175" s="13" t="s">
        <v>86</v>
      </c>
      <c r="AW175" s="13" t="s">
        <v>32</v>
      </c>
      <c r="AX175" s="13" t="s">
        <v>77</v>
      </c>
      <c r="AY175" s="250" t="s">
        <v>304</v>
      </c>
    </row>
    <row r="176" s="15" customFormat="1">
      <c r="A176" s="15"/>
      <c r="B176" s="261"/>
      <c r="C176" s="262"/>
      <c r="D176" s="241" t="s">
        <v>323</v>
      </c>
      <c r="E176" s="263" t="s">
        <v>1</v>
      </c>
      <c r="F176" s="264" t="s">
        <v>338</v>
      </c>
      <c r="G176" s="262"/>
      <c r="H176" s="265">
        <v>89.5</v>
      </c>
      <c r="I176" s="266"/>
      <c r="J176" s="262"/>
      <c r="K176" s="262"/>
      <c r="L176" s="267"/>
      <c r="M176" s="268"/>
      <c r="N176" s="269"/>
      <c r="O176" s="269"/>
      <c r="P176" s="269"/>
      <c r="Q176" s="269"/>
      <c r="R176" s="269"/>
      <c r="S176" s="269"/>
      <c r="T176" s="270"/>
      <c r="U176" s="15"/>
      <c r="V176" s="15"/>
      <c r="W176" s="15"/>
      <c r="X176" s="15"/>
      <c r="Y176" s="15"/>
      <c r="Z176" s="15"/>
      <c r="AA176" s="15"/>
      <c r="AB176" s="15"/>
      <c r="AC176" s="15"/>
      <c r="AD176" s="15"/>
      <c r="AE176" s="15"/>
      <c r="AT176" s="271" t="s">
        <v>323</v>
      </c>
      <c r="AU176" s="271" t="s">
        <v>86</v>
      </c>
      <c r="AV176" s="15" t="s">
        <v>311</v>
      </c>
      <c r="AW176" s="15" t="s">
        <v>32</v>
      </c>
      <c r="AX176" s="15" t="s">
        <v>84</v>
      </c>
      <c r="AY176" s="271" t="s">
        <v>304</v>
      </c>
    </row>
    <row r="177" s="2" customFormat="1" ht="21.75" customHeight="1">
      <c r="A177" s="38"/>
      <c r="B177" s="39"/>
      <c r="C177" s="226" t="s">
        <v>392</v>
      </c>
      <c r="D177" s="226" t="s">
        <v>307</v>
      </c>
      <c r="E177" s="227" t="s">
        <v>1709</v>
      </c>
      <c r="F177" s="228" t="s">
        <v>1710</v>
      </c>
      <c r="G177" s="229" t="s">
        <v>575</v>
      </c>
      <c r="H177" s="230">
        <v>1</v>
      </c>
      <c r="I177" s="231"/>
      <c r="J177" s="232">
        <f>ROUND(I177*H177,2)</f>
        <v>0</v>
      </c>
      <c r="K177" s="228" t="s">
        <v>1</v>
      </c>
      <c r="L177" s="44"/>
      <c r="M177" s="233" t="s">
        <v>1</v>
      </c>
      <c r="N177" s="234" t="s">
        <v>42</v>
      </c>
      <c r="O177" s="91"/>
      <c r="P177" s="235">
        <f>O177*H177</f>
        <v>0</v>
      </c>
      <c r="Q177" s="235">
        <v>0.01738</v>
      </c>
      <c r="R177" s="235">
        <f>Q177*H177</f>
        <v>0.01738</v>
      </c>
      <c r="S177" s="235">
        <v>0</v>
      </c>
      <c r="T177" s="236">
        <f>S177*H177</f>
        <v>0</v>
      </c>
      <c r="U177" s="38"/>
      <c r="V177" s="38"/>
      <c r="W177" s="38"/>
      <c r="X177" s="38"/>
      <c r="Y177" s="38"/>
      <c r="Z177" s="38"/>
      <c r="AA177" s="38"/>
      <c r="AB177" s="38"/>
      <c r="AC177" s="38"/>
      <c r="AD177" s="38"/>
      <c r="AE177" s="38"/>
      <c r="AR177" s="237" t="s">
        <v>392</v>
      </c>
      <c r="AT177" s="237" t="s">
        <v>307</v>
      </c>
      <c r="AU177" s="237" t="s">
        <v>86</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392</v>
      </c>
      <c r="BM177" s="237" t="s">
        <v>1711</v>
      </c>
    </row>
    <row r="178" s="13" customFormat="1">
      <c r="A178" s="13"/>
      <c r="B178" s="239"/>
      <c r="C178" s="240"/>
      <c r="D178" s="241" t="s">
        <v>323</v>
      </c>
      <c r="E178" s="242" t="s">
        <v>1</v>
      </c>
      <c r="F178" s="243" t="s">
        <v>2427</v>
      </c>
      <c r="G178" s="240"/>
      <c r="H178" s="244">
        <v>1</v>
      </c>
      <c r="I178" s="245"/>
      <c r="J178" s="240"/>
      <c r="K178" s="240"/>
      <c r="L178" s="246"/>
      <c r="M178" s="247"/>
      <c r="N178" s="248"/>
      <c r="O178" s="248"/>
      <c r="P178" s="248"/>
      <c r="Q178" s="248"/>
      <c r="R178" s="248"/>
      <c r="S178" s="248"/>
      <c r="T178" s="249"/>
      <c r="U178" s="13"/>
      <c r="V178" s="13"/>
      <c r="W178" s="13"/>
      <c r="X178" s="13"/>
      <c r="Y178" s="13"/>
      <c r="Z178" s="13"/>
      <c r="AA178" s="13"/>
      <c r="AB178" s="13"/>
      <c r="AC178" s="13"/>
      <c r="AD178" s="13"/>
      <c r="AE178" s="13"/>
      <c r="AT178" s="250" t="s">
        <v>323</v>
      </c>
      <c r="AU178" s="250" t="s">
        <v>86</v>
      </c>
      <c r="AV178" s="13" t="s">
        <v>86</v>
      </c>
      <c r="AW178" s="13" t="s">
        <v>32</v>
      </c>
      <c r="AX178" s="13" t="s">
        <v>84</v>
      </c>
      <c r="AY178" s="250" t="s">
        <v>304</v>
      </c>
    </row>
    <row r="179" s="2" customFormat="1" ht="16.5" customHeight="1">
      <c r="A179" s="38"/>
      <c r="B179" s="39"/>
      <c r="C179" s="226" t="s">
        <v>398</v>
      </c>
      <c r="D179" s="226" t="s">
        <v>307</v>
      </c>
      <c r="E179" s="227" t="s">
        <v>1713</v>
      </c>
      <c r="F179" s="228" t="s">
        <v>1714</v>
      </c>
      <c r="G179" s="229" t="s">
        <v>575</v>
      </c>
      <c r="H179" s="230">
        <v>2</v>
      </c>
      <c r="I179" s="231"/>
      <c r="J179" s="232">
        <f>ROUND(I179*H179,2)</f>
        <v>0</v>
      </c>
      <c r="K179" s="228" t="s">
        <v>1</v>
      </c>
      <c r="L179" s="44"/>
      <c r="M179" s="233" t="s">
        <v>1</v>
      </c>
      <c r="N179" s="234" t="s">
        <v>42</v>
      </c>
      <c r="O179" s="91"/>
      <c r="P179" s="235">
        <f>O179*H179</f>
        <v>0</v>
      </c>
      <c r="Q179" s="235">
        <v>0</v>
      </c>
      <c r="R179" s="235">
        <f>Q179*H179</f>
        <v>0</v>
      </c>
      <c r="S179" s="235">
        <v>0.0275</v>
      </c>
      <c r="T179" s="236">
        <f>S179*H179</f>
        <v>0.055</v>
      </c>
      <c r="U179" s="38"/>
      <c r="V179" s="38"/>
      <c r="W179" s="38"/>
      <c r="X179" s="38"/>
      <c r="Y179" s="38"/>
      <c r="Z179" s="38"/>
      <c r="AA179" s="38"/>
      <c r="AB179" s="38"/>
      <c r="AC179" s="38"/>
      <c r="AD179" s="38"/>
      <c r="AE179" s="38"/>
      <c r="AR179" s="237" t="s">
        <v>392</v>
      </c>
      <c r="AT179" s="237" t="s">
        <v>307</v>
      </c>
      <c r="AU179" s="237" t="s">
        <v>86</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392</v>
      </c>
      <c r="BM179" s="237" t="s">
        <v>1715</v>
      </c>
    </row>
    <row r="180" s="13" customFormat="1">
      <c r="A180" s="13"/>
      <c r="B180" s="239"/>
      <c r="C180" s="240"/>
      <c r="D180" s="241" t="s">
        <v>323</v>
      </c>
      <c r="E180" s="242" t="s">
        <v>1</v>
      </c>
      <c r="F180" s="243" t="s">
        <v>2428</v>
      </c>
      <c r="G180" s="240"/>
      <c r="H180" s="244">
        <v>2</v>
      </c>
      <c r="I180" s="245"/>
      <c r="J180" s="240"/>
      <c r="K180" s="240"/>
      <c r="L180" s="246"/>
      <c r="M180" s="247"/>
      <c r="N180" s="248"/>
      <c r="O180" s="248"/>
      <c r="P180" s="248"/>
      <c r="Q180" s="248"/>
      <c r="R180" s="248"/>
      <c r="S180" s="248"/>
      <c r="T180" s="249"/>
      <c r="U180" s="13"/>
      <c r="V180" s="13"/>
      <c r="W180" s="13"/>
      <c r="X180" s="13"/>
      <c r="Y180" s="13"/>
      <c r="Z180" s="13"/>
      <c r="AA180" s="13"/>
      <c r="AB180" s="13"/>
      <c r="AC180" s="13"/>
      <c r="AD180" s="13"/>
      <c r="AE180" s="13"/>
      <c r="AT180" s="250" t="s">
        <v>323</v>
      </c>
      <c r="AU180" s="250" t="s">
        <v>86</v>
      </c>
      <c r="AV180" s="13" t="s">
        <v>86</v>
      </c>
      <c r="AW180" s="13" t="s">
        <v>32</v>
      </c>
      <c r="AX180" s="13" t="s">
        <v>84</v>
      </c>
      <c r="AY180" s="250" t="s">
        <v>304</v>
      </c>
    </row>
    <row r="181" s="2" customFormat="1" ht="16.5" customHeight="1">
      <c r="A181" s="38"/>
      <c r="B181" s="39"/>
      <c r="C181" s="226" t="s">
        <v>403</v>
      </c>
      <c r="D181" s="226" t="s">
        <v>307</v>
      </c>
      <c r="E181" s="227" t="s">
        <v>1717</v>
      </c>
      <c r="F181" s="228" t="s">
        <v>1718</v>
      </c>
      <c r="G181" s="229" t="s">
        <v>575</v>
      </c>
      <c r="H181" s="230">
        <v>2</v>
      </c>
      <c r="I181" s="231"/>
      <c r="J181" s="232">
        <f>ROUND(I181*H181,2)</f>
        <v>0</v>
      </c>
      <c r="K181" s="228" t="s">
        <v>1</v>
      </c>
      <c r="L181" s="44"/>
      <c r="M181" s="233" t="s">
        <v>1</v>
      </c>
      <c r="N181" s="234" t="s">
        <v>42</v>
      </c>
      <c r="O181" s="91"/>
      <c r="P181" s="235">
        <f>O181*H181</f>
        <v>0</v>
      </c>
      <c r="Q181" s="235">
        <v>0</v>
      </c>
      <c r="R181" s="235">
        <f>Q181*H181</f>
        <v>0</v>
      </c>
      <c r="S181" s="235">
        <v>0.0275</v>
      </c>
      <c r="T181" s="236">
        <f>S181*H181</f>
        <v>0.055</v>
      </c>
      <c r="U181" s="38"/>
      <c r="V181" s="38"/>
      <c r="W181" s="38"/>
      <c r="X181" s="38"/>
      <c r="Y181" s="38"/>
      <c r="Z181" s="38"/>
      <c r="AA181" s="38"/>
      <c r="AB181" s="38"/>
      <c r="AC181" s="38"/>
      <c r="AD181" s="38"/>
      <c r="AE181" s="38"/>
      <c r="AR181" s="237" t="s">
        <v>392</v>
      </c>
      <c r="AT181" s="237" t="s">
        <v>307</v>
      </c>
      <c r="AU181" s="237" t="s">
        <v>86</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392</v>
      </c>
      <c r="BM181" s="237" t="s">
        <v>1719</v>
      </c>
    </row>
    <row r="182" s="13" customFormat="1">
      <c r="A182" s="13"/>
      <c r="B182" s="239"/>
      <c r="C182" s="240"/>
      <c r="D182" s="241" t="s">
        <v>323</v>
      </c>
      <c r="E182" s="242" t="s">
        <v>1</v>
      </c>
      <c r="F182" s="243" t="s">
        <v>2429</v>
      </c>
      <c r="G182" s="240"/>
      <c r="H182" s="244">
        <v>2</v>
      </c>
      <c r="I182" s="245"/>
      <c r="J182" s="240"/>
      <c r="K182" s="240"/>
      <c r="L182" s="246"/>
      <c r="M182" s="247"/>
      <c r="N182" s="248"/>
      <c r="O182" s="248"/>
      <c r="P182" s="248"/>
      <c r="Q182" s="248"/>
      <c r="R182" s="248"/>
      <c r="S182" s="248"/>
      <c r="T182" s="249"/>
      <c r="U182" s="13"/>
      <c r="V182" s="13"/>
      <c r="W182" s="13"/>
      <c r="X182" s="13"/>
      <c r="Y182" s="13"/>
      <c r="Z182" s="13"/>
      <c r="AA182" s="13"/>
      <c r="AB182" s="13"/>
      <c r="AC182" s="13"/>
      <c r="AD182" s="13"/>
      <c r="AE182" s="13"/>
      <c r="AT182" s="250" t="s">
        <v>323</v>
      </c>
      <c r="AU182" s="250" t="s">
        <v>86</v>
      </c>
      <c r="AV182" s="13" t="s">
        <v>86</v>
      </c>
      <c r="AW182" s="13" t="s">
        <v>32</v>
      </c>
      <c r="AX182" s="13" t="s">
        <v>84</v>
      </c>
      <c r="AY182" s="250" t="s">
        <v>304</v>
      </c>
    </row>
    <row r="183" s="2" customFormat="1" ht="33" customHeight="1">
      <c r="A183" s="38"/>
      <c r="B183" s="39"/>
      <c r="C183" s="226" t="s">
        <v>410</v>
      </c>
      <c r="D183" s="226" t="s">
        <v>307</v>
      </c>
      <c r="E183" s="227" t="s">
        <v>404</v>
      </c>
      <c r="F183" s="228" t="s">
        <v>405</v>
      </c>
      <c r="G183" s="229" t="s">
        <v>406</v>
      </c>
      <c r="H183" s="272"/>
      <c r="I183" s="231"/>
      <c r="J183" s="232">
        <f>ROUND(I183*H183,2)</f>
        <v>0</v>
      </c>
      <c r="K183" s="228" t="s">
        <v>318</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392</v>
      </c>
      <c r="AT183" s="237" t="s">
        <v>307</v>
      </c>
      <c r="AU183" s="237" t="s">
        <v>86</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392</v>
      </c>
      <c r="BM183" s="237" t="s">
        <v>407</v>
      </c>
    </row>
    <row r="184" s="12" customFormat="1" ht="22.8" customHeight="1">
      <c r="A184" s="12"/>
      <c r="B184" s="210"/>
      <c r="C184" s="211"/>
      <c r="D184" s="212" t="s">
        <v>76</v>
      </c>
      <c r="E184" s="224" t="s">
        <v>1385</v>
      </c>
      <c r="F184" s="224" t="s">
        <v>1386</v>
      </c>
      <c r="G184" s="211"/>
      <c r="H184" s="211"/>
      <c r="I184" s="214"/>
      <c r="J184" s="225">
        <f>BK184</f>
        <v>0</v>
      </c>
      <c r="K184" s="211"/>
      <c r="L184" s="216"/>
      <c r="M184" s="217"/>
      <c r="N184" s="218"/>
      <c r="O184" s="218"/>
      <c r="P184" s="219">
        <f>SUM(P185:P189)</f>
        <v>0</v>
      </c>
      <c r="Q184" s="218"/>
      <c r="R184" s="219">
        <f>SUM(R185:R189)</f>
        <v>0</v>
      </c>
      <c r="S184" s="218"/>
      <c r="T184" s="220">
        <f>SUM(T185:T189)</f>
        <v>0.34799999999999998</v>
      </c>
      <c r="U184" s="12"/>
      <c r="V184" s="12"/>
      <c r="W184" s="12"/>
      <c r="X184" s="12"/>
      <c r="Y184" s="12"/>
      <c r="Z184" s="12"/>
      <c r="AA184" s="12"/>
      <c r="AB184" s="12"/>
      <c r="AC184" s="12"/>
      <c r="AD184" s="12"/>
      <c r="AE184" s="12"/>
      <c r="AR184" s="221" t="s">
        <v>86</v>
      </c>
      <c r="AT184" s="222" t="s">
        <v>76</v>
      </c>
      <c r="AU184" s="222" t="s">
        <v>84</v>
      </c>
      <c r="AY184" s="221" t="s">
        <v>304</v>
      </c>
      <c r="BK184" s="223">
        <f>SUM(BK185:BK189)</f>
        <v>0</v>
      </c>
    </row>
    <row r="185" s="2" customFormat="1" ht="16.5" customHeight="1">
      <c r="A185" s="38"/>
      <c r="B185" s="39"/>
      <c r="C185" s="226" t="s">
        <v>414</v>
      </c>
      <c r="D185" s="226" t="s">
        <v>307</v>
      </c>
      <c r="E185" s="227" t="s">
        <v>2152</v>
      </c>
      <c r="F185" s="228" t="s">
        <v>2153</v>
      </c>
      <c r="G185" s="229" t="s">
        <v>575</v>
      </c>
      <c r="H185" s="230">
        <v>1</v>
      </c>
      <c r="I185" s="231"/>
      <c r="J185" s="232">
        <f>ROUND(I185*H185,2)</f>
        <v>0</v>
      </c>
      <c r="K185" s="228" t="s">
        <v>1</v>
      </c>
      <c r="L185" s="44"/>
      <c r="M185" s="233" t="s">
        <v>1</v>
      </c>
      <c r="N185" s="234" t="s">
        <v>42</v>
      </c>
      <c r="O185" s="91"/>
      <c r="P185" s="235">
        <f>O185*H185</f>
        <v>0</v>
      </c>
      <c r="Q185" s="235">
        <v>0</v>
      </c>
      <c r="R185" s="235">
        <f>Q185*H185</f>
        <v>0</v>
      </c>
      <c r="S185" s="235">
        <v>0.17399999999999999</v>
      </c>
      <c r="T185" s="236">
        <f>S185*H185</f>
        <v>0.17399999999999999</v>
      </c>
      <c r="U185" s="38"/>
      <c r="V185" s="38"/>
      <c r="W185" s="38"/>
      <c r="X185" s="38"/>
      <c r="Y185" s="38"/>
      <c r="Z185" s="38"/>
      <c r="AA185" s="38"/>
      <c r="AB185" s="38"/>
      <c r="AC185" s="38"/>
      <c r="AD185" s="38"/>
      <c r="AE185" s="38"/>
      <c r="AR185" s="237" t="s">
        <v>392</v>
      </c>
      <c r="AT185" s="237" t="s">
        <v>307</v>
      </c>
      <c r="AU185" s="237" t="s">
        <v>86</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392</v>
      </c>
      <c r="BM185" s="237" t="s">
        <v>2154</v>
      </c>
    </row>
    <row r="186" s="13" customFormat="1">
      <c r="A186" s="13"/>
      <c r="B186" s="239"/>
      <c r="C186" s="240"/>
      <c r="D186" s="241" t="s">
        <v>323</v>
      </c>
      <c r="E186" s="242" t="s">
        <v>1</v>
      </c>
      <c r="F186" s="243" t="s">
        <v>2430</v>
      </c>
      <c r="G186" s="240"/>
      <c r="H186" s="244">
        <v>1</v>
      </c>
      <c r="I186" s="245"/>
      <c r="J186" s="240"/>
      <c r="K186" s="240"/>
      <c r="L186" s="246"/>
      <c r="M186" s="247"/>
      <c r="N186" s="248"/>
      <c r="O186" s="248"/>
      <c r="P186" s="248"/>
      <c r="Q186" s="248"/>
      <c r="R186" s="248"/>
      <c r="S186" s="248"/>
      <c r="T186" s="249"/>
      <c r="U186" s="13"/>
      <c r="V186" s="13"/>
      <c r="W186" s="13"/>
      <c r="X186" s="13"/>
      <c r="Y186" s="13"/>
      <c r="Z186" s="13"/>
      <c r="AA186" s="13"/>
      <c r="AB186" s="13"/>
      <c r="AC186" s="13"/>
      <c r="AD186" s="13"/>
      <c r="AE186" s="13"/>
      <c r="AT186" s="250" t="s">
        <v>323</v>
      </c>
      <c r="AU186" s="250" t="s">
        <v>86</v>
      </c>
      <c r="AV186" s="13" t="s">
        <v>86</v>
      </c>
      <c r="AW186" s="13" t="s">
        <v>32</v>
      </c>
      <c r="AX186" s="13" t="s">
        <v>84</v>
      </c>
      <c r="AY186" s="250" t="s">
        <v>304</v>
      </c>
    </row>
    <row r="187" s="2" customFormat="1" ht="16.5" customHeight="1">
      <c r="A187" s="38"/>
      <c r="B187" s="39"/>
      <c r="C187" s="226" t="s">
        <v>7</v>
      </c>
      <c r="D187" s="226" t="s">
        <v>307</v>
      </c>
      <c r="E187" s="227" t="s">
        <v>2156</v>
      </c>
      <c r="F187" s="228" t="s">
        <v>2157</v>
      </c>
      <c r="G187" s="229" t="s">
        <v>575</v>
      </c>
      <c r="H187" s="230">
        <v>1</v>
      </c>
      <c r="I187" s="231"/>
      <c r="J187" s="232">
        <f>ROUND(I187*H187,2)</f>
        <v>0</v>
      </c>
      <c r="K187" s="228" t="s">
        <v>1</v>
      </c>
      <c r="L187" s="44"/>
      <c r="M187" s="233" t="s">
        <v>1</v>
      </c>
      <c r="N187" s="234" t="s">
        <v>42</v>
      </c>
      <c r="O187" s="91"/>
      <c r="P187" s="235">
        <f>O187*H187</f>
        <v>0</v>
      </c>
      <c r="Q187" s="235">
        <v>0</v>
      </c>
      <c r="R187" s="235">
        <f>Q187*H187</f>
        <v>0</v>
      </c>
      <c r="S187" s="235">
        <v>0.17399999999999999</v>
      </c>
      <c r="T187" s="236">
        <f>S187*H187</f>
        <v>0.17399999999999999</v>
      </c>
      <c r="U187" s="38"/>
      <c r="V187" s="38"/>
      <c r="W187" s="38"/>
      <c r="X187" s="38"/>
      <c r="Y187" s="38"/>
      <c r="Z187" s="38"/>
      <c r="AA187" s="38"/>
      <c r="AB187" s="38"/>
      <c r="AC187" s="38"/>
      <c r="AD187" s="38"/>
      <c r="AE187" s="38"/>
      <c r="AR187" s="237" t="s">
        <v>392</v>
      </c>
      <c r="AT187" s="237" t="s">
        <v>307</v>
      </c>
      <c r="AU187" s="237" t="s">
        <v>86</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392</v>
      </c>
      <c r="BM187" s="237" t="s">
        <v>2158</v>
      </c>
    </row>
    <row r="188" s="13" customFormat="1">
      <c r="A188" s="13"/>
      <c r="B188" s="239"/>
      <c r="C188" s="240"/>
      <c r="D188" s="241" t="s">
        <v>323</v>
      </c>
      <c r="E188" s="242" t="s">
        <v>1</v>
      </c>
      <c r="F188" s="243" t="s">
        <v>2431</v>
      </c>
      <c r="G188" s="240"/>
      <c r="H188" s="244">
        <v>1</v>
      </c>
      <c r="I188" s="245"/>
      <c r="J188" s="240"/>
      <c r="K188" s="240"/>
      <c r="L188" s="246"/>
      <c r="M188" s="247"/>
      <c r="N188" s="248"/>
      <c r="O188" s="248"/>
      <c r="P188" s="248"/>
      <c r="Q188" s="248"/>
      <c r="R188" s="248"/>
      <c r="S188" s="248"/>
      <c r="T188" s="249"/>
      <c r="U188" s="13"/>
      <c r="V188" s="13"/>
      <c r="W188" s="13"/>
      <c r="X188" s="13"/>
      <c r="Y188" s="13"/>
      <c r="Z188" s="13"/>
      <c r="AA188" s="13"/>
      <c r="AB188" s="13"/>
      <c r="AC188" s="13"/>
      <c r="AD188" s="13"/>
      <c r="AE188" s="13"/>
      <c r="AT188" s="250" t="s">
        <v>323</v>
      </c>
      <c r="AU188" s="250" t="s">
        <v>86</v>
      </c>
      <c r="AV188" s="13" t="s">
        <v>86</v>
      </c>
      <c r="AW188" s="13" t="s">
        <v>32</v>
      </c>
      <c r="AX188" s="13" t="s">
        <v>84</v>
      </c>
      <c r="AY188" s="250" t="s">
        <v>304</v>
      </c>
    </row>
    <row r="189" s="2" customFormat="1" ht="24.15" customHeight="1">
      <c r="A189" s="38"/>
      <c r="B189" s="39"/>
      <c r="C189" s="226" t="s">
        <v>422</v>
      </c>
      <c r="D189" s="226" t="s">
        <v>307</v>
      </c>
      <c r="E189" s="227" t="s">
        <v>2160</v>
      </c>
      <c r="F189" s="228" t="s">
        <v>2161</v>
      </c>
      <c r="G189" s="229" t="s">
        <v>406</v>
      </c>
      <c r="H189" s="272"/>
      <c r="I189" s="231"/>
      <c r="J189" s="232">
        <f>ROUND(I189*H189,2)</f>
        <v>0</v>
      </c>
      <c r="K189" s="228" t="s">
        <v>318</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392</v>
      </c>
      <c r="AT189" s="237" t="s">
        <v>307</v>
      </c>
      <c r="AU189" s="237" t="s">
        <v>86</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392</v>
      </c>
      <c r="BM189" s="237" t="s">
        <v>2162</v>
      </c>
    </row>
    <row r="190" s="12" customFormat="1" ht="22.8" customHeight="1">
      <c r="A190" s="12"/>
      <c r="B190" s="210"/>
      <c r="C190" s="211"/>
      <c r="D190" s="212" t="s">
        <v>76</v>
      </c>
      <c r="E190" s="224" t="s">
        <v>408</v>
      </c>
      <c r="F190" s="224" t="s">
        <v>409</v>
      </c>
      <c r="G190" s="211"/>
      <c r="H190" s="211"/>
      <c r="I190" s="214"/>
      <c r="J190" s="225">
        <f>BK190</f>
        <v>0</v>
      </c>
      <c r="K190" s="211"/>
      <c r="L190" s="216"/>
      <c r="M190" s="217"/>
      <c r="N190" s="218"/>
      <c r="O190" s="218"/>
      <c r="P190" s="219">
        <f>SUM(P191:P199)</f>
        <v>0</v>
      </c>
      <c r="Q190" s="218"/>
      <c r="R190" s="219">
        <f>SUM(R191:R199)</f>
        <v>0.28420000000000001</v>
      </c>
      <c r="S190" s="218"/>
      <c r="T190" s="220">
        <f>SUM(T191:T199)</f>
        <v>0</v>
      </c>
      <c r="U190" s="12"/>
      <c r="V190" s="12"/>
      <c r="W190" s="12"/>
      <c r="X190" s="12"/>
      <c r="Y190" s="12"/>
      <c r="Z190" s="12"/>
      <c r="AA190" s="12"/>
      <c r="AB190" s="12"/>
      <c r="AC190" s="12"/>
      <c r="AD190" s="12"/>
      <c r="AE190" s="12"/>
      <c r="AR190" s="221" t="s">
        <v>86</v>
      </c>
      <c r="AT190" s="222" t="s">
        <v>76</v>
      </c>
      <c r="AU190" s="222" t="s">
        <v>84</v>
      </c>
      <c r="AY190" s="221" t="s">
        <v>304</v>
      </c>
      <c r="BK190" s="223">
        <f>SUM(BK191:BK199)</f>
        <v>0</v>
      </c>
    </row>
    <row r="191" s="2" customFormat="1" ht="16.5" customHeight="1">
      <c r="A191" s="38"/>
      <c r="B191" s="39"/>
      <c r="C191" s="226" t="s">
        <v>429</v>
      </c>
      <c r="D191" s="226" t="s">
        <v>307</v>
      </c>
      <c r="E191" s="227" t="s">
        <v>411</v>
      </c>
      <c r="F191" s="228" t="s">
        <v>412</v>
      </c>
      <c r="G191" s="229" t="s">
        <v>317</v>
      </c>
      <c r="H191" s="230">
        <v>7</v>
      </c>
      <c r="I191" s="231"/>
      <c r="J191" s="232">
        <f>ROUND(I191*H191,2)</f>
        <v>0</v>
      </c>
      <c r="K191" s="228" t="s">
        <v>318</v>
      </c>
      <c r="L191" s="44"/>
      <c r="M191" s="233" t="s">
        <v>1</v>
      </c>
      <c r="N191" s="234" t="s">
        <v>42</v>
      </c>
      <c r="O191" s="91"/>
      <c r="P191" s="235">
        <f>O191*H191</f>
        <v>0</v>
      </c>
      <c r="Q191" s="235">
        <v>0.00029999999999999997</v>
      </c>
      <c r="R191" s="235">
        <f>Q191*H191</f>
        <v>0.0020999999999999999</v>
      </c>
      <c r="S191" s="235">
        <v>0</v>
      </c>
      <c r="T191" s="236">
        <f>S191*H191</f>
        <v>0</v>
      </c>
      <c r="U191" s="38"/>
      <c r="V191" s="38"/>
      <c r="W191" s="38"/>
      <c r="X191" s="38"/>
      <c r="Y191" s="38"/>
      <c r="Z191" s="38"/>
      <c r="AA191" s="38"/>
      <c r="AB191" s="38"/>
      <c r="AC191" s="38"/>
      <c r="AD191" s="38"/>
      <c r="AE191" s="38"/>
      <c r="AR191" s="237" t="s">
        <v>392</v>
      </c>
      <c r="AT191" s="237" t="s">
        <v>307</v>
      </c>
      <c r="AU191" s="237" t="s">
        <v>86</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392</v>
      </c>
      <c r="BM191" s="237" t="s">
        <v>413</v>
      </c>
    </row>
    <row r="192" s="2" customFormat="1" ht="24.15" customHeight="1">
      <c r="A192" s="38"/>
      <c r="B192" s="39"/>
      <c r="C192" s="226" t="s">
        <v>433</v>
      </c>
      <c r="D192" s="226" t="s">
        <v>307</v>
      </c>
      <c r="E192" s="227" t="s">
        <v>415</v>
      </c>
      <c r="F192" s="228" t="s">
        <v>416</v>
      </c>
      <c r="G192" s="229" t="s">
        <v>317</v>
      </c>
      <c r="H192" s="230">
        <v>7</v>
      </c>
      <c r="I192" s="231"/>
      <c r="J192" s="232">
        <f>ROUND(I192*H192,2)</f>
        <v>0</v>
      </c>
      <c r="K192" s="228" t="s">
        <v>318</v>
      </c>
      <c r="L192" s="44"/>
      <c r="M192" s="233" t="s">
        <v>1</v>
      </c>
      <c r="N192" s="234" t="s">
        <v>42</v>
      </c>
      <c r="O192" s="91"/>
      <c r="P192" s="235">
        <f>O192*H192</f>
        <v>0</v>
      </c>
      <c r="Q192" s="235">
        <v>0.0074999999999999997</v>
      </c>
      <c r="R192" s="235">
        <f>Q192*H192</f>
        <v>0.052499999999999998</v>
      </c>
      <c r="S192" s="235">
        <v>0</v>
      </c>
      <c r="T192" s="236">
        <f>S192*H192</f>
        <v>0</v>
      </c>
      <c r="U192" s="38"/>
      <c r="V192" s="38"/>
      <c r="W192" s="38"/>
      <c r="X192" s="38"/>
      <c r="Y192" s="38"/>
      <c r="Z192" s="38"/>
      <c r="AA192" s="38"/>
      <c r="AB192" s="38"/>
      <c r="AC192" s="38"/>
      <c r="AD192" s="38"/>
      <c r="AE192" s="38"/>
      <c r="AR192" s="237" t="s">
        <v>392</v>
      </c>
      <c r="AT192" s="237" t="s">
        <v>307</v>
      </c>
      <c r="AU192" s="237" t="s">
        <v>86</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392</v>
      </c>
      <c r="BM192" s="237" t="s">
        <v>417</v>
      </c>
    </row>
    <row r="193" s="2" customFormat="1" ht="33" customHeight="1">
      <c r="A193" s="38"/>
      <c r="B193" s="39"/>
      <c r="C193" s="226" t="s">
        <v>437</v>
      </c>
      <c r="D193" s="226" t="s">
        <v>307</v>
      </c>
      <c r="E193" s="227" t="s">
        <v>418</v>
      </c>
      <c r="F193" s="228" t="s">
        <v>419</v>
      </c>
      <c r="G193" s="229" t="s">
        <v>317</v>
      </c>
      <c r="H193" s="230">
        <v>7</v>
      </c>
      <c r="I193" s="231"/>
      <c r="J193" s="232">
        <f>ROUND(I193*H193,2)</f>
        <v>0</v>
      </c>
      <c r="K193" s="228" t="s">
        <v>318</v>
      </c>
      <c r="L193" s="44"/>
      <c r="M193" s="233" t="s">
        <v>1</v>
      </c>
      <c r="N193" s="234" t="s">
        <v>42</v>
      </c>
      <c r="O193" s="91"/>
      <c r="P193" s="235">
        <f>O193*H193</f>
        <v>0</v>
      </c>
      <c r="Q193" s="235">
        <v>0.0060000000000000001</v>
      </c>
      <c r="R193" s="235">
        <f>Q193*H193</f>
        <v>0.042000000000000003</v>
      </c>
      <c r="S193" s="235">
        <v>0</v>
      </c>
      <c r="T193" s="236">
        <f>S193*H193</f>
        <v>0</v>
      </c>
      <c r="U193" s="38"/>
      <c r="V193" s="38"/>
      <c r="W193" s="38"/>
      <c r="X193" s="38"/>
      <c r="Y193" s="38"/>
      <c r="Z193" s="38"/>
      <c r="AA193" s="38"/>
      <c r="AB193" s="38"/>
      <c r="AC193" s="38"/>
      <c r="AD193" s="38"/>
      <c r="AE193" s="38"/>
      <c r="AR193" s="237" t="s">
        <v>392</v>
      </c>
      <c r="AT193" s="237" t="s">
        <v>307</v>
      </c>
      <c r="AU193" s="237" t="s">
        <v>86</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392</v>
      </c>
      <c r="BM193" s="237" t="s">
        <v>420</v>
      </c>
    </row>
    <row r="194" s="13" customFormat="1">
      <c r="A194" s="13"/>
      <c r="B194" s="239"/>
      <c r="C194" s="240"/>
      <c r="D194" s="241" t="s">
        <v>323</v>
      </c>
      <c r="E194" s="242" t="s">
        <v>1</v>
      </c>
      <c r="F194" s="243" t="s">
        <v>2432</v>
      </c>
      <c r="G194" s="240"/>
      <c r="H194" s="244">
        <v>7</v>
      </c>
      <c r="I194" s="245"/>
      <c r="J194" s="240"/>
      <c r="K194" s="240"/>
      <c r="L194" s="246"/>
      <c r="M194" s="247"/>
      <c r="N194" s="248"/>
      <c r="O194" s="248"/>
      <c r="P194" s="248"/>
      <c r="Q194" s="248"/>
      <c r="R194" s="248"/>
      <c r="S194" s="248"/>
      <c r="T194" s="249"/>
      <c r="U194" s="13"/>
      <c r="V194" s="13"/>
      <c r="W194" s="13"/>
      <c r="X194" s="13"/>
      <c r="Y194" s="13"/>
      <c r="Z194" s="13"/>
      <c r="AA194" s="13"/>
      <c r="AB194" s="13"/>
      <c r="AC194" s="13"/>
      <c r="AD194" s="13"/>
      <c r="AE194" s="13"/>
      <c r="AT194" s="250" t="s">
        <v>323</v>
      </c>
      <c r="AU194" s="250" t="s">
        <v>86</v>
      </c>
      <c r="AV194" s="13" t="s">
        <v>86</v>
      </c>
      <c r="AW194" s="13" t="s">
        <v>32</v>
      </c>
      <c r="AX194" s="13" t="s">
        <v>84</v>
      </c>
      <c r="AY194" s="250" t="s">
        <v>304</v>
      </c>
    </row>
    <row r="195" s="2" customFormat="1" ht="37.8" customHeight="1">
      <c r="A195" s="38"/>
      <c r="B195" s="39"/>
      <c r="C195" s="273" t="s">
        <v>443</v>
      </c>
      <c r="D195" s="273" t="s">
        <v>423</v>
      </c>
      <c r="E195" s="274" t="s">
        <v>424</v>
      </c>
      <c r="F195" s="275" t="s">
        <v>425</v>
      </c>
      <c r="G195" s="276" t="s">
        <v>317</v>
      </c>
      <c r="H195" s="277">
        <v>8.0500000000000007</v>
      </c>
      <c r="I195" s="278"/>
      <c r="J195" s="279">
        <f>ROUND(I195*H195,2)</f>
        <v>0</v>
      </c>
      <c r="K195" s="275" t="s">
        <v>318</v>
      </c>
      <c r="L195" s="280"/>
      <c r="M195" s="281" t="s">
        <v>1</v>
      </c>
      <c r="N195" s="282" t="s">
        <v>42</v>
      </c>
      <c r="O195" s="91"/>
      <c r="P195" s="235">
        <f>O195*H195</f>
        <v>0</v>
      </c>
      <c r="Q195" s="235">
        <v>0.021999999999999999</v>
      </c>
      <c r="R195" s="235">
        <f>Q195*H195</f>
        <v>0.17710000000000001</v>
      </c>
      <c r="S195" s="235">
        <v>0</v>
      </c>
      <c r="T195" s="236">
        <f>S195*H195</f>
        <v>0</v>
      </c>
      <c r="U195" s="38"/>
      <c r="V195" s="38"/>
      <c r="W195" s="38"/>
      <c r="X195" s="38"/>
      <c r="Y195" s="38"/>
      <c r="Z195" s="38"/>
      <c r="AA195" s="38"/>
      <c r="AB195" s="38"/>
      <c r="AC195" s="38"/>
      <c r="AD195" s="38"/>
      <c r="AE195" s="38"/>
      <c r="AR195" s="237" t="s">
        <v>426</v>
      </c>
      <c r="AT195" s="237" t="s">
        <v>423</v>
      </c>
      <c r="AU195" s="237" t="s">
        <v>86</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392</v>
      </c>
      <c r="BM195" s="237" t="s">
        <v>427</v>
      </c>
    </row>
    <row r="196" s="13" customFormat="1">
      <c r="A196" s="13"/>
      <c r="B196" s="239"/>
      <c r="C196" s="240"/>
      <c r="D196" s="241" t="s">
        <v>323</v>
      </c>
      <c r="E196" s="240"/>
      <c r="F196" s="243" t="s">
        <v>2026</v>
      </c>
      <c r="G196" s="240"/>
      <c r="H196" s="244">
        <v>8.0500000000000007</v>
      </c>
      <c r="I196" s="245"/>
      <c r="J196" s="240"/>
      <c r="K196" s="240"/>
      <c r="L196" s="246"/>
      <c r="M196" s="247"/>
      <c r="N196" s="248"/>
      <c r="O196" s="248"/>
      <c r="P196" s="248"/>
      <c r="Q196" s="248"/>
      <c r="R196" s="248"/>
      <c r="S196" s="248"/>
      <c r="T196" s="249"/>
      <c r="U196" s="13"/>
      <c r="V196" s="13"/>
      <c r="W196" s="13"/>
      <c r="X196" s="13"/>
      <c r="Y196" s="13"/>
      <c r="Z196" s="13"/>
      <c r="AA196" s="13"/>
      <c r="AB196" s="13"/>
      <c r="AC196" s="13"/>
      <c r="AD196" s="13"/>
      <c r="AE196" s="13"/>
      <c r="AT196" s="250" t="s">
        <v>323</v>
      </c>
      <c r="AU196" s="250" t="s">
        <v>86</v>
      </c>
      <c r="AV196" s="13" t="s">
        <v>86</v>
      </c>
      <c r="AW196" s="13" t="s">
        <v>4</v>
      </c>
      <c r="AX196" s="13" t="s">
        <v>84</v>
      </c>
      <c r="AY196" s="250" t="s">
        <v>304</v>
      </c>
    </row>
    <row r="197" s="2" customFormat="1" ht="33" customHeight="1">
      <c r="A197" s="38"/>
      <c r="B197" s="39"/>
      <c r="C197" s="226" t="s">
        <v>447</v>
      </c>
      <c r="D197" s="226" t="s">
        <v>307</v>
      </c>
      <c r="E197" s="227" t="s">
        <v>430</v>
      </c>
      <c r="F197" s="228" t="s">
        <v>431</v>
      </c>
      <c r="G197" s="229" t="s">
        <v>317</v>
      </c>
      <c r="H197" s="230">
        <v>7</v>
      </c>
      <c r="I197" s="231"/>
      <c r="J197" s="232">
        <f>ROUND(I197*H197,2)</f>
        <v>0</v>
      </c>
      <c r="K197" s="228" t="s">
        <v>318</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392</v>
      </c>
      <c r="AT197" s="237" t="s">
        <v>307</v>
      </c>
      <c r="AU197" s="237" t="s">
        <v>86</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392</v>
      </c>
      <c r="BM197" s="237" t="s">
        <v>432</v>
      </c>
    </row>
    <row r="198" s="2" customFormat="1" ht="24.15" customHeight="1">
      <c r="A198" s="38"/>
      <c r="B198" s="39"/>
      <c r="C198" s="226" t="s">
        <v>451</v>
      </c>
      <c r="D198" s="226" t="s">
        <v>307</v>
      </c>
      <c r="E198" s="227" t="s">
        <v>434</v>
      </c>
      <c r="F198" s="228" t="s">
        <v>435</v>
      </c>
      <c r="G198" s="229" t="s">
        <v>317</v>
      </c>
      <c r="H198" s="230">
        <v>7</v>
      </c>
      <c r="I198" s="231"/>
      <c r="J198" s="232">
        <f>ROUND(I198*H198,2)</f>
        <v>0</v>
      </c>
      <c r="K198" s="228" t="s">
        <v>318</v>
      </c>
      <c r="L198" s="44"/>
      <c r="M198" s="233" t="s">
        <v>1</v>
      </c>
      <c r="N198" s="234" t="s">
        <v>42</v>
      </c>
      <c r="O198" s="91"/>
      <c r="P198" s="235">
        <f>O198*H198</f>
        <v>0</v>
      </c>
      <c r="Q198" s="235">
        <v>0.0015</v>
      </c>
      <c r="R198" s="235">
        <f>Q198*H198</f>
        <v>0.010500000000000001</v>
      </c>
      <c r="S198" s="235">
        <v>0</v>
      </c>
      <c r="T198" s="236">
        <f>S198*H198</f>
        <v>0</v>
      </c>
      <c r="U198" s="38"/>
      <c r="V198" s="38"/>
      <c r="W198" s="38"/>
      <c r="X198" s="38"/>
      <c r="Y198" s="38"/>
      <c r="Z198" s="38"/>
      <c r="AA198" s="38"/>
      <c r="AB198" s="38"/>
      <c r="AC198" s="38"/>
      <c r="AD198" s="38"/>
      <c r="AE198" s="38"/>
      <c r="AR198" s="237" t="s">
        <v>392</v>
      </c>
      <c r="AT198" s="237" t="s">
        <v>307</v>
      </c>
      <c r="AU198" s="237" t="s">
        <v>86</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392</v>
      </c>
      <c r="BM198" s="237" t="s">
        <v>436</v>
      </c>
    </row>
    <row r="199" s="2" customFormat="1" ht="24.15" customHeight="1">
      <c r="A199" s="38"/>
      <c r="B199" s="39"/>
      <c r="C199" s="226" t="s">
        <v>456</v>
      </c>
      <c r="D199" s="226" t="s">
        <v>307</v>
      </c>
      <c r="E199" s="227" t="s">
        <v>438</v>
      </c>
      <c r="F199" s="228" t="s">
        <v>439</v>
      </c>
      <c r="G199" s="229" t="s">
        <v>406</v>
      </c>
      <c r="H199" s="272"/>
      <c r="I199" s="231"/>
      <c r="J199" s="232">
        <f>ROUND(I199*H199,2)</f>
        <v>0</v>
      </c>
      <c r="K199" s="228" t="s">
        <v>318</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392</v>
      </c>
      <c r="AT199" s="237" t="s">
        <v>307</v>
      </c>
      <c r="AU199" s="237" t="s">
        <v>86</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392</v>
      </c>
      <c r="BM199" s="237" t="s">
        <v>440</v>
      </c>
    </row>
    <row r="200" s="12" customFormat="1" ht="22.8" customHeight="1">
      <c r="A200" s="12"/>
      <c r="B200" s="210"/>
      <c r="C200" s="211"/>
      <c r="D200" s="212" t="s">
        <v>76</v>
      </c>
      <c r="E200" s="224" t="s">
        <v>441</v>
      </c>
      <c r="F200" s="224" t="s">
        <v>442</v>
      </c>
      <c r="G200" s="211"/>
      <c r="H200" s="211"/>
      <c r="I200" s="214"/>
      <c r="J200" s="225">
        <f>BK200</f>
        <v>0</v>
      </c>
      <c r="K200" s="211"/>
      <c r="L200" s="216"/>
      <c r="M200" s="217"/>
      <c r="N200" s="218"/>
      <c r="O200" s="218"/>
      <c r="P200" s="219">
        <f>SUM(P201:P215)</f>
        <v>0</v>
      </c>
      <c r="Q200" s="218"/>
      <c r="R200" s="219">
        <f>SUM(R201:R215)</f>
        <v>0.26501499999999995</v>
      </c>
      <c r="S200" s="218"/>
      <c r="T200" s="220">
        <f>SUM(T201:T215)</f>
        <v>0.081000000000000003</v>
      </c>
      <c r="U200" s="12"/>
      <c r="V200" s="12"/>
      <c r="W200" s="12"/>
      <c r="X200" s="12"/>
      <c r="Y200" s="12"/>
      <c r="Z200" s="12"/>
      <c r="AA200" s="12"/>
      <c r="AB200" s="12"/>
      <c r="AC200" s="12"/>
      <c r="AD200" s="12"/>
      <c r="AE200" s="12"/>
      <c r="AR200" s="221" t="s">
        <v>86</v>
      </c>
      <c r="AT200" s="222" t="s">
        <v>76</v>
      </c>
      <c r="AU200" s="222" t="s">
        <v>84</v>
      </c>
      <c r="AY200" s="221" t="s">
        <v>304</v>
      </c>
      <c r="BK200" s="223">
        <f>SUM(BK201:BK215)</f>
        <v>0</v>
      </c>
    </row>
    <row r="201" s="2" customFormat="1" ht="24.15" customHeight="1">
      <c r="A201" s="38"/>
      <c r="B201" s="39"/>
      <c r="C201" s="226" t="s">
        <v>461</v>
      </c>
      <c r="D201" s="226" t="s">
        <v>307</v>
      </c>
      <c r="E201" s="227" t="s">
        <v>444</v>
      </c>
      <c r="F201" s="228" t="s">
        <v>445</v>
      </c>
      <c r="G201" s="229" t="s">
        <v>317</v>
      </c>
      <c r="H201" s="230">
        <v>27</v>
      </c>
      <c r="I201" s="231"/>
      <c r="J201" s="232">
        <f>ROUND(I201*H201,2)</f>
        <v>0</v>
      </c>
      <c r="K201" s="228" t="s">
        <v>318</v>
      </c>
      <c r="L201" s="44"/>
      <c r="M201" s="233" t="s">
        <v>1</v>
      </c>
      <c r="N201" s="234" t="s">
        <v>42</v>
      </c>
      <c r="O201" s="91"/>
      <c r="P201" s="235">
        <f>O201*H201</f>
        <v>0</v>
      </c>
      <c r="Q201" s="235">
        <v>3.0000000000000001E-05</v>
      </c>
      <c r="R201" s="235">
        <f>Q201*H201</f>
        <v>0.00081000000000000006</v>
      </c>
      <c r="S201" s="235">
        <v>0</v>
      </c>
      <c r="T201" s="236">
        <f>S201*H201</f>
        <v>0</v>
      </c>
      <c r="U201" s="38"/>
      <c r="V201" s="38"/>
      <c r="W201" s="38"/>
      <c r="X201" s="38"/>
      <c r="Y201" s="38"/>
      <c r="Z201" s="38"/>
      <c r="AA201" s="38"/>
      <c r="AB201" s="38"/>
      <c r="AC201" s="38"/>
      <c r="AD201" s="38"/>
      <c r="AE201" s="38"/>
      <c r="AR201" s="237" t="s">
        <v>392</v>
      </c>
      <c r="AT201" s="237" t="s">
        <v>307</v>
      </c>
      <c r="AU201" s="237" t="s">
        <v>86</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392</v>
      </c>
      <c r="BM201" s="237" t="s">
        <v>446</v>
      </c>
    </row>
    <row r="202" s="2" customFormat="1" ht="33" customHeight="1">
      <c r="A202" s="38"/>
      <c r="B202" s="39"/>
      <c r="C202" s="226" t="s">
        <v>466</v>
      </c>
      <c r="D202" s="226" t="s">
        <v>307</v>
      </c>
      <c r="E202" s="227" t="s">
        <v>448</v>
      </c>
      <c r="F202" s="228" t="s">
        <v>449</v>
      </c>
      <c r="G202" s="229" t="s">
        <v>317</v>
      </c>
      <c r="H202" s="230">
        <v>27</v>
      </c>
      <c r="I202" s="231"/>
      <c r="J202" s="232">
        <f>ROUND(I202*H202,2)</f>
        <v>0</v>
      </c>
      <c r="K202" s="228" t="s">
        <v>318</v>
      </c>
      <c r="L202" s="44"/>
      <c r="M202" s="233" t="s">
        <v>1</v>
      </c>
      <c r="N202" s="234" t="s">
        <v>42</v>
      </c>
      <c r="O202" s="91"/>
      <c r="P202" s="235">
        <f>O202*H202</f>
        <v>0</v>
      </c>
      <c r="Q202" s="235">
        <v>0.0074999999999999997</v>
      </c>
      <c r="R202" s="235">
        <f>Q202*H202</f>
        <v>0.20249999999999999</v>
      </c>
      <c r="S202" s="235">
        <v>0</v>
      </c>
      <c r="T202" s="236">
        <f>S202*H202</f>
        <v>0</v>
      </c>
      <c r="U202" s="38"/>
      <c r="V202" s="38"/>
      <c r="W202" s="38"/>
      <c r="X202" s="38"/>
      <c r="Y202" s="38"/>
      <c r="Z202" s="38"/>
      <c r="AA202" s="38"/>
      <c r="AB202" s="38"/>
      <c r="AC202" s="38"/>
      <c r="AD202" s="38"/>
      <c r="AE202" s="38"/>
      <c r="AR202" s="237" t="s">
        <v>392</v>
      </c>
      <c r="AT202" s="237" t="s">
        <v>307</v>
      </c>
      <c r="AU202" s="237" t="s">
        <v>86</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392</v>
      </c>
      <c r="BM202" s="237" t="s">
        <v>450</v>
      </c>
    </row>
    <row r="203" s="2" customFormat="1" ht="24.15" customHeight="1">
      <c r="A203" s="38"/>
      <c r="B203" s="39"/>
      <c r="C203" s="226" t="s">
        <v>426</v>
      </c>
      <c r="D203" s="226" t="s">
        <v>307</v>
      </c>
      <c r="E203" s="227" t="s">
        <v>452</v>
      </c>
      <c r="F203" s="228" t="s">
        <v>453</v>
      </c>
      <c r="G203" s="229" t="s">
        <v>317</v>
      </c>
      <c r="H203" s="230">
        <v>27</v>
      </c>
      <c r="I203" s="231"/>
      <c r="J203" s="232">
        <f>ROUND(I203*H203,2)</f>
        <v>0</v>
      </c>
      <c r="K203" s="228" t="s">
        <v>318</v>
      </c>
      <c r="L203" s="44"/>
      <c r="M203" s="233" t="s">
        <v>1</v>
      </c>
      <c r="N203" s="234" t="s">
        <v>42</v>
      </c>
      <c r="O203" s="91"/>
      <c r="P203" s="235">
        <f>O203*H203</f>
        <v>0</v>
      </c>
      <c r="Q203" s="235">
        <v>0</v>
      </c>
      <c r="R203" s="235">
        <f>Q203*H203</f>
        <v>0</v>
      </c>
      <c r="S203" s="235">
        <v>0.0030000000000000001</v>
      </c>
      <c r="T203" s="236">
        <f>S203*H203</f>
        <v>0.081000000000000003</v>
      </c>
      <c r="U203" s="38"/>
      <c r="V203" s="38"/>
      <c r="W203" s="38"/>
      <c r="X203" s="38"/>
      <c r="Y203" s="38"/>
      <c r="Z203" s="38"/>
      <c r="AA203" s="38"/>
      <c r="AB203" s="38"/>
      <c r="AC203" s="38"/>
      <c r="AD203" s="38"/>
      <c r="AE203" s="38"/>
      <c r="AR203" s="237" t="s">
        <v>392</v>
      </c>
      <c r="AT203" s="237" t="s">
        <v>307</v>
      </c>
      <c r="AU203" s="237" t="s">
        <v>86</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392</v>
      </c>
      <c r="BM203" s="237" t="s">
        <v>454</v>
      </c>
    </row>
    <row r="204" s="13" customFormat="1">
      <c r="A204" s="13"/>
      <c r="B204" s="239"/>
      <c r="C204" s="240"/>
      <c r="D204" s="241" t="s">
        <v>323</v>
      </c>
      <c r="E204" s="242" t="s">
        <v>1</v>
      </c>
      <c r="F204" s="243" t="s">
        <v>2433</v>
      </c>
      <c r="G204" s="240"/>
      <c r="H204" s="244">
        <v>25</v>
      </c>
      <c r="I204" s="245"/>
      <c r="J204" s="240"/>
      <c r="K204" s="240"/>
      <c r="L204" s="246"/>
      <c r="M204" s="247"/>
      <c r="N204" s="248"/>
      <c r="O204" s="248"/>
      <c r="P204" s="248"/>
      <c r="Q204" s="248"/>
      <c r="R204" s="248"/>
      <c r="S204" s="248"/>
      <c r="T204" s="249"/>
      <c r="U204" s="13"/>
      <c r="V204" s="13"/>
      <c r="W204" s="13"/>
      <c r="X204" s="13"/>
      <c r="Y204" s="13"/>
      <c r="Z204" s="13"/>
      <c r="AA204" s="13"/>
      <c r="AB204" s="13"/>
      <c r="AC204" s="13"/>
      <c r="AD204" s="13"/>
      <c r="AE204" s="13"/>
      <c r="AT204" s="250" t="s">
        <v>323</v>
      </c>
      <c r="AU204" s="250" t="s">
        <v>86</v>
      </c>
      <c r="AV204" s="13" t="s">
        <v>86</v>
      </c>
      <c r="AW204" s="13" t="s">
        <v>32</v>
      </c>
      <c r="AX204" s="13" t="s">
        <v>77</v>
      </c>
      <c r="AY204" s="250" t="s">
        <v>304</v>
      </c>
    </row>
    <row r="205" s="13" customFormat="1">
      <c r="A205" s="13"/>
      <c r="B205" s="239"/>
      <c r="C205" s="240"/>
      <c r="D205" s="241" t="s">
        <v>323</v>
      </c>
      <c r="E205" s="242" t="s">
        <v>1</v>
      </c>
      <c r="F205" s="243" t="s">
        <v>2434</v>
      </c>
      <c r="G205" s="240"/>
      <c r="H205" s="244">
        <v>2</v>
      </c>
      <c r="I205" s="245"/>
      <c r="J205" s="240"/>
      <c r="K205" s="240"/>
      <c r="L205" s="246"/>
      <c r="M205" s="247"/>
      <c r="N205" s="248"/>
      <c r="O205" s="248"/>
      <c r="P205" s="248"/>
      <c r="Q205" s="248"/>
      <c r="R205" s="248"/>
      <c r="S205" s="248"/>
      <c r="T205" s="249"/>
      <c r="U205" s="13"/>
      <c r="V205" s="13"/>
      <c r="W205" s="13"/>
      <c r="X205" s="13"/>
      <c r="Y205" s="13"/>
      <c r="Z205" s="13"/>
      <c r="AA205" s="13"/>
      <c r="AB205" s="13"/>
      <c r="AC205" s="13"/>
      <c r="AD205" s="13"/>
      <c r="AE205" s="13"/>
      <c r="AT205" s="250" t="s">
        <v>323</v>
      </c>
      <c r="AU205" s="250" t="s">
        <v>86</v>
      </c>
      <c r="AV205" s="13" t="s">
        <v>86</v>
      </c>
      <c r="AW205" s="13" t="s">
        <v>32</v>
      </c>
      <c r="AX205" s="13" t="s">
        <v>77</v>
      </c>
      <c r="AY205" s="250" t="s">
        <v>304</v>
      </c>
    </row>
    <row r="206" s="15" customFormat="1">
      <c r="A206" s="15"/>
      <c r="B206" s="261"/>
      <c r="C206" s="262"/>
      <c r="D206" s="241" t="s">
        <v>323</v>
      </c>
      <c r="E206" s="263" t="s">
        <v>1</v>
      </c>
      <c r="F206" s="264" t="s">
        <v>338</v>
      </c>
      <c r="G206" s="262"/>
      <c r="H206" s="265">
        <v>27</v>
      </c>
      <c r="I206" s="266"/>
      <c r="J206" s="262"/>
      <c r="K206" s="262"/>
      <c r="L206" s="267"/>
      <c r="M206" s="268"/>
      <c r="N206" s="269"/>
      <c r="O206" s="269"/>
      <c r="P206" s="269"/>
      <c r="Q206" s="269"/>
      <c r="R206" s="269"/>
      <c r="S206" s="269"/>
      <c r="T206" s="270"/>
      <c r="U206" s="15"/>
      <c r="V206" s="15"/>
      <c r="W206" s="15"/>
      <c r="X206" s="15"/>
      <c r="Y206" s="15"/>
      <c r="Z206" s="15"/>
      <c r="AA206" s="15"/>
      <c r="AB206" s="15"/>
      <c r="AC206" s="15"/>
      <c r="AD206" s="15"/>
      <c r="AE206" s="15"/>
      <c r="AT206" s="271" t="s">
        <v>323</v>
      </c>
      <c r="AU206" s="271" t="s">
        <v>86</v>
      </c>
      <c r="AV206" s="15" t="s">
        <v>311</v>
      </c>
      <c r="AW206" s="15" t="s">
        <v>32</v>
      </c>
      <c r="AX206" s="15" t="s">
        <v>84</v>
      </c>
      <c r="AY206" s="271" t="s">
        <v>304</v>
      </c>
    </row>
    <row r="207" s="2" customFormat="1" ht="16.5" customHeight="1">
      <c r="A207" s="38"/>
      <c r="B207" s="39"/>
      <c r="C207" s="226" t="s">
        <v>475</v>
      </c>
      <c r="D207" s="226" t="s">
        <v>307</v>
      </c>
      <c r="E207" s="227" t="s">
        <v>457</v>
      </c>
      <c r="F207" s="228" t="s">
        <v>458</v>
      </c>
      <c r="G207" s="229" t="s">
        <v>317</v>
      </c>
      <c r="H207" s="230">
        <v>25</v>
      </c>
      <c r="I207" s="231"/>
      <c r="J207" s="232">
        <f>ROUND(I207*H207,2)</f>
        <v>0</v>
      </c>
      <c r="K207" s="228" t="s">
        <v>318</v>
      </c>
      <c r="L207" s="44"/>
      <c r="M207" s="233" t="s">
        <v>1</v>
      </c>
      <c r="N207" s="234" t="s">
        <v>42</v>
      </c>
      <c r="O207" s="91"/>
      <c r="P207" s="235">
        <f>O207*H207</f>
        <v>0</v>
      </c>
      <c r="Q207" s="235">
        <v>0.00050000000000000001</v>
      </c>
      <c r="R207" s="235">
        <f>Q207*H207</f>
        <v>0.012500000000000001</v>
      </c>
      <c r="S207" s="235">
        <v>0</v>
      </c>
      <c r="T207" s="236">
        <f>S207*H207</f>
        <v>0</v>
      </c>
      <c r="U207" s="38"/>
      <c r="V207" s="38"/>
      <c r="W207" s="38"/>
      <c r="X207" s="38"/>
      <c r="Y207" s="38"/>
      <c r="Z207" s="38"/>
      <c r="AA207" s="38"/>
      <c r="AB207" s="38"/>
      <c r="AC207" s="38"/>
      <c r="AD207" s="38"/>
      <c r="AE207" s="38"/>
      <c r="AR207" s="237" t="s">
        <v>392</v>
      </c>
      <c r="AT207" s="237" t="s">
        <v>307</v>
      </c>
      <c r="AU207" s="237" t="s">
        <v>86</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392</v>
      </c>
      <c r="BM207" s="237" t="s">
        <v>459</v>
      </c>
    </row>
    <row r="208" s="13" customFormat="1">
      <c r="A208" s="13"/>
      <c r="B208" s="239"/>
      <c r="C208" s="240"/>
      <c r="D208" s="241" t="s">
        <v>323</v>
      </c>
      <c r="E208" s="242" t="s">
        <v>1</v>
      </c>
      <c r="F208" s="243" t="s">
        <v>2435</v>
      </c>
      <c r="G208" s="240"/>
      <c r="H208" s="244">
        <v>25</v>
      </c>
      <c r="I208" s="245"/>
      <c r="J208" s="240"/>
      <c r="K208" s="240"/>
      <c r="L208" s="246"/>
      <c r="M208" s="247"/>
      <c r="N208" s="248"/>
      <c r="O208" s="248"/>
      <c r="P208" s="248"/>
      <c r="Q208" s="248"/>
      <c r="R208" s="248"/>
      <c r="S208" s="248"/>
      <c r="T208" s="249"/>
      <c r="U208" s="13"/>
      <c r="V208" s="13"/>
      <c r="W208" s="13"/>
      <c r="X208" s="13"/>
      <c r="Y208" s="13"/>
      <c r="Z208" s="13"/>
      <c r="AA208" s="13"/>
      <c r="AB208" s="13"/>
      <c r="AC208" s="13"/>
      <c r="AD208" s="13"/>
      <c r="AE208" s="13"/>
      <c r="AT208" s="250" t="s">
        <v>323</v>
      </c>
      <c r="AU208" s="250" t="s">
        <v>86</v>
      </c>
      <c r="AV208" s="13" t="s">
        <v>86</v>
      </c>
      <c r="AW208" s="13" t="s">
        <v>32</v>
      </c>
      <c r="AX208" s="13" t="s">
        <v>84</v>
      </c>
      <c r="AY208" s="250" t="s">
        <v>304</v>
      </c>
    </row>
    <row r="209" s="2" customFormat="1" ht="44.25" customHeight="1">
      <c r="A209" s="38"/>
      <c r="B209" s="39"/>
      <c r="C209" s="273" t="s">
        <v>479</v>
      </c>
      <c r="D209" s="273" t="s">
        <v>423</v>
      </c>
      <c r="E209" s="274" t="s">
        <v>462</v>
      </c>
      <c r="F209" s="275" t="s">
        <v>463</v>
      </c>
      <c r="G209" s="276" t="s">
        <v>317</v>
      </c>
      <c r="H209" s="277">
        <v>27.5</v>
      </c>
      <c r="I209" s="278"/>
      <c r="J209" s="279">
        <f>ROUND(I209*H209,2)</f>
        <v>0</v>
      </c>
      <c r="K209" s="275" t="s">
        <v>318</v>
      </c>
      <c r="L209" s="280"/>
      <c r="M209" s="281" t="s">
        <v>1</v>
      </c>
      <c r="N209" s="282" t="s">
        <v>42</v>
      </c>
      <c r="O209" s="91"/>
      <c r="P209" s="235">
        <f>O209*H209</f>
        <v>0</v>
      </c>
      <c r="Q209" s="235">
        <v>0.00155</v>
      </c>
      <c r="R209" s="235">
        <f>Q209*H209</f>
        <v>0.042624999999999996</v>
      </c>
      <c r="S209" s="235">
        <v>0</v>
      </c>
      <c r="T209" s="236">
        <f>S209*H209</f>
        <v>0</v>
      </c>
      <c r="U209" s="38"/>
      <c r="V209" s="38"/>
      <c r="W209" s="38"/>
      <c r="X209" s="38"/>
      <c r="Y209" s="38"/>
      <c r="Z209" s="38"/>
      <c r="AA209" s="38"/>
      <c r="AB209" s="38"/>
      <c r="AC209" s="38"/>
      <c r="AD209" s="38"/>
      <c r="AE209" s="38"/>
      <c r="AR209" s="237" t="s">
        <v>426</v>
      </c>
      <c r="AT209" s="237" t="s">
        <v>423</v>
      </c>
      <c r="AU209" s="237" t="s">
        <v>86</v>
      </c>
      <c r="AY209" s="17" t="s">
        <v>304</v>
      </c>
      <c r="BE209" s="238">
        <f>IF(N209="základní",J209,0)</f>
        <v>0</v>
      </c>
      <c r="BF209" s="238">
        <f>IF(N209="snížená",J209,0)</f>
        <v>0</v>
      </c>
      <c r="BG209" s="238">
        <f>IF(N209="zákl. přenesená",J209,0)</f>
        <v>0</v>
      </c>
      <c r="BH209" s="238">
        <f>IF(N209="sníž. přenesená",J209,0)</f>
        <v>0</v>
      </c>
      <c r="BI209" s="238">
        <f>IF(N209="nulová",J209,0)</f>
        <v>0</v>
      </c>
      <c r="BJ209" s="17" t="s">
        <v>84</v>
      </c>
      <c r="BK209" s="238">
        <f>ROUND(I209*H209,2)</f>
        <v>0</v>
      </c>
      <c r="BL209" s="17" t="s">
        <v>392</v>
      </c>
      <c r="BM209" s="237" t="s">
        <v>464</v>
      </c>
    </row>
    <row r="210" s="13" customFormat="1">
      <c r="A210" s="13"/>
      <c r="B210" s="239"/>
      <c r="C210" s="240"/>
      <c r="D210" s="241" t="s">
        <v>323</v>
      </c>
      <c r="E210" s="240"/>
      <c r="F210" s="243" t="s">
        <v>2436</v>
      </c>
      <c r="G210" s="240"/>
      <c r="H210" s="244">
        <v>27.5</v>
      </c>
      <c r="I210" s="245"/>
      <c r="J210" s="240"/>
      <c r="K210" s="240"/>
      <c r="L210" s="246"/>
      <c r="M210" s="247"/>
      <c r="N210" s="248"/>
      <c r="O210" s="248"/>
      <c r="P210" s="248"/>
      <c r="Q210" s="248"/>
      <c r="R210" s="248"/>
      <c r="S210" s="248"/>
      <c r="T210" s="249"/>
      <c r="U210" s="13"/>
      <c r="V210" s="13"/>
      <c r="W210" s="13"/>
      <c r="X210" s="13"/>
      <c r="Y210" s="13"/>
      <c r="Z210" s="13"/>
      <c r="AA210" s="13"/>
      <c r="AB210" s="13"/>
      <c r="AC210" s="13"/>
      <c r="AD210" s="13"/>
      <c r="AE210" s="13"/>
      <c r="AT210" s="250" t="s">
        <v>323</v>
      </c>
      <c r="AU210" s="250" t="s">
        <v>86</v>
      </c>
      <c r="AV210" s="13" t="s">
        <v>86</v>
      </c>
      <c r="AW210" s="13" t="s">
        <v>4</v>
      </c>
      <c r="AX210" s="13" t="s">
        <v>84</v>
      </c>
      <c r="AY210" s="250" t="s">
        <v>304</v>
      </c>
    </row>
    <row r="211" s="2" customFormat="1" ht="16.5" customHeight="1">
      <c r="A211" s="38"/>
      <c r="B211" s="39"/>
      <c r="C211" s="226" t="s">
        <v>483</v>
      </c>
      <c r="D211" s="226" t="s">
        <v>307</v>
      </c>
      <c r="E211" s="227" t="s">
        <v>1401</v>
      </c>
      <c r="F211" s="228" t="s">
        <v>1402</v>
      </c>
      <c r="G211" s="229" t="s">
        <v>317</v>
      </c>
      <c r="H211" s="230">
        <v>2</v>
      </c>
      <c r="I211" s="231"/>
      <c r="J211" s="232">
        <f>ROUND(I211*H211,2)</f>
        <v>0</v>
      </c>
      <c r="K211" s="228" t="s">
        <v>318</v>
      </c>
      <c r="L211" s="44"/>
      <c r="M211" s="233" t="s">
        <v>1</v>
      </c>
      <c r="N211" s="234" t="s">
        <v>42</v>
      </c>
      <c r="O211" s="91"/>
      <c r="P211" s="235">
        <f>O211*H211</f>
        <v>0</v>
      </c>
      <c r="Q211" s="235">
        <v>0.00029999999999999997</v>
      </c>
      <c r="R211" s="235">
        <f>Q211*H211</f>
        <v>0.00059999999999999995</v>
      </c>
      <c r="S211" s="235">
        <v>0</v>
      </c>
      <c r="T211" s="236">
        <f>S211*H211</f>
        <v>0</v>
      </c>
      <c r="U211" s="38"/>
      <c r="V211" s="38"/>
      <c r="W211" s="38"/>
      <c r="X211" s="38"/>
      <c r="Y211" s="38"/>
      <c r="Z211" s="38"/>
      <c r="AA211" s="38"/>
      <c r="AB211" s="38"/>
      <c r="AC211" s="38"/>
      <c r="AD211" s="38"/>
      <c r="AE211" s="38"/>
      <c r="AR211" s="237" t="s">
        <v>392</v>
      </c>
      <c r="AT211" s="237" t="s">
        <v>307</v>
      </c>
      <c r="AU211" s="237" t="s">
        <v>86</v>
      </c>
      <c r="AY211" s="17" t="s">
        <v>304</v>
      </c>
      <c r="BE211" s="238">
        <f>IF(N211="základní",J211,0)</f>
        <v>0</v>
      </c>
      <c r="BF211" s="238">
        <f>IF(N211="snížená",J211,0)</f>
        <v>0</v>
      </c>
      <c r="BG211" s="238">
        <f>IF(N211="zákl. přenesená",J211,0)</f>
        <v>0</v>
      </c>
      <c r="BH211" s="238">
        <f>IF(N211="sníž. přenesená",J211,0)</f>
        <v>0</v>
      </c>
      <c r="BI211" s="238">
        <f>IF(N211="nulová",J211,0)</f>
        <v>0</v>
      </c>
      <c r="BJ211" s="17" t="s">
        <v>84</v>
      </c>
      <c r="BK211" s="238">
        <f>ROUND(I211*H211,2)</f>
        <v>0</v>
      </c>
      <c r="BL211" s="17" t="s">
        <v>392</v>
      </c>
      <c r="BM211" s="237" t="s">
        <v>1403</v>
      </c>
    </row>
    <row r="212" s="13" customFormat="1">
      <c r="A212" s="13"/>
      <c r="B212" s="239"/>
      <c r="C212" s="240"/>
      <c r="D212" s="241" t="s">
        <v>323</v>
      </c>
      <c r="E212" s="242" t="s">
        <v>1</v>
      </c>
      <c r="F212" s="243" t="s">
        <v>2437</v>
      </c>
      <c r="G212" s="240"/>
      <c r="H212" s="244">
        <v>2</v>
      </c>
      <c r="I212" s="245"/>
      <c r="J212" s="240"/>
      <c r="K212" s="240"/>
      <c r="L212" s="246"/>
      <c r="M212" s="247"/>
      <c r="N212" s="248"/>
      <c r="O212" s="248"/>
      <c r="P212" s="248"/>
      <c r="Q212" s="248"/>
      <c r="R212" s="248"/>
      <c r="S212" s="248"/>
      <c r="T212" s="249"/>
      <c r="U212" s="13"/>
      <c r="V212" s="13"/>
      <c r="W212" s="13"/>
      <c r="X212" s="13"/>
      <c r="Y212" s="13"/>
      <c r="Z212" s="13"/>
      <c r="AA212" s="13"/>
      <c r="AB212" s="13"/>
      <c r="AC212" s="13"/>
      <c r="AD212" s="13"/>
      <c r="AE212" s="13"/>
      <c r="AT212" s="250" t="s">
        <v>323</v>
      </c>
      <c r="AU212" s="250" t="s">
        <v>86</v>
      </c>
      <c r="AV212" s="13" t="s">
        <v>86</v>
      </c>
      <c r="AW212" s="13" t="s">
        <v>32</v>
      </c>
      <c r="AX212" s="13" t="s">
        <v>84</v>
      </c>
      <c r="AY212" s="250" t="s">
        <v>304</v>
      </c>
    </row>
    <row r="213" s="2" customFormat="1" ht="44.25" customHeight="1">
      <c r="A213" s="38"/>
      <c r="B213" s="39"/>
      <c r="C213" s="273" t="s">
        <v>488</v>
      </c>
      <c r="D213" s="273" t="s">
        <v>423</v>
      </c>
      <c r="E213" s="274" t="s">
        <v>1405</v>
      </c>
      <c r="F213" s="275" t="s">
        <v>1406</v>
      </c>
      <c r="G213" s="276" t="s">
        <v>317</v>
      </c>
      <c r="H213" s="277">
        <v>2.2999999999999998</v>
      </c>
      <c r="I213" s="278"/>
      <c r="J213" s="279">
        <f>ROUND(I213*H213,2)</f>
        <v>0</v>
      </c>
      <c r="K213" s="275" t="s">
        <v>318</v>
      </c>
      <c r="L213" s="280"/>
      <c r="M213" s="281" t="s">
        <v>1</v>
      </c>
      <c r="N213" s="282" t="s">
        <v>42</v>
      </c>
      <c r="O213" s="91"/>
      <c r="P213" s="235">
        <f>O213*H213</f>
        <v>0</v>
      </c>
      <c r="Q213" s="235">
        <v>0.0025999999999999999</v>
      </c>
      <c r="R213" s="235">
        <f>Q213*H213</f>
        <v>0.0059799999999999992</v>
      </c>
      <c r="S213" s="235">
        <v>0</v>
      </c>
      <c r="T213" s="236">
        <f>S213*H213</f>
        <v>0</v>
      </c>
      <c r="U213" s="38"/>
      <c r="V213" s="38"/>
      <c r="W213" s="38"/>
      <c r="X213" s="38"/>
      <c r="Y213" s="38"/>
      <c r="Z213" s="38"/>
      <c r="AA213" s="38"/>
      <c r="AB213" s="38"/>
      <c r="AC213" s="38"/>
      <c r="AD213" s="38"/>
      <c r="AE213" s="38"/>
      <c r="AR213" s="237" t="s">
        <v>426</v>
      </c>
      <c r="AT213" s="237" t="s">
        <v>423</v>
      </c>
      <c r="AU213" s="237" t="s">
        <v>86</v>
      </c>
      <c r="AY213" s="17" t="s">
        <v>304</v>
      </c>
      <c r="BE213" s="238">
        <f>IF(N213="základní",J213,0)</f>
        <v>0</v>
      </c>
      <c r="BF213" s="238">
        <f>IF(N213="snížená",J213,0)</f>
        <v>0</v>
      </c>
      <c r="BG213" s="238">
        <f>IF(N213="zákl. přenesená",J213,0)</f>
        <v>0</v>
      </c>
      <c r="BH213" s="238">
        <f>IF(N213="sníž. přenesená",J213,0)</f>
        <v>0</v>
      </c>
      <c r="BI213" s="238">
        <f>IF(N213="nulová",J213,0)</f>
        <v>0</v>
      </c>
      <c r="BJ213" s="17" t="s">
        <v>84</v>
      </c>
      <c r="BK213" s="238">
        <f>ROUND(I213*H213,2)</f>
        <v>0</v>
      </c>
      <c r="BL213" s="17" t="s">
        <v>392</v>
      </c>
      <c r="BM213" s="237" t="s">
        <v>1407</v>
      </c>
    </row>
    <row r="214" s="13" customFormat="1">
      <c r="A214" s="13"/>
      <c r="B214" s="239"/>
      <c r="C214" s="240"/>
      <c r="D214" s="241" t="s">
        <v>323</v>
      </c>
      <c r="E214" s="240"/>
      <c r="F214" s="243" t="s">
        <v>2438</v>
      </c>
      <c r="G214" s="240"/>
      <c r="H214" s="244">
        <v>2.2999999999999998</v>
      </c>
      <c r="I214" s="245"/>
      <c r="J214" s="240"/>
      <c r="K214" s="240"/>
      <c r="L214" s="246"/>
      <c r="M214" s="247"/>
      <c r="N214" s="248"/>
      <c r="O214" s="248"/>
      <c r="P214" s="248"/>
      <c r="Q214" s="248"/>
      <c r="R214" s="248"/>
      <c r="S214" s="248"/>
      <c r="T214" s="249"/>
      <c r="U214" s="13"/>
      <c r="V214" s="13"/>
      <c r="W214" s="13"/>
      <c r="X214" s="13"/>
      <c r="Y214" s="13"/>
      <c r="Z214" s="13"/>
      <c r="AA214" s="13"/>
      <c r="AB214" s="13"/>
      <c r="AC214" s="13"/>
      <c r="AD214" s="13"/>
      <c r="AE214" s="13"/>
      <c r="AT214" s="250" t="s">
        <v>323</v>
      </c>
      <c r="AU214" s="250" t="s">
        <v>86</v>
      </c>
      <c r="AV214" s="13" t="s">
        <v>86</v>
      </c>
      <c r="AW214" s="13" t="s">
        <v>4</v>
      </c>
      <c r="AX214" s="13" t="s">
        <v>84</v>
      </c>
      <c r="AY214" s="250" t="s">
        <v>304</v>
      </c>
    </row>
    <row r="215" s="2" customFormat="1" ht="24.15" customHeight="1">
      <c r="A215" s="38"/>
      <c r="B215" s="39"/>
      <c r="C215" s="226" t="s">
        <v>495</v>
      </c>
      <c r="D215" s="226" t="s">
        <v>307</v>
      </c>
      <c r="E215" s="227" t="s">
        <v>467</v>
      </c>
      <c r="F215" s="228" t="s">
        <v>468</v>
      </c>
      <c r="G215" s="229" t="s">
        <v>406</v>
      </c>
      <c r="H215" s="272"/>
      <c r="I215" s="231"/>
      <c r="J215" s="232">
        <f>ROUND(I215*H215,2)</f>
        <v>0</v>
      </c>
      <c r="K215" s="228" t="s">
        <v>318</v>
      </c>
      <c r="L215" s="44"/>
      <c r="M215" s="233" t="s">
        <v>1</v>
      </c>
      <c r="N215" s="234" t="s">
        <v>42</v>
      </c>
      <c r="O215" s="91"/>
      <c r="P215" s="235">
        <f>O215*H215</f>
        <v>0</v>
      </c>
      <c r="Q215" s="235">
        <v>0</v>
      </c>
      <c r="R215" s="235">
        <f>Q215*H215</f>
        <v>0</v>
      </c>
      <c r="S215" s="235">
        <v>0</v>
      </c>
      <c r="T215" s="236">
        <f>S215*H215</f>
        <v>0</v>
      </c>
      <c r="U215" s="38"/>
      <c r="V215" s="38"/>
      <c r="W215" s="38"/>
      <c r="X215" s="38"/>
      <c r="Y215" s="38"/>
      <c r="Z215" s="38"/>
      <c r="AA215" s="38"/>
      <c r="AB215" s="38"/>
      <c r="AC215" s="38"/>
      <c r="AD215" s="38"/>
      <c r="AE215" s="38"/>
      <c r="AR215" s="237" t="s">
        <v>392</v>
      </c>
      <c r="AT215" s="237" t="s">
        <v>307</v>
      </c>
      <c r="AU215" s="237" t="s">
        <v>86</v>
      </c>
      <c r="AY215" s="17" t="s">
        <v>304</v>
      </c>
      <c r="BE215" s="238">
        <f>IF(N215="základní",J215,0)</f>
        <v>0</v>
      </c>
      <c r="BF215" s="238">
        <f>IF(N215="snížená",J215,0)</f>
        <v>0</v>
      </c>
      <c r="BG215" s="238">
        <f>IF(N215="zákl. přenesená",J215,0)</f>
        <v>0</v>
      </c>
      <c r="BH215" s="238">
        <f>IF(N215="sníž. přenesená",J215,0)</f>
        <v>0</v>
      </c>
      <c r="BI215" s="238">
        <f>IF(N215="nulová",J215,0)</f>
        <v>0</v>
      </c>
      <c r="BJ215" s="17" t="s">
        <v>84</v>
      </c>
      <c r="BK215" s="238">
        <f>ROUND(I215*H215,2)</f>
        <v>0</v>
      </c>
      <c r="BL215" s="17" t="s">
        <v>392</v>
      </c>
      <c r="BM215" s="237" t="s">
        <v>469</v>
      </c>
    </row>
    <row r="216" s="12" customFormat="1" ht="22.8" customHeight="1">
      <c r="A216" s="12"/>
      <c r="B216" s="210"/>
      <c r="C216" s="211"/>
      <c r="D216" s="212" t="s">
        <v>76</v>
      </c>
      <c r="E216" s="224" t="s">
        <v>470</v>
      </c>
      <c r="F216" s="224" t="s">
        <v>471</v>
      </c>
      <c r="G216" s="211"/>
      <c r="H216" s="211"/>
      <c r="I216" s="214"/>
      <c r="J216" s="225">
        <f>BK216</f>
        <v>0</v>
      </c>
      <c r="K216" s="211"/>
      <c r="L216" s="216"/>
      <c r="M216" s="217"/>
      <c r="N216" s="218"/>
      <c r="O216" s="218"/>
      <c r="P216" s="219">
        <f>SUM(P217:P234)</f>
        <v>0</v>
      </c>
      <c r="Q216" s="218"/>
      <c r="R216" s="219">
        <f>SUM(R217:R234)</f>
        <v>1.6087199999999999</v>
      </c>
      <c r="S216" s="218"/>
      <c r="T216" s="220">
        <f>SUM(T217:T234)</f>
        <v>0</v>
      </c>
      <c r="U216" s="12"/>
      <c r="V216" s="12"/>
      <c r="W216" s="12"/>
      <c r="X216" s="12"/>
      <c r="Y216" s="12"/>
      <c r="Z216" s="12"/>
      <c r="AA216" s="12"/>
      <c r="AB216" s="12"/>
      <c r="AC216" s="12"/>
      <c r="AD216" s="12"/>
      <c r="AE216" s="12"/>
      <c r="AR216" s="221" t="s">
        <v>86</v>
      </c>
      <c r="AT216" s="222" t="s">
        <v>76</v>
      </c>
      <c r="AU216" s="222" t="s">
        <v>84</v>
      </c>
      <c r="AY216" s="221" t="s">
        <v>304</v>
      </c>
      <c r="BK216" s="223">
        <f>SUM(BK217:BK234)</f>
        <v>0</v>
      </c>
    </row>
    <row r="217" s="2" customFormat="1" ht="16.5" customHeight="1">
      <c r="A217" s="38"/>
      <c r="B217" s="39"/>
      <c r="C217" s="226" t="s">
        <v>500</v>
      </c>
      <c r="D217" s="226" t="s">
        <v>307</v>
      </c>
      <c r="E217" s="227" t="s">
        <v>472</v>
      </c>
      <c r="F217" s="228" t="s">
        <v>473</v>
      </c>
      <c r="G217" s="229" t="s">
        <v>317</v>
      </c>
      <c r="H217" s="230">
        <v>60</v>
      </c>
      <c r="I217" s="231"/>
      <c r="J217" s="232">
        <f>ROUND(I217*H217,2)</f>
        <v>0</v>
      </c>
      <c r="K217" s="228" t="s">
        <v>318</v>
      </c>
      <c r="L217" s="44"/>
      <c r="M217" s="233" t="s">
        <v>1</v>
      </c>
      <c r="N217" s="234" t="s">
        <v>42</v>
      </c>
      <c r="O217" s="91"/>
      <c r="P217" s="235">
        <f>O217*H217</f>
        <v>0</v>
      </c>
      <c r="Q217" s="235">
        <v>0.00029999999999999997</v>
      </c>
      <c r="R217" s="235">
        <f>Q217*H217</f>
        <v>0.017999999999999999</v>
      </c>
      <c r="S217" s="235">
        <v>0</v>
      </c>
      <c r="T217" s="236">
        <f>S217*H217</f>
        <v>0</v>
      </c>
      <c r="U217" s="38"/>
      <c r="V217" s="38"/>
      <c r="W217" s="38"/>
      <c r="X217" s="38"/>
      <c r="Y217" s="38"/>
      <c r="Z217" s="38"/>
      <c r="AA217" s="38"/>
      <c r="AB217" s="38"/>
      <c r="AC217" s="38"/>
      <c r="AD217" s="38"/>
      <c r="AE217" s="38"/>
      <c r="AR217" s="237" t="s">
        <v>392</v>
      </c>
      <c r="AT217" s="237" t="s">
        <v>307</v>
      </c>
      <c r="AU217" s="237" t="s">
        <v>86</v>
      </c>
      <c r="AY217" s="17" t="s">
        <v>304</v>
      </c>
      <c r="BE217" s="238">
        <f>IF(N217="základní",J217,0)</f>
        <v>0</v>
      </c>
      <c r="BF217" s="238">
        <f>IF(N217="snížená",J217,0)</f>
        <v>0</v>
      </c>
      <c r="BG217" s="238">
        <f>IF(N217="zákl. přenesená",J217,0)</f>
        <v>0</v>
      </c>
      <c r="BH217" s="238">
        <f>IF(N217="sníž. přenesená",J217,0)</f>
        <v>0</v>
      </c>
      <c r="BI217" s="238">
        <f>IF(N217="nulová",J217,0)</f>
        <v>0</v>
      </c>
      <c r="BJ217" s="17" t="s">
        <v>84</v>
      </c>
      <c r="BK217" s="238">
        <f>ROUND(I217*H217,2)</f>
        <v>0</v>
      </c>
      <c r="BL217" s="17" t="s">
        <v>392</v>
      </c>
      <c r="BM217" s="237" t="s">
        <v>474</v>
      </c>
    </row>
    <row r="218" s="2" customFormat="1" ht="24.15" customHeight="1">
      <c r="A218" s="38"/>
      <c r="B218" s="39"/>
      <c r="C218" s="226" t="s">
        <v>504</v>
      </c>
      <c r="D218" s="226" t="s">
        <v>307</v>
      </c>
      <c r="E218" s="227" t="s">
        <v>476</v>
      </c>
      <c r="F218" s="228" t="s">
        <v>477</v>
      </c>
      <c r="G218" s="229" t="s">
        <v>317</v>
      </c>
      <c r="H218" s="230">
        <v>60</v>
      </c>
      <c r="I218" s="231"/>
      <c r="J218" s="232">
        <f>ROUND(I218*H218,2)</f>
        <v>0</v>
      </c>
      <c r="K218" s="228" t="s">
        <v>318</v>
      </c>
      <c r="L218" s="44"/>
      <c r="M218" s="233" t="s">
        <v>1</v>
      </c>
      <c r="N218" s="234" t="s">
        <v>42</v>
      </c>
      <c r="O218" s="91"/>
      <c r="P218" s="235">
        <f>O218*H218</f>
        <v>0</v>
      </c>
      <c r="Q218" s="235">
        <v>0.0015</v>
      </c>
      <c r="R218" s="235">
        <f>Q218*H218</f>
        <v>0.089999999999999997</v>
      </c>
      <c r="S218" s="235">
        <v>0</v>
      </c>
      <c r="T218" s="236">
        <f>S218*H218</f>
        <v>0</v>
      </c>
      <c r="U218" s="38"/>
      <c r="V218" s="38"/>
      <c r="W218" s="38"/>
      <c r="X218" s="38"/>
      <c r="Y218" s="38"/>
      <c r="Z218" s="38"/>
      <c r="AA218" s="38"/>
      <c r="AB218" s="38"/>
      <c r="AC218" s="38"/>
      <c r="AD218" s="38"/>
      <c r="AE218" s="38"/>
      <c r="AR218" s="237" t="s">
        <v>392</v>
      </c>
      <c r="AT218" s="237" t="s">
        <v>307</v>
      </c>
      <c r="AU218" s="237" t="s">
        <v>86</v>
      </c>
      <c r="AY218" s="17" t="s">
        <v>304</v>
      </c>
      <c r="BE218" s="238">
        <f>IF(N218="základní",J218,0)</f>
        <v>0</v>
      </c>
      <c r="BF218" s="238">
        <f>IF(N218="snížená",J218,0)</f>
        <v>0</v>
      </c>
      <c r="BG218" s="238">
        <f>IF(N218="zákl. přenesená",J218,0)</f>
        <v>0</v>
      </c>
      <c r="BH218" s="238">
        <f>IF(N218="sníž. přenesená",J218,0)</f>
        <v>0</v>
      </c>
      <c r="BI218" s="238">
        <f>IF(N218="nulová",J218,0)</f>
        <v>0</v>
      </c>
      <c r="BJ218" s="17" t="s">
        <v>84</v>
      </c>
      <c r="BK218" s="238">
        <f>ROUND(I218*H218,2)</f>
        <v>0</v>
      </c>
      <c r="BL218" s="17" t="s">
        <v>392</v>
      </c>
      <c r="BM218" s="237" t="s">
        <v>478</v>
      </c>
    </row>
    <row r="219" s="2" customFormat="1" ht="16.5" customHeight="1">
      <c r="A219" s="38"/>
      <c r="B219" s="39"/>
      <c r="C219" s="226" t="s">
        <v>508</v>
      </c>
      <c r="D219" s="226" t="s">
        <v>307</v>
      </c>
      <c r="E219" s="227" t="s">
        <v>480</v>
      </c>
      <c r="F219" s="228" t="s">
        <v>481</v>
      </c>
      <c r="G219" s="229" t="s">
        <v>317</v>
      </c>
      <c r="H219" s="230">
        <v>60</v>
      </c>
      <c r="I219" s="231"/>
      <c r="J219" s="232">
        <f>ROUND(I219*H219,2)</f>
        <v>0</v>
      </c>
      <c r="K219" s="228" t="s">
        <v>318</v>
      </c>
      <c r="L219" s="44"/>
      <c r="M219" s="233" t="s">
        <v>1</v>
      </c>
      <c r="N219" s="234" t="s">
        <v>42</v>
      </c>
      <c r="O219" s="91"/>
      <c r="P219" s="235">
        <f>O219*H219</f>
        <v>0</v>
      </c>
      <c r="Q219" s="235">
        <v>0.0044999999999999997</v>
      </c>
      <c r="R219" s="235">
        <f>Q219*H219</f>
        <v>0.26999999999999996</v>
      </c>
      <c r="S219" s="235">
        <v>0</v>
      </c>
      <c r="T219" s="236">
        <f>S219*H219</f>
        <v>0</v>
      </c>
      <c r="U219" s="38"/>
      <c r="V219" s="38"/>
      <c r="W219" s="38"/>
      <c r="X219" s="38"/>
      <c r="Y219" s="38"/>
      <c r="Z219" s="38"/>
      <c r="AA219" s="38"/>
      <c r="AB219" s="38"/>
      <c r="AC219" s="38"/>
      <c r="AD219" s="38"/>
      <c r="AE219" s="38"/>
      <c r="AR219" s="237" t="s">
        <v>392</v>
      </c>
      <c r="AT219" s="237" t="s">
        <v>307</v>
      </c>
      <c r="AU219" s="237" t="s">
        <v>86</v>
      </c>
      <c r="AY219" s="17" t="s">
        <v>304</v>
      </c>
      <c r="BE219" s="238">
        <f>IF(N219="základní",J219,0)</f>
        <v>0</v>
      </c>
      <c r="BF219" s="238">
        <f>IF(N219="snížená",J219,0)</f>
        <v>0</v>
      </c>
      <c r="BG219" s="238">
        <f>IF(N219="zákl. přenesená",J219,0)</f>
        <v>0</v>
      </c>
      <c r="BH219" s="238">
        <f>IF(N219="sníž. přenesená",J219,0)</f>
        <v>0</v>
      </c>
      <c r="BI219" s="238">
        <f>IF(N219="nulová",J219,0)</f>
        <v>0</v>
      </c>
      <c r="BJ219" s="17" t="s">
        <v>84</v>
      </c>
      <c r="BK219" s="238">
        <f>ROUND(I219*H219,2)</f>
        <v>0</v>
      </c>
      <c r="BL219" s="17" t="s">
        <v>392</v>
      </c>
      <c r="BM219" s="237" t="s">
        <v>482</v>
      </c>
    </row>
    <row r="220" s="2" customFormat="1" ht="24.15" customHeight="1">
      <c r="A220" s="38"/>
      <c r="B220" s="39"/>
      <c r="C220" s="226" t="s">
        <v>514</v>
      </c>
      <c r="D220" s="226" t="s">
        <v>307</v>
      </c>
      <c r="E220" s="227" t="s">
        <v>484</v>
      </c>
      <c r="F220" s="228" t="s">
        <v>485</v>
      </c>
      <c r="G220" s="229" t="s">
        <v>317</v>
      </c>
      <c r="H220" s="230">
        <v>120</v>
      </c>
      <c r="I220" s="231"/>
      <c r="J220" s="232">
        <f>ROUND(I220*H220,2)</f>
        <v>0</v>
      </c>
      <c r="K220" s="228" t="s">
        <v>318</v>
      </c>
      <c r="L220" s="44"/>
      <c r="M220" s="233" t="s">
        <v>1</v>
      </c>
      <c r="N220" s="234" t="s">
        <v>42</v>
      </c>
      <c r="O220" s="91"/>
      <c r="P220" s="235">
        <f>O220*H220</f>
        <v>0</v>
      </c>
      <c r="Q220" s="235">
        <v>0.0014499999999999999</v>
      </c>
      <c r="R220" s="235">
        <f>Q220*H220</f>
        <v>0.17399999999999999</v>
      </c>
      <c r="S220" s="235">
        <v>0</v>
      </c>
      <c r="T220" s="236">
        <f>S220*H220</f>
        <v>0</v>
      </c>
      <c r="U220" s="38"/>
      <c r="V220" s="38"/>
      <c r="W220" s="38"/>
      <c r="X220" s="38"/>
      <c r="Y220" s="38"/>
      <c r="Z220" s="38"/>
      <c r="AA220" s="38"/>
      <c r="AB220" s="38"/>
      <c r="AC220" s="38"/>
      <c r="AD220" s="38"/>
      <c r="AE220" s="38"/>
      <c r="AR220" s="237" t="s">
        <v>392</v>
      </c>
      <c r="AT220" s="237" t="s">
        <v>307</v>
      </c>
      <c r="AU220" s="237" t="s">
        <v>86</v>
      </c>
      <c r="AY220" s="17" t="s">
        <v>304</v>
      </c>
      <c r="BE220" s="238">
        <f>IF(N220="základní",J220,0)</f>
        <v>0</v>
      </c>
      <c r="BF220" s="238">
        <f>IF(N220="snížená",J220,0)</f>
        <v>0</v>
      </c>
      <c r="BG220" s="238">
        <f>IF(N220="zákl. přenesená",J220,0)</f>
        <v>0</v>
      </c>
      <c r="BH220" s="238">
        <f>IF(N220="sníž. přenesená",J220,0)</f>
        <v>0</v>
      </c>
      <c r="BI220" s="238">
        <f>IF(N220="nulová",J220,0)</f>
        <v>0</v>
      </c>
      <c r="BJ220" s="17" t="s">
        <v>84</v>
      </c>
      <c r="BK220" s="238">
        <f>ROUND(I220*H220,2)</f>
        <v>0</v>
      </c>
      <c r="BL220" s="17" t="s">
        <v>392</v>
      </c>
      <c r="BM220" s="237" t="s">
        <v>486</v>
      </c>
    </row>
    <row r="221" s="13" customFormat="1">
      <c r="A221" s="13"/>
      <c r="B221" s="239"/>
      <c r="C221" s="240"/>
      <c r="D221" s="241" t="s">
        <v>323</v>
      </c>
      <c r="E221" s="240"/>
      <c r="F221" s="243" t="s">
        <v>2439</v>
      </c>
      <c r="G221" s="240"/>
      <c r="H221" s="244">
        <v>120</v>
      </c>
      <c r="I221" s="245"/>
      <c r="J221" s="240"/>
      <c r="K221" s="240"/>
      <c r="L221" s="246"/>
      <c r="M221" s="247"/>
      <c r="N221" s="248"/>
      <c r="O221" s="248"/>
      <c r="P221" s="248"/>
      <c r="Q221" s="248"/>
      <c r="R221" s="248"/>
      <c r="S221" s="248"/>
      <c r="T221" s="249"/>
      <c r="U221" s="13"/>
      <c r="V221" s="13"/>
      <c r="W221" s="13"/>
      <c r="X221" s="13"/>
      <c r="Y221" s="13"/>
      <c r="Z221" s="13"/>
      <c r="AA221" s="13"/>
      <c r="AB221" s="13"/>
      <c r="AC221" s="13"/>
      <c r="AD221" s="13"/>
      <c r="AE221" s="13"/>
      <c r="AT221" s="250" t="s">
        <v>323</v>
      </c>
      <c r="AU221" s="250" t="s">
        <v>86</v>
      </c>
      <c r="AV221" s="13" t="s">
        <v>86</v>
      </c>
      <c r="AW221" s="13" t="s">
        <v>4</v>
      </c>
      <c r="AX221" s="13" t="s">
        <v>84</v>
      </c>
      <c r="AY221" s="250" t="s">
        <v>304</v>
      </c>
    </row>
    <row r="222" s="2" customFormat="1" ht="33" customHeight="1">
      <c r="A222" s="38"/>
      <c r="B222" s="39"/>
      <c r="C222" s="226" t="s">
        <v>518</v>
      </c>
      <c r="D222" s="226" t="s">
        <v>307</v>
      </c>
      <c r="E222" s="227" t="s">
        <v>489</v>
      </c>
      <c r="F222" s="228" t="s">
        <v>490</v>
      </c>
      <c r="G222" s="229" t="s">
        <v>317</v>
      </c>
      <c r="H222" s="230">
        <v>60</v>
      </c>
      <c r="I222" s="231"/>
      <c r="J222" s="232">
        <f>ROUND(I222*H222,2)</f>
        <v>0</v>
      </c>
      <c r="K222" s="228" t="s">
        <v>318</v>
      </c>
      <c r="L222" s="44"/>
      <c r="M222" s="233" t="s">
        <v>1</v>
      </c>
      <c r="N222" s="234" t="s">
        <v>42</v>
      </c>
      <c r="O222" s="91"/>
      <c r="P222" s="235">
        <f>O222*H222</f>
        <v>0</v>
      </c>
      <c r="Q222" s="235">
        <v>0.0053800000000000002</v>
      </c>
      <c r="R222" s="235">
        <f>Q222*H222</f>
        <v>0.32280000000000003</v>
      </c>
      <c r="S222" s="235">
        <v>0</v>
      </c>
      <c r="T222" s="236">
        <f>S222*H222</f>
        <v>0</v>
      </c>
      <c r="U222" s="38"/>
      <c r="V222" s="38"/>
      <c r="W222" s="38"/>
      <c r="X222" s="38"/>
      <c r="Y222" s="38"/>
      <c r="Z222" s="38"/>
      <c r="AA222" s="38"/>
      <c r="AB222" s="38"/>
      <c r="AC222" s="38"/>
      <c r="AD222" s="38"/>
      <c r="AE222" s="38"/>
      <c r="AR222" s="237" t="s">
        <v>392</v>
      </c>
      <c r="AT222" s="237" t="s">
        <v>307</v>
      </c>
      <c r="AU222" s="237" t="s">
        <v>86</v>
      </c>
      <c r="AY222" s="17" t="s">
        <v>304</v>
      </c>
      <c r="BE222" s="238">
        <f>IF(N222="základní",J222,0)</f>
        <v>0</v>
      </c>
      <c r="BF222" s="238">
        <f>IF(N222="snížená",J222,0)</f>
        <v>0</v>
      </c>
      <c r="BG222" s="238">
        <f>IF(N222="zákl. přenesená",J222,0)</f>
        <v>0</v>
      </c>
      <c r="BH222" s="238">
        <f>IF(N222="sníž. přenesená",J222,0)</f>
        <v>0</v>
      </c>
      <c r="BI222" s="238">
        <f>IF(N222="nulová",J222,0)</f>
        <v>0</v>
      </c>
      <c r="BJ222" s="17" t="s">
        <v>84</v>
      </c>
      <c r="BK222" s="238">
        <f>ROUND(I222*H222,2)</f>
        <v>0</v>
      </c>
      <c r="BL222" s="17" t="s">
        <v>392</v>
      </c>
      <c r="BM222" s="237" t="s">
        <v>491</v>
      </c>
    </row>
    <row r="223" s="13" customFormat="1">
      <c r="A223" s="13"/>
      <c r="B223" s="239"/>
      <c r="C223" s="240"/>
      <c r="D223" s="241" t="s">
        <v>323</v>
      </c>
      <c r="E223" s="242" t="s">
        <v>1</v>
      </c>
      <c r="F223" s="243" t="s">
        <v>2440</v>
      </c>
      <c r="G223" s="240"/>
      <c r="H223" s="244">
        <v>17</v>
      </c>
      <c r="I223" s="245"/>
      <c r="J223" s="240"/>
      <c r="K223" s="240"/>
      <c r="L223" s="246"/>
      <c r="M223" s="247"/>
      <c r="N223" s="248"/>
      <c r="O223" s="248"/>
      <c r="P223" s="248"/>
      <c r="Q223" s="248"/>
      <c r="R223" s="248"/>
      <c r="S223" s="248"/>
      <c r="T223" s="249"/>
      <c r="U223" s="13"/>
      <c r="V223" s="13"/>
      <c r="W223" s="13"/>
      <c r="X223" s="13"/>
      <c r="Y223" s="13"/>
      <c r="Z223" s="13"/>
      <c r="AA223" s="13"/>
      <c r="AB223" s="13"/>
      <c r="AC223" s="13"/>
      <c r="AD223" s="13"/>
      <c r="AE223" s="13"/>
      <c r="AT223" s="250" t="s">
        <v>323</v>
      </c>
      <c r="AU223" s="250" t="s">
        <v>86</v>
      </c>
      <c r="AV223" s="13" t="s">
        <v>86</v>
      </c>
      <c r="AW223" s="13" t="s">
        <v>32</v>
      </c>
      <c r="AX223" s="13" t="s">
        <v>77</v>
      </c>
      <c r="AY223" s="250" t="s">
        <v>304</v>
      </c>
    </row>
    <row r="224" s="13" customFormat="1">
      <c r="A224" s="13"/>
      <c r="B224" s="239"/>
      <c r="C224" s="240"/>
      <c r="D224" s="241" t="s">
        <v>323</v>
      </c>
      <c r="E224" s="242" t="s">
        <v>1</v>
      </c>
      <c r="F224" s="243" t="s">
        <v>2441</v>
      </c>
      <c r="G224" s="240"/>
      <c r="H224" s="244">
        <v>6</v>
      </c>
      <c r="I224" s="245"/>
      <c r="J224" s="240"/>
      <c r="K224" s="240"/>
      <c r="L224" s="246"/>
      <c r="M224" s="247"/>
      <c r="N224" s="248"/>
      <c r="O224" s="248"/>
      <c r="P224" s="248"/>
      <c r="Q224" s="248"/>
      <c r="R224" s="248"/>
      <c r="S224" s="248"/>
      <c r="T224" s="249"/>
      <c r="U224" s="13"/>
      <c r="V224" s="13"/>
      <c r="W224" s="13"/>
      <c r="X224" s="13"/>
      <c r="Y224" s="13"/>
      <c r="Z224" s="13"/>
      <c r="AA224" s="13"/>
      <c r="AB224" s="13"/>
      <c r="AC224" s="13"/>
      <c r="AD224" s="13"/>
      <c r="AE224" s="13"/>
      <c r="AT224" s="250" t="s">
        <v>323</v>
      </c>
      <c r="AU224" s="250" t="s">
        <v>86</v>
      </c>
      <c r="AV224" s="13" t="s">
        <v>86</v>
      </c>
      <c r="AW224" s="13" t="s">
        <v>32</v>
      </c>
      <c r="AX224" s="13" t="s">
        <v>77</v>
      </c>
      <c r="AY224" s="250" t="s">
        <v>304</v>
      </c>
    </row>
    <row r="225" s="13" customFormat="1">
      <c r="A225" s="13"/>
      <c r="B225" s="239"/>
      <c r="C225" s="240"/>
      <c r="D225" s="241" t="s">
        <v>323</v>
      </c>
      <c r="E225" s="242" t="s">
        <v>1</v>
      </c>
      <c r="F225" s="243" t="s">
        <v>2442</v>
      </c>
      <c r="G225" s="240"/>
      <c r="H225" s="244">
        <v>9</v>
      </c>
      <c r="I225" s="245"/>
      <c r="J225" s="240"/>
      <c r="K225" s="240"/>
      <c r="L225" s="246"/>
      <c r="M225" s="247"/>
      <c r="N225" s="248"/>
      <c r="O225" s="248"/>
      <c r="P225" s="248"/>
      <c r="Q225" s="248"/>
      <c r="R225" s="248"/>
      <c r="S225" s="248"/>
      <c r="T225" s="249"/>
      <c r="U225" s="13"/>
      <c r="V225" s="13"/>
      <c r="W225" s="13"/>
      <c r="X225" s="13"/>
      <c r="Y225" s="13"/>
      <c r="Z225" s="13"/>
      <c r="AA225" s="13"/>
      <c r="AB225" s="13"/>
      <c r="AC225" s="13"/>
      <c r="AD225" s="13"/>
      <c r="AE225" s="13"/>
      <c r="AT225" s="250" t="s">
        <v>323</v>
      </c>
      <c r="AU225" s="250" t="s">
        <v>86</v>
      </c>
      <c r="AV225" s="13" t="s">
        <v>86</v>
      </c>
      <c r="AW225" s="13" t="s">
        <v>32</v>
      </c>
      <c r="AX225" s="13" t="s">
        <v>77</v>
      </c>
      <c r="AY225" s="250" t="s">
        <v>304</v>
      </c>
    </row>
    <row r="226" s="13" customFormat="1">
      <c r="A226" s="13"/>
      <c r="B226" s="239"/>
      <c r="C226" s="240"/>
      <c r="D226" s="241" t="s">
        <v>323</v>
      </c>
      <c r="E226" s="242" t="s">
        <v>1</v>
      </c>
      <c r="F226" s="243" t="s">
        <v>2443</v>
      </c>
      <c r="G226" s="240"/>
      <c r="H226" s="244">
        <v>8</v>
      </c>
      <c r="I226" s="245"/>
      <c r="J226" s="240"/>
      <c r="K226" s="240"/>
      <c r="L226" s="246"/>
      <c r="M226" s="247"/>
      <c r="N226" s="248"/>
      <c r="O226" s="248"/>
      <c r="P226" s="248"/>
      <c r="Q226" s="248"/>
      <c r="R226" s="248"/>
      <c r="S226" s="248"/>
      <c r="T226" s="249"/>
      <c r="U226" s="13"/>
      <c r="V226" s="13"/>
      <c r="W226" s="13"/>
      <c r="X226" s="13"/>
      <c r="Y226" s="13"/>
      <c r="Z226" s="13"/>
      <c r="AA226" s="13"/>
      <c r="AB226" s="13"/>
      <c r="AC226" s="13"/>
      <c r="AD226" s="13"/>
      <c r="AE226" s="13"/>
      <c r="AT226" s="250" t="s">
        <v>323</v>
      </c>
      <c r="AU226" s="250" t="s">
        <v>86</v>
      </c>
      <c r="AV226" s="13" t="s">
        <v>86</v>
      </c>
      <c r="AW226" s="13" t="s">
        <v>32</v>
      </c>
      <c r="AX226" s="13" t="s">
        <v>77</v>
      </c>
      <c r="AY226" s="250" t="s">
        <v>304</v>
      </c>
    </row>
    <row r="227" s="13" customFormat="1">
      <c r="A227" s="13"/>
      <c r="B227" s="239"/>
      <c r="C227" s="240"/>
      <c r="D227" s="241" t="s">
        <v>323</v>
      </c>
      <c r="E227" s="242" t="s">
        <v>1</v>
      </c>
      <c r="F227" s="243" t="s">
        <v>2444</v>
      </c>
      <c r="G227" s="240"/>
      <c r="H227" s="244">
        <v>15</v>
      </c>
      <c r="I227" s="245"/>
      <c r="J227" s="240"/>
      <c r="K227" s="240"/>
      <c r="L227" s="246"/>
      <c r="M227" s="247"/>
      <c r="N227" s="248"/>
      <c r="O227" s="248"/>
      <c r="P227" s="248"/>
      <c r="Q227" s="248"/>
      <c r="R227" s="248"/>
      <c r="S227" s="248"/>
      <c r="T227" s="249"/>
      <c r="U227" s="13"/>
      <c r="V227" s="13"/>
      <c r="W227" s="13"/>
      <c r="X227" s="13"/>
      <c r="Y227" s="13"/>
      <c r="Z227" s="13"/>
      <c r="AA227" s="13"/>
      <c r="AB227" s="13"/>
      <c r="AC227" s="13"/>
      <c r="AD227" s="13"/>
      <c r="AE227" s="13"/>
      <c r="AT227" s="250" t="s">
        <v>323</v>
      </c>
      <c r="AU227" s="250" t="s">
        <v>86</v>
      </c>
      <c r="AV227" s="13" t="s">
        <v>86</v>
      </c>
      <c r="AW227" s="13" t="s">
        <v>32</v>
      </c>
      <c r="AX227" s="13" t="s">
        <v>77</v>
      </c>
      <c r="AY227" s="250" t="s">
        <v>304</v>
      </c>
    </row>
    <row r="228" s="13" customFormat="1">
      <c r="A228" s="13"/>
      <c r="B228" s="239"/>
      <c r="C228" s="240"/>
      <c r="D228" s="241" t="s">
        <v>323</v>
      </c>
      <c r="E228" s="242" t="s">
        <v>1</v>
      </c>
      <c r="F228" s="243" t="s">
        <v>2445</v>
      </c>
      <c r="G228" s="240"/>
      <c r="H228" s="244">
        <v>5</v>
      </c>
      <c r="I228" s="245"/>
      <c r="J228" s="240"/>
      <c r="K228" s="240"/>
      <c r="L228" s="246"/>
      <c r="M228" s="247"/>
      <c r="N228" s="248"/>
      <c r="O228" s="248"/>
      <c r="P228" s="248"/>
      <c r="Q228" s="248"/>
      <c r="R228" s="248"/>
      <c r="S228" s="248"/>
      <c r="T228" s="249"/>
      <c r="U228" s="13"/>
      <c r="V228" s="13"/>
      <c r="W228" s="13"/>
      <c r="X228" s="13"/>
      <c r="Y228" s="13"/>
      <c r="Z228" s="13"/>
      <c r="AA228" s="13"/>
      <c r="AB228" s="13"/>
      <c r="AC228" s="13"/>
      <c r="AD228" s="13"/>
      <c r="AE228" s="13"/>
      <c r="AT228" s="250" t="s">
        <v>323</v>
      </c>
      <c r="AU228" s="250" t="s">
        <v>86</v>
      </c>
      <c r="AV228" s="13" t="s">
        <v>86</v>
      </c>
      <c r="AW228" s="13" t="s">
        <v>32</v>
      </c>
      <c r="AX228" s="13" t="s">
        <v>77</v>
      </c>
      <c r="AY228" s="250" t="s">
        <v>304</v>
      </c>
    </row>
    <row r="229" s="15" customFormat="1">
      <c r="A229" s="15"/>
      <c r="B229" s="261"/>
      <c r="C229" s="262"/>
      <c r="D229" s="241" t="s">
        <v>323</v>
      </c>
      <c r="E229" s="263" t="s">
        <v>1</v>
      </c>
      <c r="F229" s="264" t="s">
        <v>338</v>
      </c>
      <c r="G229" s="262"/>
      <c r="H229" s="265">
        <v>60</v>
      </c>
      <c r="I229" s="266"/>
      <c r="J229" s="262"/>
      <c r="K229" s="262"/>
      <c r="L229" s="267"/>
      <c r="M229" s="268"/>
      <c r="N229" s="269"/>
      <c r="O229" s="269"/>
      <c r="P229" s="269"/>
      <c r="Q229" s="269"/>
      <c r="R229" s="269"/>
      <c r="S229" s="269"/>
      <c r="T229" s="270"/>
      <c r="U229" s="15"/>
      <c r="V229" s="15"/>
      <c r="W229" s="15"/>
      <c r="X229" s="15"/>
      <c r="Y229" s="15"/>
      <c r="Z229" s="15"/>
      <c r="AA229" s="15"/>
      <c r="AB229" s="15"/>
      <c r="AC229" s="15"/>
      <c r="AD229" s="15"/>
      <c r="AE229" s="15"/>
      <c r="AT229" s="271" t="s">
        <v>323</v>
      </c>
      <c r="AU229" s="271" t="s">
        <v>86</v>
      </c>
      <c r="AV229" s="15" t="s">
        <v>311</v>
      </c>
      <c r="AW229" s="15" t="s">
        <v>32</v>
      </c>
      <c r="AX229" s="15" t="s">
        <v>84</v>
      </c>
      <c r="AY229" s="271" t="s">
        <v>304</v>
      </c>
    </row>
    <row r="230" s="2" customFormat="1" ht="24.15" customHeight="1">
      <c r="A230" s="38"/>
      <c r="B230" s="39"/>
      <c r="C230" s="273" t="s">
        <v>522</v>
      </c>
      <c r="D230" s="273" t="s">
        <v>423</v>
      </c>
      <c r="E230" s="274" t="s">
        <v>496</v>
      </c>
      <c r="F230" s="275" t="s">
        <v>497</v>
      </c>
      <c r="G230" s="276" t="s">
        <v>317</v>
      </c>
      <c r="H230" s="277">
        <v>66</v>
      </c>
      <c r="I230" s="278"/>
      <c r="J230" s="279">
        <f>ROUND(I230*H230,2)</f>
        <v>0</v>
      </c>
      <c r="K230" s="275" t="s">
        <v>318</v>
      </c>
      <c r="L230" s="280"/>
      <c r="M230" s="281" t="s">
        <v>1</v>
      </c>
      <c r="N230" s="282" t="s">
        <v>42</v>
      </c>
      <c r="O230" s="91"/>
      <c r="P230" s="235">
        <f>O230*H230</f>
        <v>0</v>
      </c>
      <c r="Q230" s="235">
        <v>0.01112</v>
      </c>
      <c r="R230" s="235">
        <f>Q230*H230</f>
        <v>0.73392000000000002</v>
      </c>
      <c r="S230" s="235">
        <v>0</v>
      </c>
      <c r="T230" s="236">
        <f>S230*H230</f>
        <v>0</v>
      </c>
      <c r="U230" s="38"/>
      <c r="V230" s="38"/>
      <c r="W230" s="38"/>
      <c r="X230" s="38"/>
      <c r="Y230" s="38"/>
      <c r="Z230" s="38"/>
      <c r="AA230" s="38"/>
      <c r="AB230" s="38"/>
      <c r="AC230" s="38"/>
      <c r="AD230" s="38"/>
      <c r="AE230" s="38"/>
      <c r="AR230" s="237" t="s">
        <v>426</v>
      </c>
      <c r="AT230" s="237" t="s">
        <v>423</v>
      </c>
      <c r="AU230" s="237" t="s">
        <v>86</v>
      </c>
      <c r="AY230" s="17" t="s">
        <v>304</v>
      </c>
      <c r="BE230" s="238">
        <f>IF(N230="základní",J230,0)</f>
        <v>0</v>
      </c>
      <c r="BF230" s="238">
        <f>IF(N230="snížená",J230,0)</f>
        <v>0</v>
      </c>
      <c r="BG230" s="238">
        <f>IF(N230="zákl. přenesená",J230,0)</f>
        <v>0</v>
      </c>
      <c r="BH230" s="238">
        <f>IF(N230="sníž. přenesená",J230,0)</f>
        <v>0</v>
      </c>
      <c r="BI230" s="238">
        <f>IF(N230="nulová",J230,0)</f>
        <v>0</v>
      </c>
      <c r="BJ230" s="17" t="s">
        <v>84</v>
      </c>
      <c r="BK230" s="238">
        <f>ROUND(I230*H230,2)</f>
        <v>0</v>
      </c>
      <c r="BL230" s="17" t="s">
        <v>392</v>
      </c>
      <c r="BM230" s="237" t="s">
        <v>498</v>
      </c>
    </row>
    <row r="231" s="13" customFormat="1">
      <c r="A231" s="13"/>
      <c r="B231" s="239"/>
      <c r="C231" s="240"/>
      <c r="D231" s="241" t="s">
        <v>323</v>
      </c>
      <c r="E231" s="240"/>
      <c r="F231" s="243" t="s">
        <v>2446</v>
      </c>
      <c r="G231" s="240"/>
      <c r="H231" s="244">
        <v>66</v>
      </c>
      <c r="I231" s="245"/>
      <c r="J231" s="240"/>
      <c r="K231" s="240"/>
      <c r="L231" s="246"/>
      <c r="M231" s="247"/>
      <c r="N231" s="248"/>
      <c r="O231" s="248"/>
      <c r="P231" s="248"/>
      <c r="Q231" s="248"/>
      <c r="R231" s="248"/>
      <c r="S231" s="248"/>
      <c r="T231" s="249"/>
      <c r="U231" s="13"/>
      <c r="V231" s="13"/>
      <c r="W231" s="13"/>
      <c r="X231" s="13"/>
      <c r="Y231" s="13"/>
      <c r="Z231" s="13"/>
      <c r="AA231" s="13"/>
      <c r="AB231" s="13"/>
      <c r="AC231" s="13"/>
      <c r="AD231" s="13"/>
      <c r="AE231" s="13"/>
      <c r="AT231" s="250" t="s">
        <v>323</v>
      </c>
      <c r="AU231" s="250" t="s">
        <v>86</v>
      </c>
      <c r="AV231" s="13" t="s">
        <v>86</v>
      </c>
      <c r="AW231" s="13" t="s">
        <v>4</v>
      </c>
      <c r="AX231" s="13" t="s">
        <v>84</v>
      </c>
      <c r="AY231" s="250" t="s">
        <v>304</v>
      </c>
    </row>
    <row r="232" s="2" customFormat="1" ht="33" customHeight="1">
      <c r="A232" s="38"/>
      <c r="B232" s="39"/>
      <c r="C232" s="226" t="s">
        <v>531</v>
      </c>
      <c r="D232" s="226" t="s">
        <v>307</v>
      </c>
      <c r="E232" s="227" t="s">
        <v>501</v>
      </c>
      <c r="F232" s="228" t="s">
        <v>502</v>
      </c>
      <c r="G232" s="229" t="s">
        <v>317</v>
      </c>
      <c r="H232" s="230">
        <v>60</v>
      </c>
      <c r="I232" s="231"/>
      <c r="J232" s="232">
        <f>ROUND(I232*H232,2)</f>
        <v>0</v>
      </c>
      <c r="K232" s="228" t="s">
        <v>318</v>
      </c>
      <c r="L232" s="44"/>
      <c r="M232" s="233" t="s">
        <v>1</v>
      </c>
      <c r="N232" s="234" t="s">
        <v>42</v>
      </c>
      <c r="O232" s="91"/>
      <c r="P232" s="235">
        <f>O232*H232</f>
        <v>0</v>
      </c>
      <c r="Q232" s="235">
        <v>0</v>
      </c>
      <c r="R232" s="235">
        <f>Q232*H232</f>
        <v>0</v>
      </c>
      <c r="S232" s="235">
        <v>0</v>
      </c>
      <c r="T232" s="236">
        <f>S232*H232</f>
        <v>0</v>
      </c>
      <c r="U232" s="38"/>
      <c r="V232" s="38"/>
      <c r="W232" s="38"/>
      <c r="X232" s="38"/>
      <c r="Y232" s="38"/>
      <c r="Z232" s="38"/>
      <c r="AA232" s="38"/>
      <c r="AB232" s="38"/>
      <c r="AC232" s="38"/>
      <c r="AD232" s="38"/>
      <c r="AE232" s="38"/>
      <c r="AR232" s="237" t="s">
        <v>392</v>
      </c>
      <c r="AT232" s="237" t="s">
        <v>307</v>
      </c>
      <c r="AU232" s="237" t="s">
        <v>86</v>
      </c>
      <c r="AY232" s="17" t="s">
        <v>304</v>
      </c>
      <c r="BE232" s="238">
        <f>IF(N232="základní",J232,0)</f>
        <v>0</v>
      </c>
      <c r="BF232" s="238">
        <f>IF(N232="snížená",J232,0)</f>
        <v>0</v>
      </c>
      <c r="BG232" s="238">
        <f>IF(N232="zákl. přenesená",J232,0)</f>
        <v>0</v>
      </c>
      <c r="BH232" s="238">
        <f>IF(N232="sníž. přenesená",J232,0)</f>
        <v>0</v>
      </c>
      <c r="BI232" s="238">
        <f>IF(N232="nulová",J232,0)</f>
        <v>0</v>
      </c>
      <c r="BJ232" s="17" t="s">
        <v>84</v>
      </c>
      <c r="BK232" s="238">
        <f>ROUND(I232*H232,2)</f>
        <v>0</v>
      </c>
      <c r="BL232" s="17" t="s">
        <v>392</v>
      </c>
      <c r="BM232" s="237" t="s">
        <v>503</v>
      </c>
    </row>
    <row r="233" s="2" customFormat="1" ht="37.8" customHeight="1">
      <c r="A233" s="38"/>
      <c r="B233" s="39"/>
      <c r="C233" s="226" t="s">
        <v>683</v>
      </c>
      <c r="D233" s="226" t="s">
        <v>307</v>
      </c>
      <c r="E233" s="227" t="s">
        <v>505</v>
      </c>
      <c r="F233" s="228" t="s">
        <v>506</v>
      </c>
      <c r="G233" s="229" t="s">
        <v>317</v>
      </c>
      <c r="H233" s="230">
        <v>60</v>
      </c>
      <c r="I233" s="231"/>
      <c r="J233" s="232">
        <f>ROUND(I233*H233,2)</f>
        <v>0</v>
      </c>
      <c r="K233" s="228" t="s">
        <v>1</v>
      </c>
      <c r="L233" s="44"/>
      <c r="M233" s="233" t="s">
        <v>1</v>
      </c>
      <c r="N233" s="234" t="s">
        <v>42</v>
      </c>
      <c r="O233" s="91"/>
      <c r="P233" s="235">
        <f>O233*H233</f>
        <v>0</v>
      </c>
      <c r="Q233" s="235">
        <v>0</v>
      </c>
      <c r="R233" s="235">
        <f>Q233*H233</f>
        <v>0</v>
      </c>
      <c r="S233" s="235">
        <v>0</v>
      </c>
      <c r="T233" s="236">
        <f>S233*H233</f>
        <v>0</v>
      </c>
      <c r="U233" s="38"/>
      <c r="V233" s="38"/>
      <c r="W233" s="38"/>
      <c r="X233" s="38"/>
      <c r="Y233" s="38"/>
      <c r="Z233" s="38"/>
      <c r="AA233" s="38"/>
      <c r="AB233" s="38"/>
      <c r="AC233" s="38"/>
      <c r="AD233" s="38"/>
      <c r="AE233" s="38"/>
      <c r="AR233" s="237" t="s">
        <v>392</v>
      </c>
      <c r="AT233" s="237" t="s">
        <v>307</v>
      </c>
      <c r="AU233" s="237" t="s">
        <v>86</v>
      </c>
      <c r="AY233" s="17" t="s">
        <v>304</v>
      </c>
      <c r="BE233" s="238">
        <f>IF(N233="základní",J233,0)</f>
        <v>0</v>
      </c>
      <c r="BF233" s="238">
        <f>IF(N233="snížená",J233,0)</f>
        <v>0</v>
      </c>
      <c r="BG233" s="238">
        <f>IF(N233="zákl. přenesená",J233,0)</f>
        <v>0</v>
      </c>
      <c r="BH233" s="238">
        <f>IF(N233="sníž. přenesená",J233,0)</f>
        <v>0</v>
      </c>
      <c r="BI233" s="238">
        <f>IF(N233="nulová",J233,0)</f>
        <v>0</v>
      </c>
      <c r="BJ233" s="17" t="s">
        <v>84</v>
      </c>
      <c r="BK233" s="238">
        <f>ROUND(I233*H233,2)</f>
        <v>0</v>
      </c>
      <c r="BL233" s="17" t="s">
        <v>392</v>
      </c>
      <c r="BM233" s="237" t="s">
        <v>507</v>
      </c>
    </row>
    <row r="234" s="2" customFormat="1" ht="24.15" customHeight="1">
      <c r="A234" s="38"/>
      <c r="B234" s="39"/>
      <c r="C234" s="226" t="s">
        <v>687</v>
      </c>
      <c r="D234" s="226" t="s">
        <v>307</v>
      </c>
      <c r="E234" s="227" t="s">
        <v>509</v>
      </c>
      <c r="F234" s="228" t="s">
        <v>510</v>
      </c>
      <c r="G234" s="229" t="s">
        <v>406</v>
      </c>
      <c r="H234" s="272"/>
      <c r="I234" s="231"/>
      <c r="J234" s="232">
        <f>ROUND(I234*H234,2)</f>
        <v>0</v>
      </c>
      <c r="K234" s="228" t="s">
        <v>318</v>
      </c>
      <c r="L234" s="44"/>
      <c r="M234" s="233" t="s">
        <v>1</v>
      </c>
      <c r="N234" s="234" t="s">
        <v>42</v>
      </c>
      <c r="O234" s="91"/>
      <c r="P234" s="235">
        <f>O234*H234</f>
        <v>0</v>
      </c>
      <c r="Q234" s="235">
        <v>0</v>
      </c>
      <c r="R234" s="235">
        <f>Q234*H234</f>
        <v>0</v>
      </c>
      <c r="S234" s="235">
        <v>0</v>
      </c>
      <c r="T234" s="236">
        <f>S234*H234</f>
        <v>0</v>
      </c>
      <c r="U234" s="38"/>
      <c r="V234" s="38"/>
      <c r="W234" s="38"/>
      <c r="X234" s="38"/>
      <c r="Y234" s="38"/>
      <c r="Z234" s="38"/>
      <c r="AA234" s="38"/>
      <c r="AB234" s="38"/>
      <c r="AC234" s="38"/>
      <c r="AD234" s="38"/>
      <c r="AE234" s="38"/>
      <c r="AR234" s="237" t="s">
        <v>392</v>
      </c>
      <c r="AT234" s="237" t="s">
        <v>307</v>
      </c>
      <c r="AU234" s="237" t="s">
        <v>86</v>
      </c>
      <c r="AY234" s="17" t="s">
        <v>304</v>
      </c>
      <c r="BE234" s="238">
        <f>IF(N234="základní",J234,0)</f>
        <v>0</v>
      </c>
      <c r="BF234" s="238">
        <f>IF(N234="snížená",J234,0)</f>
        <v>0</v>
      </c>
      <c r="BG234" s="238">
        <f>IF(N234="zákl. přenesená",J234,0)</f>
        <v>0</v>
      </c>
      <c r="BH234" s="238">
        <f>IF(N234="sníž. přenesená",J234,0)</f>
        <v>0</v>
      </c>
      <c r="BI234" s="238">
        <f>IF(N234="nulová",J234,0)</f>
        <v>0</v>
      </c>
      <c r="BJ234" s="17" t="s">
        <v>84</v>
      </c>
      <c r="BK234" s="238">
        <f>ROUND(I234*H234,2)</f>
        <v>0</v>
      </c>
      <c r="BL234" s="17" t="s">
        <v>392</v>
      </c>
      <c r="BM234" s="237" t="s">
        <v>511</v>
      </c>
    </row>
    <row r="235" s="12" customFormat="1" ht="22.8" customHeight="1">
      <c r="A235" s="12"/>
      <c r="B235" s="210"/>
      <c r="C235" s="211"/>
      <c r="D235" s="212" t="s">
        <v>76</v>
      </c>
      <c r="E235" s="224" t="s">
        <v>512</v>
      </c>
      <c r="F235" s="224" t="s">
        <v>513</v>
      </c>
      <c r="G235" s="211"/>
      <c r="H235" s="211"/>
      <c r="I235" s="214"/>
      <c r="J235" s="225">
        <f>BK235</f>
        <v>0</v>
      </c>
      <c r="K235" s="211"/>
      <c r="L235" s="216"/>
      <c r="M235" s="217"/>
      <c r="N235" s="218"/>
      <c r="O235" s="218"/>
      <c r="P235" s="219">
        <f>SUM(P236:P239)</f>
        <v>0</v>
      </c>
      <c r="Q235" s="218"/>
      <c r="R235" s="219">
        <f>SUM(R236:R239)</f>
        <v>0.22999999999999998</v>
      </c>
      <c r="S235" s="218"/>
      <c r="T235" s="220">
        <f>SUM(T236:T239)</f>
        <v>0.074999999999999997</v>
      </c>
      <c r="U235" s="12"/>
      <c r="V235" s="12"/>
      <c r="W235" s="12"/>
      <c r="X235" s="12"/>
      <c r="Y235" s="12"/>
      <c r="Z235" s="12"/>
      <c r="AA235" s="12"/>
      <c r="AB235" s="12"/>
      <c r="AC235" s="12"/>
      <c r="AD235" s="12"/>
      <c r="AE235" s="12"/>
      <c r="AR235" s="221" t="s">
        <v>86</v>
      </c>
      <c r="AT235" s="222" t="s">
        <v>76</v>
      </c>
      <c r="AU235" s="222" t="s">
        <v>84</v>
      </c>
      <c r="AY235" s="221" t="s">
        <v>304</v>
      </c>
      <c r="BK235" s="223">
        <f>SUM(BK236:BK239)</f>
        <v>0</v>
      </c>
    </row>
    <row r="236" s="2" customFormat="1" ht="24.15" customHeight="1">
      <c r="A236" s="38"/>
      <c r="B236" s="39"/>
      <c r="C236" s="226" t="s">
        <v>693</v>
      </c>
      <c r="D236" s="226" t="s">
        <v>307</v>
      </c>
      <c r="E236" s="227" t="s">
        <v>515</v>
      </c>
      <c r="F236" s="228" t="s">
        <v>516</v>
      </c>
      <c r="G236" s="229" t="s">
        <v>317</v>
      </c>
      <c r="H236" s="230">
        <v>500</v>
      </c>
      <c r="I236" s="231"/>
      <c r="J236" s="232">
        <f>ROUND(I236*H236,2)</f>
        <v>0</v>
      </c>
      <c r="K236" s="228" t="s">
        <v>318</v>
      </c>
      <c r="L236" s="44"/>
      <c r="M236" s="233" t="s">
        <v>1</v>
      </c>
      <c r="N236" s="234" t="s">
        <v>42</v>
      </c>
      <c r="O236" s="91"/>
      <c r="P236" s="235">
        <f>O236*H236</f>
        <v>0</v>
      </c>
      <c r="Q236" s="235">
        <v>0</v>
      </c>
      <c r="R236" s="235">
        <f>Q236*H236</f>
        <v>0</v>
      </c>
      <c r="S236" s="235">
        <v>0.00014999999999999999</v>
      </c>
      <c r="T236" s="236">
        <f>S236*H236</f>
        <v>0.074999999999999997</v>
      </c>
      <c r="U236" s="38"/>
      <c r="V236" s="38"/>
      <c r="W236" s="38"/>
      <c r="X236" s="38"/>
      <c r="Y236" s="38"/>
      <c r="Z236" s="38"/>
      <c r="AA236" s="38"/>
      <c r="AB236" s="38"/>
      <c r="AC236" s="38"/>
      <c r="AD236" s="38"/>
      <c r="AE236" s="38"/>
      <c r="AR236" s="237" t="s">
        <v>392</v>
      </c>
      <c r="AT236" s="237" t="s">
        <v>307</v>
      </c>
      <c r="AU236" s="237" t="s">
        <v>86</v>
      </c>
      <c r="AY236" s="17" t="s">
        <v>304</v>
      </c>
      <c r="BE236" s="238">
        <f>IF(N236="základní",J236,0)</f>
        <v>0</v>
      </c>
      <c r="BF236" s="238">
        <f>IF(N236="snížená",J236,0)</f>
        <v>0</v>
      </c>
      <c r="BG236" s="238">
        <f>IF(N236="zákl. přenesená",J236,0)</f>
        <v>0</v>
      </c>
      <c r="BH236" s="238">
        <f>IF(N236="sníž. přenesená",J236,0)</f>
        <v>0</v>
      </c>
      <c r="BI236" s="238">
        <f>IF(N236="nulová",J236,0)</f>
        <v>0</v>
      </c>
      <c r="BJ236" s="17" t="s">
        <v>84</v>
      </c>
      <c r="BK236" s="238">
        <f>ROUND(I236*H236,2)</f>
        <v>0</v>
      </c>
      <c r="BL236" s="17" t="s">
        <v>392</v>
      </c>
      <c r="BM236" s="237" t="s">
        <v>517</v>
      </c>
    </row>
    <row r="237" s="2" customFormat="1" ht="24.15" customHeight="1">
      <c r="A237" s="38"/>
      <c r="B237" s="39"/>
      <c r="C237" s="226" t="s">
        <v>697</v>
      </c>
      <c r="D237" s="226" t="s">
        <v>307</v>
      </c>
      <c r="E237" s="227" t="s">
        <v>519</v>
      </c>
      <c r="F237" s="228" t="s">
        <v>520</v>
      </c>
      <c r="G237" s="229" t="s">
        <v>317</v>
      </c>
      <c r="H237" s="230">
        <v>500</v>
      </c>
      <c r="I237" s="231"/>
      <c r="J237" s="232">
        <f>ROUND(I237*H237,2)</f>
        <v>0</v>
      </c>
      <c r="K237" s="228" t="s">
        <v>318</v>
      </c>
      <c r="L237" s="44"/>
      <c r="M237" s="233" t="s">
        <v>1</v>
      </c>
      <c r="N237" s="234" t="s">
        <v>42</v>
      </c>
      <c r="O237" s="91"/>
      <c r="P237" s="235">
        <f>O237*H237</f>
        <v>0</v>
      </c>
      <c r="Q237" s="235">
        <v>0.00020000000000000001</v>
      </c>
      <c r="R237" s="235">
        <f>Q237*H237</f>
        <v>0.10000000000000001</v>
      </c>
      <c r="S237" s="235">
        <v>0</v>
      </c>
      <c r="T237" s="236">
        <f>S237*H237</f>
        <v>0</v>
      </c>
      <c r="U237" s="38"/>
      <c r="V237" s="38"/>
      <c r="W237" s="38"/>
      <c r="X237" s="38"/>
      <c r="Y237" s="38"/>
      <c r="Z237" s="38"/>
      <c r="AA237" s="38"/>
      <c r="AB237" s="38"/>
      <c r="AC237" s="38"/>
      <c r="AD237" s="38"/>
      <c r="AE237" s="38"/>
      <c r="AR237" s="237" t="s">
        <v>392</v>
      </c>
      <c r="AT237" s="237" t="s">
        <v>307</v>
      </c>
      <c r="AU237" s="237" t="s">
        <v>86</v>
      </c>
      <c r="AY237" s="17" t="s">
        <v>304</v>
      </c>
      <c r="BE237" s="238">
        <f>IF(N237="základní",J237,0)</f>
        <v>0</v>
      </c>
      <c r="BF237" s="238">
        <f>IF(N237="snížená",J237,0)</f>
        <v>0</v>
      </c>
      <c r="BG237" s="238">
        <f>IF(N237="zákl. přenesená",J237,0)</f>
        <v>0</v>
      </c>
      <c r="BH237" s="238">
        <f>IF(N237="sníž. přenesená",J237,0)</f>
        <v>0</v>
      </c>
      <c r="BI237" s="238">
        <f>IF(N237="nulová",J237,0)</f>
        <v>0</v>
      </c>
      <c r="BJ237" s="17" t="s">
        <v>84</v>
      </c>
      <c r="BK237" s="238">
        <f>ROUND(I237*H237,2)</f>
        <v>0</v>
      </c>
      <c r="BL237" s="17" t="s">
        <v>392</v>
      </c>
      <c r="BM237" s="237" t="s">
        <v>521</v>
      </c>
    </row>
    <row r="238" s="2" customFormat="1" ht="33" customHeight="1">
      <c r="A238" s="38"/>
      <c r="B238" s="39"/>
      <c r="C238" s="226" t="s">
        <v>701</v>
      </c>
      <c r="D238" s="226" t="s">
        <v>307</v>
      </c>
      <c r="E238" s="227" t="s">
        <v>523</v>
      </c>
      <c r="F238" s="228" t="s">
        <v>524</v>
      </c>
      <c r="G238" s="229" t="s">
        <v>317</v>
      </c>
      <c r="H238" s="230">
        <v>500</v>
      </c>
      <c r="I238" s="231"/>
      <c r="J238" s="232">
        <f>ROUND(I238*H238,2)</f>
        <v>0</v>
      </c>
      <c r="K238" s="228" t="s">
        <v>318</v>
      </c>
      <c r="L238" s="44"/>
      <c r="M238" s="233" t="s">
        <v>1</v>
      </c>
      <c r="N238" s="234" t="s">
        <v>42</v>
      </c>
      <c r="O238" s="91"/>
      <c r="P238" s="235">
        <f>O238*H238</f>
        <v>0</v>
      </c>
      <c r="Q238" s="235">
        <v>0.00025999999999999998</v>
      </c>
      <c r="R238" s="235">
        <f>Q238*H238</f>
        <v>0.12999999999999998</v>
      </c>
      <c r="S238" s="235">
        <v>0</v>
      </c>
      <c r="T238" s="236">
        <f>S238*H238</f>
        <v>0</v>
      </c>
      <c r="U238" s="38"/>
      <c r="V238" s="38"/>
      <c r="W238" s="38"/>
      <c r="X238" s="38"/>
      <c r="Y238" s="38"/>
      <c r="Z238" s="38"/>
      <c r="AA238" s="38"/>
      <c r="AB238" s="38"/>
      <c r="AC238" s="38"/>
      <c r="AD238" s="38"/>
      <c r="AE238" s="38"/>
      <c r="AR238" s="237" t="s">
        <v>392</v>
      </c>
      <c r="AT238" s="237" t="s">
        <v>307</v>
      </c>
      <c r="AU238" s="237" t="s">
        <v>86</v>
      </c>
      <c r="AY238" s="17" t="s">
        <v>304</v>
      </c>
      <c r="BE238" s="238">
        <f>IF(N238="základní",J238,0)</f>
        <v>0</v>
      </c>
      <c r="BF238" s="238">
        <f>IF(N238="snížená",J238,0)</f>
        <v>0</v>
      </c>
      <c r="BG238" s="238">
        <f>IF(N238="zákl. přenesená",J238,0)</f>
        <v>0</v>
      </c>
      <c r="BH238" s="238">
        <f>IF(N238="sníž. přenesená",J238,0)</f>
        <v>0</v>
      </c>
      <c r="BI238" s="238">
        <f>IF(N238="nulová",J238,0)</f>
        <v>0</v>
      </c>
      <c r="BJ238" s="17" t="s">
        <v>84</v>
      </c>
      <c r="BK238" s="238">
        <f>ROUND(I238*H238,2)</f>
        <v>0</v>
      </c>
      <c r="BL238" s="17" t="s">
        <v>392</v>
      </c>
      <c r="BM238" s="237" t="s">
        <v>525</v>
      </c>
    </row>
    <row r="239" s="13" customFormat="1">
      <c r="A239" s="13"/>
      <c r="B239" s="239"/>
      <c r="C239" s="240"/>
      <c r="D239" s="241" t="s">
        <v>323</v>
      </c>
      <c r="E239" s="242" t="s">
        <v>1</v>
      </c>
      <c r="F239" s="243" t="s">
        <v>2176</v>
      </c>
      <c r="G239" s="240"/>
      <c r="H239" s="244">
        <v>500</v>
      </c>
      <c r="I239" s="245"/>
      <c r="J239" s="240"/>
      <c r="K239" s="240"/>
      <c r="L239" s="246"/>
      <c r="M239" s="247"/>
      <c r="N239" s="248"/>
      <c r="O239" s="248"/>
      <c r="P239" s="248"/>
      <c r="Q239" s="248"/>
      <c r="R239" s="248"/>
      <c r="S239" s="248"/>
      <c r="T239" s="249"/>
      <c r="U239" s="13"/>
      <c r="V239" s="13"/>
      <c r="W239" s="13"/>
      <c r="X239" s="13"/>
      <c r="Y239" s="13"/>
      <c r="Z239" s="13"/>
      <c r="AA239" s="13"/>
      <c r="AB239" s="13"/>
      <c r="AC239" s="13"/>
      <c r="AD239" s="13"/>
      <c r="AE239" s="13"/>
      <c r="AT239" s="250" t="s">
        <v>323</v>
      </c>
      <c r="AU239" s="250" t="s">
        <v>86</v>
      </c>
      <c r="AV239" s="13" t="s">
        <v>86</v>
      </c>
      <c r="AW239" s="13" t="s">
        <v>32</v>
      </c>
      <c r="AX239" s="13" t="s">
        <v>84</v>
      </c>
      <c r="AY239" s="250" t="s">
        <v>304</v>
      </c>
    </row>
    <row r="240" s="12" customFormat="1" ht="25.92" customHeight="1">
      <c r="A240" s="12"/>
      <c r="B240" s="210"/>
      <c r="C240" s="211"/>
      <c r="D240" s="212" t="s">
        <v>76</v>
      </c>
      <c r="E240" s="213" t="s">
        <v>529</v>
      </c>
      <c r="F240" s="213" t="s">
        <v>530</v>
      </c>
      <c r="G240" s="211"/>
      <c r="H240" s="211"/>
      <c r="I240" s="214"/>
      <c r="J240" s="215">
        <f>BK240</f>
        <v>0</v>
      </c>
      <c r="K240" s="211"/>
      <c r="L240" s="216"/>
      <c r="M240" s="217"/>
      <c r="N240" s="218"/>
      <c r="O240" s="218"/>
      <c r="P240" s="219">
        <f>SUM(P241:P242)</f>
        <v>0</v>
      </c>
      <c r="Q240" s="218"/>
      <c r="R240" s="219">
        <f>SUM(R241:R242)</f>
        <v>0</v>
      </c>
      <c r="S240" s="218"/>
      <c r="T240" s="220">
        <f>SUM(T241:T242)</f>
        <v>0</v>
      </c>
      <c r="U240" s="12"/>
      <c r="V240" s="12"/>
      <c r="W240" s="12"/>
      <c r="X240" s="12"/>
      <c r="Y240" s="12"/>
      <c r="Z240" s="12"/>
      <c r="AA240" s="12"/>
      <c r="AB240" s="12"/>
      <c r="AC240" s="12"/>
      <c r="AD240" s="12"/>
      <c r="AE240" s="12"/>
      <c r="AR240" s="221" t="s">
        <v>311</v>
      </c>
      <c r="AT240" s="222" t="s">
        <v>76</v>
      </c>
      <c r="AU240" s="222" t="s">
        <v>77</v>
      </c>
      <c r="AY240" s="221" t="s">
        <v>304</v>
      </c>
      <c r="BK240" s="223">
        <f>SUM(BK241:BK242)</f>
        <v>0</v>
      </c>
    </row>
    <row r="241" s="2" customFormat="1" ht="16.5" customHeight="1">
      <c r="A241" s="38"/>
      <c r="B241" s="39"/>
      <c r="C241" s="226" t="s">
        <v>938</v>
      </c>
      <c r="D241" s="226" t="s">
        <v>307</v>
      </c>
      <c r="E241" s="227" t="s">
        <v>532</v>
      </c>
      <c r="F241" s="228" t="s">
        <v>533</v>
      </c>
      <c r="G241" s="229" t="s">
        <v>534</v>
      </c>
      <c r="H241" s="230">
        <v>50</v>
      </c>
      <c r="I241" s="231"/>
      <c r="J241" s="232">
        <f>ROUND(I241*H241,2)</f>
        <v>0</v>
      </c>
      <c r="K241" s="228" t="s">
        <v>318</v>
      </c>
      <c r="L241" s="44"/>
      <c r="M241" s="233" t="s">
        <v>1</v>
      </c>
      <c r="N241" s="234" t="s">
        <v>42</v>
      </c>
      <c r="O241" s="91"/>
      <c r="P241" s="235">
        <f>O241*H241</f>
        <v>0</v>
      </c>
      <c r="Q241" s="235">
        <v>0</v>
      </c>
      <c r="R241" s="235">
        <f>Q241*H241</f>
        <v>0</v>
      </c>
      <c r="S241" s="235">
        <v>0</v>
      </c>
      <c r="T241" s="236">
        <f>S241*H241</f>
        <v>0</v>
      </c>
      <c r="U241" s="38"/>
      <c r="V241" s="38"/>
      <c r="W241" s="38"/>
      <c r="X241" s="38"/>
      <c r="Y241" s="38"/>
      <c r="Z241" s="38"/>
      <c r="AA241" s="38"/>
      <c r="AB241" s="38"/>
      <c r="AC241" s="38"/>
      <c r="AD241" s="38"/>
      <c r="AE241" s="38"/>
      <c r="AR241" s="237" t="s">
        <v>535</v>
      </c>
      <c r="AT241" s="237" t="s">
        <v>307</v>
      </c>
      <c r="AU241" s="237" t="s">
        <v>84</v>
      </c>
      <c r="AY241" s="17" t="s">
        <v>304</v>
      </c>
      <c r="BE241" s="238">
        <f>IF(N241="základní",J241,0)</f>
        <v>0</v>
      </c>
      <c r="BF241" s="238">
        <f>IF(N241="snížená",J241,0)</f>
        <v>0</v>
      </c>
      <c r="BG241" s="238">
        <f>IF(N241="zákl. přenesená",J241,0)</f>
        <v>0</v>
      </c>
      <c r="BH241" s="238">
        <f>IF(N241="sníž. přenesená",J241,0)</f>
        <v>0</v>
      </c>
      <c r="BI241" s="238">
        <f>IF(N241="nulová",J241,0)</f>
        <v>0</v>
      </c>
      <c r="BJ241" s="17" t="s">
        <v>84</v>
      </c>
      <c r="BK241" s="238">
        <f>ROUND(I241*H241,2)</f>
        <v>0</v>
      </c>
      <c r="BL241" s="17" t="s">
        <v>535</v>
      </c>
      <c r="BM241" s="237" t="s">
        <v>536</v>
      </c>
    </row>
    <row r="242" s="13" customFormat="1">
      <c r="A242" s="13"/>
      <c r="B242" s="239"/>
      <c r="C242" s="240"/>
      <c r="D242" s="241" t="s">
        <v>323</v>
      </c>
      <c r="E242" s="242" t="s">
        <v>1</v>
      </c>
      <c r="F242" s="243" t="s">
        <v>537</v>
      </c>
      <c r="G242" s="240"/>
      <c r="H242" s="244">
        <v>50</v>
      </c>
      <c r="I242" s="245"/>
      <c r="J242" s="240"/>
      <c r="K242" s="240"/>
      <c r="L242" s="246"/>
      <c r="M242" s="283"/>
      <c r="N242" s="284"/>
      <c r="O242" s="284"/>
      <c r="P242" s="284"/>
      <c r="Q242" s="284"/>
      <c r="R242" s="284"/>
      <c r="S242" s="284"/>
      <c r="T242" s="285"/>
      <c r="U242" s="13"/>
      <c r="V242" s="13"/>
      <c r="W242" s="13"/>
      <c r="X242" s="13"/>
      <c r="Y242" s="13"/>
      <c r="Z242" s="13"/>
      <c r="AA242" s="13"/>
      <c r="AB242" s="13"/>
      <c r="AC242" s="13"/>
      <c r="AD242" s="13"/>
      <c r="AE242" s="13"/>
      <c r="AT242" s="250" t="s">
        <v>323</v>
      </c>
      <c r="AU242" s="250" t="s">
        <v>84</v>
      </c>
      <c r="AV242" s="13" t="s">
        <v>86</v>
      </c>
      <c r="AW242" s="13" t="s">
        <v>32</v>
      </c>
      <c r="AX242" s="13" t="s">
        <v>84</v>
      </c>
      <c r="AY242" s="250" t="s">
        <v>304</v>
      </c>
    </row>
    <row r="243" s="2" customFormat="1" ht="6.96" customHeight="1">
      <c r="A243" s="38"/>
      <c r="B243" s="66"/>
      <c r="C243" s="67"/>
      <c r="D243" s="67"/>
      <c r="E243" s="67"/>
      <c r="F243" s="67"/>
      <c r="G243" s="67"/>
      <c r="H243" s="67"/>
      <c r="I243" s="67"/>
      <c r="J243" s="67"/>
      <c r="K243" s="67"/>
      <c r="L243" s="44"/>
      <c r="M243" s="38"/>
      <c r="O243" s="38"/>
      <c r="P243" s="38"/>
      <c r="Q243" s="38"/>
      <c r="R243" s="38"/>
      <c r="S243" s="38"/>
      <c r="T243" s="38"/>
      <c r="U243" s="38"/>
      <c r="V243" s="38"/>
      <c r="W243" s="38"/>
      <c r="X243" s="38"/>
      <c r="Y243" s="38"/>
      <c r="Z243" s="38"/>
      <c r="AA243" s="38"/>
      <c r="AB243" s="38"/>
      <c r="AC243" s="38"/>
      <c r="AD243" s="38"/>
      <c r="AE243" s="38"/>
    </row>
  </sheetData>
  <sheetProtection sheet="1" autoFilter="0" formatColumns="0" formatRows="0" objects="1" scenarios="1" spinCount="100000" saltValue="KlkOqn+0lQVQR2++hmV1yhsot1vxirIlyGOkxJ7KejWtW2u+29GKEcxKeLicX1vP3XAoKXAxJW+iz3BavV4VTA==" hashValue="t2l/16f3u5RA+PqqN31P1spgVkGfhd/Sfmd3rp0zsKak/tAdvUQj0lWqrjSbUzW12fpaCcmnKRuUgFSdyyErJA==" algorithmName="SHA-512" password="CC35"/>
  <autoFilter ref="C132:K242"/>
  <mergeCells count="12">
    <mergeCell ref="E7:H7"/>
    <mergeCell ref="E9:H9"/>
    <mergeCell ref="E11:H11"/>
    <mergeCell ref="E20:H20"/>
    <mergeCell ref="E29:H29"/>
    <mergeCell ref="E85:H85"/>
    <mergeCell ref="E87:H87"/>
    <mergeCell ref="E89:H89"/>
    <mergeCell ref="E121:H121"/>
    <mergeCell ref="E123:H123"/>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220</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2407</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2447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ROUND(J127,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ROUND((SUM(BE127:BE174)),  2)</f>
        <v>0</v>
      </c>
      <c r="G35" s="38"/>
      <c r="H35" s="38"/>
      <c r="I35" s="164">
        <v>0.20999999999999999</v>
      </c>
      <c r="J35" s="163">
        <f>ROUND(((SUM(BE127:BE174))*I35),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ROUND((SUM(BF127:BF174)),  2)</f>
        <v>0</v>
      </c>
      <c r="G36" s="38"/>
      <c r="H36" s="38"/>
      <c r="I36" s="164">
        <v>0.12</v>
      </c>
      <c r="J36" s="163">
        <f>ROUND(((SUM(BF127:BF174))*I36),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ROUND((SUM(BG127:BG174)),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ROUND((SUM(BH127:BH174)),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ROUND((SUM(BI127:BI174)),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2407</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07.2 - ZDRAVOTNĚ - TECHNICKÉ INSTALACE 7.NP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J127</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540</v>
      </c>
      <c r="E99" s="191"/>
      <c r="F99" s="191"/>
      <c r="G99" s="191"/>
      <c r="H99" s="191"/>
      <c r="I99" s="191"/>
      <c r="J99" s="192">
        <f>J128</f>
        <v>0</v>
      </c>
      <c r="K99" s="189"/>
      <c r="L99" s="193"/>
      <c r="S99" s="9"/>
      <c r="T99" s="9"/>
      <c r="U99" s="9"/>
      <c r="V99" s="9"/>
      <c r="W99" s="9"/>
      <c r="X99" s="9"/>
      <c r="Y99" s="9"/>
      <c r="Z99" s="9"/>
      <c r="AA99" s="9"/>
      <c r="AB99" s="9"/>
      <c r="AC99" s="9"/>
      <c r="AD99" s="9"/>
      <c r="AE99" s="9"/>
    </row>
    <row r="100" s="9" customFormat="1" ht="24.96" customHeight="1">
      <c r="A100" s="9"/>
      <c r="B100" s="188"/>
      <c r="C100" s="189"/>
      <c r="D100" s="190" t="s">
        <v>541</v>
      </c>
      <c r="E100" s="191"/>
      <c r="F100" s="191"/>
      <c r="G100" s="191"/>
      <c r="H100" s="191"/>
      <c r="I100" s="191"/>
      <c r="J100" s="192">
        <f>J138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1417</v>
      </c>
      <c r="E101" s="191"/>
      <c r="F101" s="191"/>
      <c r="G101" s="191"/>
      <c r="H101" s="191"/>
      <c r="I101" s="191"/>
      <c r="J101" s="192">
        <f>J151</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1418</v>
      </c>
      <c r="E102" s="191"/>
      <c r="F102" s="191"/>
      <c r="G102" s="191"/>
      <c r="H102" s="191"/>
      <c r="I102" s="191"/>
      <c r="J102" s="192">
        <f>J164</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282</v>
      </c>
      <c r="E103" s="191"/>
      <c r="F103" s="191"/>
      <c r="G103" s="191"/>
      <c r="H103" s="191"/>
      <c r="I103" s="191"/>
      <c r="J103" s="192">
        <f>J168</f>
        <v>0</v>
      </c>
      <c r="K103" s="189"/>
      <c r="L103" s="193"/>
      <c r="S103" s="9"/>
      <c r="T103" s="9"/>
      <c r="U103" s="9"/>
      <c r="V103" s="9"/>
      <c r="W103" s="9"/>
      <c r="X103" s="9"/>
      <c r="Y103" s="9"/>
      <c r="Z103" s="9"/>
      <c r="AA103" s="9"/>
      <c r="AB103" s="9"/>
      <c r="AC103" s="9"/>
      <c r="AD103" s="9"/>
      <c r="AE103" s="9"/>
    </row>
    <row r="104" s="10" customFormat="1" ht="19.92" customHeight="1">
      <c r="A104" s="10"/>
      <c r="B104" s="194"/>
      <c r="C104" s="133"/>
      <c r="D104" s="195" t="s">
        <v>1419</v>
      </c>
      <c r="E104" s="196"/>
      <c r="F104" s="196"/>
      <c r="G104" s="196"/>
      <c r="H104" s="196"/>
      <c r="I104" s="196"/>
      <c r="J104" s="197">
        <f>J169</f>
        <v>0</v>
      </c>
      <c r="K104" s="133"/>
      <c r="L104" s="198"/>
      <c r="S104" s="10"/>
      <c r="T104" s="10"/>
      <c r="U104" s="10"/>
      <c r="V104" s="10"/>
      <c r="W104" s="10"/>
      <c r="X104" s="10"/>
      <c r="Y104" s="10"/>
      <c r="Z104" s="10"/>
      <c r="AA104" s="10"/>
      <c r="AB104" s="10"/>
      <c r="AC104" s="10"/>
      <c r="AD104" s="10"/>
      <c r="AE104" s="10"/>
    </row>
    <row r="105" s="9" customFormat="1" ht="24.96" customHeight="1">
      <c r="A105" s="9"/>
      <c r="B105" s="188"/>
      <c r="C105" s="189"/>
      <c r="D105" s="190" t="s">
        <v>542</v>
      </c>
      <c r="E105" s="191"/>
      <c r="F105" s="191"/>
      <c r="G105" s="191"/>
      <c r="H105" s="191"/>
      <c r="I105" s="191"/>
      <c r="J105" s="192">
        <f>J171</f>
        <v>0</v>
      </c>
      <c r="K105" s="189"/>
      <c r="L105" s="193"/>
      <c r="S105" s="9"/>
      <c r="T105" s="9"/>
      <c r="U105" s="9"/>
      <c r="V105" s="9"/>
      <c r="W105" s="9"/>
      <c r="X105" s="9"/>
      <c r="Y105" s="9"/>
      <c r="Z105" s="9"/>
      <c r="AA105" s="9"/>
      <c r="AB105" s="9"/>
      <c r="AC105" s="9"/>
      <c r="AD105" s="9"/>
      <c r="AE105" s="9"/>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289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183" t="str">
        <f>E7</f>
        <v>Stavební úpravy v budově č.p. 1371, ul. Na Okrouhlíku, HK</v>
      </c>
      <c r="F115" s="32"/>
      <c r="G115" s="32"/>
      <c r="H115" s="32"/>
      <c r="I115" s="40"/>
      <c r="J115" s="40"/>
      <c r="K115" s="40"/>
      <c r="L115" s="63"/>
      <c r="S115" s="38"/>
      <c r="T115" s="38"/>
      <c r="U115" s="38"/>
      <c r="V115" s="38"/>
      <c r="W115" s="38"/>
      <c r="X115" s="38"/>
      <c r="Y115" s="38"/>
      <c r="Z115" s="38"/>
      <c r="AA115" s="38"/>
      <c r="AB115" s="38"/>
      <c r="AC115" s="38"/>
      <c r="AD115" s="38"/>
      <c r="AE115" s="38"/>
    </row>
    <row r="116" s="1" customFormat="1" ht="12" customHeight="1">
      <c r="B116" s="21"/>
      <c r="C116" s="32" t="s">
        <v>267</v>
      </c>
      <c r="D116" s="22"/>
      <c r="E116" s="22"/>
      <c r="F116" s="22"/>
      <c r="G116" s="22"/>
      <c r="H116" s="22"/>
      <c r="I116" s="22"/>
      <c r="J116" s="22"/>
      <c r="K116" s="22"/>
      <c r="L116" s="20"/>
    </row>
    <row r="117" s="2" customFormat="1" ht="16.5" customHeight="1">
      <c r="A117" s="38"/>
      <c r="B117" s="39"/>
      <c r="C117" s="40"/>
      <c r="D117" s="40"/>
      <c r="E117" s="183" t="s">
        <v>2407</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269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E11</f>
        <v>07.2 - ZDRAVOTNĚ - TECHNICKÉ INSTALACE 7.NP</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F14</f>
        <v>Na Okrouhlíku 1371, HK</v>
      </c>
      <c r="G121" s="40"/>
      <c r="H121" s="40"/>
      <c r="I121" s="32" t="s">
        <v>22</v>
      </c>
      <c r="J121" s="79" t="str">
        <f>IF(J14="","",J14)</f>
        <v>24. 6. 2024</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15" customHeight="1">
      <c r="A123" s="38"/>
      <c r="B123" s="39"/>
      <c r="C123" s="32" t="s">
        <v>24</v>
      </c>
      <c r="D123" s="40"/>
      <c r="E123" s="40"/>
      <c r="F123" s="27" t="str">
        <f>E17</f>
        <v>Krajský úřad Královéhradeckého kraje</v>
      </c>
      <c r="G123" s="40"/>
      <c r="H123" s="40"/>
      <c r="I123" s="32" t="s">
        <v>30</v>
      </c>
      <c r="J123" s="36" t="str">
        <f>E23</f>
        <v>Ondřej Zikán</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IF(E20="","",E20)</f>
        <v>Vyplň údaj</v>
      </c>
      <c r="G124" s="40"/>
      <c r="H124" s="40"/>
      <c r="I124" s="32" t="s">
        <v>33</v>
      </c>
      <c r="J124" s="36" t="str">
        <f>E26</f>
        <v xml:space="preserve"> </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1" customFormat="1" ht="29.28" customHeight="1">
      <c r="A126" s="199"/>
      <c r="B126" s="200"/>
      <c r="C126" s="201" t="s">
        <v>290</v>
      </c>
      <c r="D126" s="202" t="s">
        <v>62</v>
      </c>
      <c r="E126" s="202" t="s">
        <v>58</v>
      </c>
      <c r="F126" s="202" t="s">
        <v>59</v>
      </c>
      <c r="G126" s="202" t="s">
        <v>291</v>
      </c>
      <c r="H126" s="202" t="s">
        <v>292</v>
      </c>
      <c r="I126" s="202" t="s">
        <v>293</v>
      </c>
      <c r="J126" s="202" t="s">
        <v>273</v>
      </c>
      <c r="K126" s="203" t="s">
        <v>294</v>
      </c>
      <c r="L126" s="204"/>
      <c r="M126" s="100" t="s">
        <v>1</v>
      </c>
      <c r="N126" s="101" t="s">
        <v>41</v>
      </c>
      <c r="O126" s="101" t="s">
        <v>295</v>
      </c>
      <c r="P126" s="101" t="s">
        <v>296</v>
      </c>
      <c r="Q126" s="101" t="s">
        <v>297</v>
      </c>
      <c r="R126" s="101" t="s">
        <v>298</v>
      </c>
      <c r="S126" s="101" t="s">
        <v>299</v>
      </c>
      <c r="T126" s="102" t="s">
        <v>300</v>
      </c>
      <c r="U126" s="199"/>
      <c r="V126" s="199"/>
      <c r="W126" s="199"/>
      <c r="X126" s="199"/>
      <c r="Y126" s="199"/>
      <c r="Z126" s="199"/>
      <c r="AA126" s="199"/>
      <c r="AB126" s="199"/>
      <c r="AC126" s="199"/>
      <c r="AD126" s="199"/>
      <c r="AE126" s="199"/>
    </row>
    <row r="127" s="2" customFormat="1" ht="22.8" customHeight="1">
      <c r="A127" s="38"/>
      <c r="B127" s="39"/>
      <c r="C127" s="107" t="s">
        <v>301</v>
      </c>
      <c r="D127" s="40"/>
      <c r="E127" s="40"/>
      <c r="F127" s="40"/>
      <c r="G127" s="40"/>
      <c r="H127" s="40"/>
      <c r="I127" s="40"/>
      <c r="J127" s="205">
        <f>BK127</f>
        <v>0</v>
      </c>
      <c r="K127" s="40"/>
      <c r="L127" s="44"/>
      <c r="M127" s="103"/>
      <c r="N127" s="206"/>
      <c r="O127" s="104"/>
      <c r="P127" s="207">
        <f>P128+P138+P151+P164+P168+P171</f>
        <v>0</v>
      </c>
      <c r="Q127" s="104"/>
      <c r="R127" s="207">
        <f>R128+R138+R151+R164+R168+R171</f>
        <v>1.03827</v>
      </c>
      <c r="S127" s="104"/>
      <c r="T127" s="208">
        <f>T128+T138+T151+T164+T168+T171</f>
        <v>0</v>
      </c>
      <c r="U127" s="38"/>
      <c r="V127" s="38"/>
      <c r="W127" s="38"/>
      <c r="X127" s="38"/>
      <c r="Y127" s="38"/>
      <c r="Z127" s="38"/>
      <c r="AA127" s="38"/>
      <c r="AB127" s="38"/>
      <c r="AC127" s="38"/>
      <c r="AD127" s="38"/>
      <c r="AE127" s="38"/>
      <c r="AT127" s="17" t="s">
        <v>76</v>
      </c>
      <c r="AU127" s="17" t="s">
        <v>275</v>
      </c>
      <c r="BK127" s="209">
        <f>BK128+BK138+BK151+BK164+BK168+BK171</f>
        <v>0</v>
      </c>
    </row>
    <row r="128" s="12" customFormat="1" ht="25.92" customHeight="1">
      <c r="A128" s="12"/>
      <c r="B128" s="210"/>
      <c r="C128" s="211"/>
      <c r="D128" s="212" t="s">
        <v>76</v>
      </c>
      <c r="E128" s="213" t="s">
        <v>543</v>
      </c>
      <c r="F128" s="213" t="s">
        <v>544</v>
      </c>
      <c r="G128" s="211"/>
      <c r="H128" s="211"/>
      <c r="I128" s="214"/>
      <c r="J128" s="215">
        <f>BK128</f>
        <v>0</v>
      </c>
      <c r="K128" s="211"/>
      <c r="L128" s="216"/>
      <c r="M128" s="217"/>
      <c r="N128" s="218"/>
      <c r="O128" s="218"/>
      <c r="P128" s="219">
        <f>SUM(P129:P137)</f>
        <v>0</v>
      </c>
      <c r="Q128" s="218"/>
      <c r="R128" s="219">
        <f>SUM(R129:R137)</f>
        <v>0.18509999999999999</v>
      </c>
      <c r="S128" s="218"/>
      <c r="T128" s="220">
        <f>SUM(T129:T137)</f>
        <v>0</v>
      </c>
      <c r="U128" s="12"/>
      <c r="V128" s="12"/>
      <c r="W128" s="12"/>
      <c r="X128" s="12"/>
      <c r="Y128" s="12"/>
      <c r="Z128" s="12"/>
      <c r="AA128" s="12"/>
      <c r="AB128" s="12"/>
      <c r="AC128" s="12"/>
      <c r="AD128" s="12"/>
      <c r="AE128" s="12"/>
      <c r="AR128" s="221" t="s">
        <v>86</v>
      </c>
      <c r="AT128" s="222" t="s">
        <v>76</v>
      </c>
      <c r="AU128" s="222" t="s">
        <v>77</v>
      </c>
      <c r="AY128" s="221" t="s">
        <v>304</v>
      </c>
      <c r="BK128" s="223">
        <f>SUM(BK129:BK137)</f>
        <v>0</v>
      </c>
    </row>
    <row r="129" s="2" customFormat="1" ht="16.5" customHeight="1">
      <c r="A129" s="38"/>
      <c r="B129" s="39"/>
      <c r="C129" s="226" t="s">
        <v>84</v>
      </c>
      <c r="D129" s="226" t="s">
        <v>307</v>
      </c>
      <c r="E129" s="227" t="s">
        <v>555</v>
      </c>
      <c r="F129" s="228" t="s">
        <v>556</v>
      </c>
      <c r="G129" s="229" t="s">
        <v>547</v>
      </c>
      <c r="H129" s="230">
        <v>60</v>
      </c>
      <c r="I129" s="231"/>
      <c r="J129" s="232">
        <f>ROUND(I129*H129,2)</f>
        <v>0</v>
      </c>
      <c r="K129" s="228" t="s">
        <v>1</v>
      </c>
      <c r="L129" s="44"/>
      <c r="M129" s="233" t="s">
        <v>1</v>
      </c>
      <c r="N129" s="234" t="s">
        <v>42</v>
      </c>
      <c r="O129" s="91"/>
      <c r="P129" s="235">
        <f>O129*H129</f>
        <v>0</v>
      </c>
      <c r="Q129" s="235">
        <v>0.00059000000000000003</v>
      </c>
      <c r="R129" s="235">
        <f>Q129*H129</f>
        <v>0.035400000000000001</v>
      </c>
      <c r="S129" s="235">
        <v>0</v>
      </c>
      <c r="T129" s="236">
        <f>S129*H129</f>
        <v>0</v>
      </c>
      <c r="U129" s="38"/>
      <c r="V129" s="38"/>
      <c r="W129" s="38"/>
      <c r="X129" s="38"/>
      <c r="Y129" s="38"/>
      <c r="Z129" s="38"/>
      <c r="AA129" s="38"/>
      <c r="AB129" s="38"/>
      <c r="AC129" s="38"/>
      <c r="AD129" s="38"/>
      <c r="AE129" s="38"/>
      <c r="AR129" s="237" t="s">
        <v>392</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392</v>
      </c>
      <c r="BM129" s="237" t="s">
        <v>2448</v>
      </c>
    </row>
    <row r="130" s="2" customFormat="1" ht="16.5" customHeight="1">
      <c r="A130" s="38"/>
      <c r="B130" s="39"/>
      <c r="C130" s="226" t="s">
        <v>86</v>
      </c>
      <c r="D130" s="226" t="s">
        <v>307</v>
      </c>
      <c r="E130" s="227" t="s">
        <v>558</v>
      </c>
      <c r="F130" s="228" t="s">
        <v>559</v>
      </c>
      <c r="G130" s="229" t="s">
        <v>547</v>
      </c>
      <c r="H130" s="230">
        <v>50</v>
      </c>
      <c r="I130" s="231"/>
      <c r="J130" s="232">
        <f>ROUND(I130*H130,2)</f>
        <v>0</v>
      </c>
      <c r="K130" s="228" t="s">
        <v>1</v>
      </c>
      <c r="L130" s="44"/>
      <c r="M130" s="233" t="s">
        <v>1</v>
      </c>
      <c r="N130" s="234" t="s">
        <v>42</v>
      </c>
      <c r="O130" s="91"/>
      <c r="P130" s="235">
        <f>O130*H130</f>
        <v>0</v>
      </c>
      <c r="Q130" s="235">
        <v>0.0011999999999999999</v>
      </c>
      <c r="R130" s="235">
        <f>Q130*H130</f>
        <v>0.059999999999999998</v>
      </c>
      <c r="S130" s="235">
        <v>0</v>
      </c>
      <c r="T130" s="236">
        <f>S130*H130</f>
        <v>0</v>
      </c>
      <c r="U130" s="38"/>
      <c r="V130" s="38"/>
      <c r="W130" s="38"/>
      <c r="X130" s="38"/>
      <c r="Y130" s="38"/>
      <c r="Z130" s="38"/>
      <c r="AA130" s="38"/>
      <c r="AB130" s="38"/>
      <c r="AC130" s="38"/>
      <c r="AD130" s="38"/>
      <c r="AE130" s="38"/>
      <c r="AR130" s="237" t="s">
        <v>392</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2449</v>
      </c>
    </row>
    <row r="131" s="2" customFormat="1" ht="16.5" customHeight="1">
      <c r="A131" s="38"/>
      <c r="B131" s="39"/>
      <c r="C131" s="226" t="s">
        <v>305</v>
      </c>
      <c r="D131" s="226" t="s">
        <v>307</v>
      </c>
      <c r="E131" s="227" t="s">
        <v>561</v>
      </c>
      <c r="F131" s="228" t="s">
        <v>562</v>
      </c>
      <c r="G131" s="229" t="s">
        <v>547</v>
      </c>
      <c r="H131" s="230">
        <v>60</v>
      </c>
      <c r="I131" s="231"/>
      <c r="J131" s="232">
        <f>ROUND(I131*H131,2)</f>
        <v>0</v>
      </c>
      <c r="K131" s="228" t="s">
        <v>1</v>
      </c>
      <c r="L131" s="44"/>
      <c r="M131" s="233" t="s">
        <v>1</v>
      </c>
      <c r="N131" s="234" t="s">
        <v>42</v>
      </c>
      <c r="O131" s="91"/>
      <c r="P131" s="235">
        <f>O131*H131</f>
        <v>0</v>
      </c>
      <c r="Q131" s="235">
        <v>0.00029</v>
      </c>
      <c r="R131" s="235">
        <f>Q131*H131</f>
        <v>0.017399999999999999</v>
      </c>
      <c r="S131" s="235">
        <v>0</v>
      </c>
      <c r="T131" s="236">
        <f>S131*H131</f>
        <v>0</v>
      </c>
      <c r="U131" s="38"/>
      <c r="V131" s="38"/>
      <c r="W131" s="38"/>
      <c r="X131" s="38"/>
      <c r="Y131" s="38"/>
      <c r="Z131" s="38"/>
      <c r="AA131" s="38"/>
      <c r="AB131" s="38"/>
      <c r="AC131" s="38"/>
      <c r="AD131" s="38"/>
      <c r="AE131" s="38"/>
      <c r="AR131" s="237" t="s">
        <v>392</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392</v>
      </c>
      <c r="BM131" s="237" t="s">
        <v>2450</v>
      </c>
    </row>
    <row r="132" s="2" customFormat="1" ht="16.5" customHeight="1">
      <c r="A132" s="38"/>
      <c r="B132" s="39"/>
      <c r="C132" s="226" t="s">
        <v>311</v>
      </c>
      <c r="D132" s="226" t="s">
        <v>307</v>
      </c>
      <c r="E132" s="227" t="s">
        <v>564</v>
      </c>
      <c r="F132" s="228" t="s">
        <v>565</v>
      </c>
      <c r="G132" s="229" t="s">
        <v>547</v>
      </c>
      <c r="H132" s="230">
        <v>60</v>
      </c>
      <c r="I132" s="231"/>
      <c r="J132" s="232">
        <f>ROUND(I132*H132,2)</f>
        <v>0</v>
      </c>
      <c r="K132" s="228" t="s">
        <v>1</v>
      </c>
      <c r="L132" s="44"/>
      <c r="M132" s="233" t="s">
        <v>1</v>
      </c>
      <c r="N132" s="234" t="s">
        <v>42</v>
      </c>
      <c r="O132" s="91"/>
      <c r="P132" s="235">
        <f>O132*H132</f>
        <v>0</v>
      </c>
      <c r="Q132" s="235">
        <v>0.00035</v>
      </c>
      <c r="R132" s="235">
        <f>Q132*H132</f>
        <v>0.021000000000000001</v>
      </c>
      <c r="S132" s="235">
        <v>0</v>
      </c>
      <c r="T132" s="236">
        <f>S132*H132</f>
        <v>0</v>
      </c>
      <c r="U132" s="38"/>
      <c r="V132" s="38"/>
      <c r="W132" s="38"/>
      <c r="X132" s="38"/>
      <c r="Y132" s="38"/>
      <c r="Z132" s="38"/>
      <c r="AA132" s="38"/>
      <c r="AB132" s="38"/>
      <c r="AC132" s="38"/>
      <c r="AD132" s="38"/>
      <c r="AE132" s="38"/>
      <c r="AR132" s="237" t="s">
        <v>392</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2451</v>
      </c>
    </row>
    <row r="133" s="2" customFormat="1" ht="16.5" customHeight="1">
      <c r="A133" s="38"/>
      <c r="B133" s="39"/>
      <c r="C133" s="226" t="s">
        <v>330</v>
      </c>
      <c r="D133" s="226" t="s">
        <v>307</v>
      </c>
      <c r="E133" s="227" t="s">
        <v>567</v>
      </c>
      <c r="F133" s="228" t="s">
        <v>568</v>
      </c>
      <c r="G133" s="229" t="s">
        <v>547</v>
      </c>
      <c r="H133" s="230">
        <v>45</v>
      </c>
      <c r="I133" s="231"/>
      <c r="J133" s="232">
        <f>ROUND(I133*H133,2)</f>
        <v>0</v>
      </c>
      <c r="K133" s="228" t="s">
        <v>1</v>
      </c>
      <c r="L133" s="44"/>
      <c r="M133" s="233" t="s">
        <v>1</v>
      </c>
      <c r="N133" s="234" t="s">
        <v>42</v>
      </c>
      <c r="O133" s="91"/>
      <c r="P133" s="235">
        <f>O133*H133</f>
        <v>0</v>
      </c>
      <c r="Q133" s="235">
        <v>0.00114</v>
      </c>
      <c r="R133" s="235">
        <f>Q133*H133</f>
        <v>0.051299999999999998</v>
      </c>
      <c r="S133" s="235">
        <v>0</v>
      </c>
      <c r="T133" s="236">
        <f>S133*H133</f>
        <v>0</v>
      </c>
      <c r="U133" s="38"/>
      <c r="V133" s="38"/>
      <c r="W133" s="38"/>
      <c r="X133" s="38"/>
      <c r="Y133" s="38"/>
      <c r="Z133" s="38"/>
      <c r="AA133" s="38"/>
      <c r="AB133" s="38"/>
      <c r="AC133" s="38"/>
      <c r="AD133" s="38"/>
      <c r="AE133" s="38"/>
      <c r="AR133" s="237" t="s">
        <v>392</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392</v>
      </c>
      <c r="BM133" s="237" t="s">
        <v>2452</v>
      </c>
    </row>
    <row r="134" s="2" customFormat="1" ht="24.15" customHeight="1">
      <c r="A134" s="38"/>
      <c r="B134" s="39"/>
      <c r="C134" s="226" t="s">
        <v>313</v>
      </c>
      <c r="D134" s="226" t="s">
        <v>307</v>
      </c>
      <c r="E134" s="227" t="s">
        <v>573</v>
      </c>
      <c r="F134" s="228" t="s">
        <v>574</v>
      </c>
      <c r="G134" s="229" t="s">
        <v>575</v>
      </c>
      <c r="H134" s="230">
        <v>40</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392</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2453</v>
      </c>
    </row>
    <row r="135" s="2" customFormat="1" ht="16.5" customHeight="1">
      <c r="A135" s="38"/>
      <c r="B135" s="39"/>
      <c r="C135" s="226" t="s">
        <v>343</v>
      </c>
      <c r="D135" s="226" t="s">
        <v>307</v>
      </c>
      <c r="E135" s="227" t="s">
        <v>577</v>
      </c>
      <c r="F135" s="228" t="s">
        <v>578</v>
      </c>
      <c r="G135" s="229" t="s">
        <v>575</v>
      </c>
      <c r="H135" s="230">
        <v>30</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392</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392</v>
      </c>
      <c r="BM135" s="237" t="s">
        <v>2454</v>
      </c>
    </row>
    <row r="136" s="2" customFormat="1" ht="21.75" customHeight="1">
      <c r="A136" s="38"/>
      <c r="B136" s="39"/>
      <c r="C136" s="226" t="s">
        <v>348</v>
      </c>
      <c r="D136" s="226" t="s">
        <v>307</v>
      </c>
      <c r="E136" s="227" t="s">
        <v>580</v>
      </c>
      <c r="F136" s="228" t="s">
        <v>581</v>
      </c>
      <c r="G136" s="229" t="s">
        <v>575</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2455</v>
      </c>
    </row>
    <row r="137" s="2" customFormat="1" ht="55.5" customHeight="1">
      <c r="A137" s="38"/>
      <c r="B137" s="39"/>
      <c r="C137" s="273" t="s">
        <v>325</v>
      </c>
      <c r="D137" s="273" t="s">
        <v>423</v>
      </c>
      <c r="E137" s="274" t="s">
        <v>593</v>
      </c>
      <c r="F137" s="275" t="s">
        <v>594</v>
      </c>
      <c r="G137" s="276" t="s">
        <v>575</v>
      </c>
      <c r="H137" s="277">
        <v>15</v>
      </c>
      <c r="I137" s="278"/>
      <c r="J137" s="279">
        <f>ROUND(I137*H137,2)</f>
        <v>0</v>
      </c>
      <c r="K137" s="275" t="s">
        <v>1</v>
      </c>
      <c r="L137" s="280"/>
      <c r="M137" s="281" t="s">
        <v>1</v>
      </c>
      <c r="N137" s="282"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426</v>
      </c>
      <c r="AT137" s="237" t="s">
        <v>423</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392</v>
      </c>
      <c r="BM137" s="237" t="s">
        <v>2456</v>
      </c>
    </row>
    <row r="138" s="12" customFormat="1" ht="25.92" customHeight="1">
      <c r="A138" s="12"/>
      <c r="B138" s="210"/>
      <c r="C138" s="211"/>
      <c r="D138" s="212" t="s">
        <v>76</v>
      </c>
      <c r="E138" s="213" t="s">
        <v>614</v>
      </c>
      <c r="F138" s="213" t="s">
        <v>615</v>
      </c>
      <c r="G138" s="211"/>
      <c r="H138" s="211"/>
      <c r="I138" s="214"/>
      <c r="J138" s="215">
        <f>BK138</f>
        <v>0</v>
      </c>
      <c r="K138" s="211"/>
      <c r="L138" s="216"/>
      <c r="M138" s="217"/>
      <c r="N138" s="218"/>
      <c r="O138" s="218"/>
      <c r="P138" s="219">
        <f>SUM(P139:P150)</f>
        <v>0</v>
      </c>
      <c r="Q138" s="218"/>
      <c r="R138" s="219">
        <f>SUM(R139:R150)</f>
        <v>0.3972</v>
      </c>
      <c r="S138" s="218"/>
      <c r="T138" s="220">
        <f>SUM(T139:T150)</f>
        <v>0</v>
      </c>
      <c r="U138" s="12"/>
      <c r="V138" s="12"/>
      <c r="W138" s="12"/>
      <c r="X138" s="12"/>
      <c r="Y138" s="12"/>
      <c r="Z138" s="12"/>
      <c r="AA138" s="12"/>
      <c r="AB138" s="12"/>
      <c r="AC138" s="12"/>
      <c r="AD138" s="12"/>
      <c r="AE138" s="12"/>
      <c r="AR138" s="221" t="s">
        <v>86</v>
      </c>
      <c r="AT138" s="222" t="s">
        <v>76</v>
      </c>
      <c r="AU138" s="222" t="s">
        <v>77</v>
      </c>
      <c r="AY138" s="221" t="s">
        <v>304</v>
      </c>
      <c r="BK138" s="223">
        <f>SUM(BK139:BK150)</f>
        <v>0</v>
      </c>
    </row>
    <row r="139" s="2" customFormat="1" ht="24.15" customHeight="1">
      <c r="A139" s="38"/>
      <c r="B139" s="39"/>
      <c r="C139" s="226" t="s">
        <v>362</v>
      </c>
      <c r="D139" s="226" t="s">
        <v>307</v>
      </c>
      <c r="E139" s="227" t="s">
        <v>616</v>
      </c>
      <c r="F139" s="228" t="s">
        <v>617</v>
      </c>
      <c r="G139" s="229" t="s">
        <v>547</v>
      </c>
      <c r="H139" s="230">
        <v>150</v>
      </c>
      <c r="I139" s="231"/>
      <c r="J139" s="232">
        <f>ROUND(I139*H139,2)</f>
        <v>0</v>
      </c>
      <c r="K139" s="228" t="s">
        <v>1</v>
      </c>
      <c r="L139" s="44"/>
      <c r="M139" s="233" t="s">
        <v>1</v>
      </c>
      <c r="N139" s="234" t="s">
        <v>42</v>
      </c>
      <c r="O139" s="91"/>
      <c r="P139" s="235">
        <f>O139*H139</f>
        <v>0</v>
      </c>
      <c r="Q139" s="235">
        <v>0.00066</v>
      </c>
      <c r="R139" s="235">
        <f>Q139*H139</f>
        <v>0.099000000000000005</v>
      </c>
      <c r="S139" s="235">
        <v>0</v>
      </c>
      <c r="T139" s="236">
        <f>S139*H139</f>
        <v>0</v>
      </c>
      <c r="U139" s="38"/>
      <c r="V139" s="38"/>
      <c r="W139" s="38"/>
      <c r="X139" s="38"/>
      <c r="Y139" s="38"/>
      <c r="Z139" s="38"/>
      <c r="AA139" s="38"/>
      <c r="AB139" s="38"/>
      <c r="AC139" s="38"/>
      <c r="AD139" s="38"/>
      <c r="AE139" s="38"/>
      <c r="AR139" s="237" t="s">
        <v>392</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2457</v>
      </c>
    </row>
    <row r="140" s="2" customFormat="1" ht="24.15" customHeight="1">
      <c r="A140" s="38"/>
      <c r="B140" s="39"/>
      <c r="C140" s="226" t="s">
        <v>367</v>
      </c>
      <c r="D140" s="226" t="s">
        <v>307</v>
      </c>
      <c r="E140" s="227" t="s">
        <v>619</v>
      </c>
      <c r="F140" s="228" t="s">
        <v>620</v>
      </c>
      <c r="G140" s="229" t="s">
        <v>547</v>
      </c>
      <c r="H140" s="230">
        <v>60</v>
      </c>
      <c r="I140" s="231"/>
      <c r="J140" s="232">
        <f>ROUND(I140*H140,2)</f>
        <v>0</v>
      </c>
      <c r="K140" s="228" t="s">
        <v>1</v>
      </c>
      <c r="L140" s="44"/>
      <c r="M140" s="233" t="s">
        <v>1</v>
      </c>
      <c r="N140" s="234" t="s">
        <v>42</v>
      </c>
      <c r="O140" s="91"/>
      <c r="P140" s="235">
        <f>O140*H140</f>
        <v>0</v>
      </c>
      <c r="Q140" s="235">
        <v>0.00091</v>
      </c>
      <c r="R140" s="235">
        <f>Q140*H140</f>
        <v>0.054600000000000003</v>
      </c>
      <c r="S140" s="235">
        <v>0</v>
      </c>
      <c r="T140" s="236">
        <f>S140*H140</f>
        <v>0</v>
      </c>
      <c r="U140" s="38"/>
      <c r="V140" s="38"/>
      <c r="W140" s="38"/>
      <c r="X140" s="38"/>
      <c r="Y140" s="38"/>
      <c r="Z140" s="38"/>
      <c r="AA140" s="38"/>
      <c r="AB140" s="38"/>
      <c r="AC140" s="38"/>
      <c r="AD140" s="38"/>
      <c r="AE140" s="38"/>
      <c r="AR140" s="237" t="s">
        <v>392</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2458</v>
      </c>
    </row>
    <row r="141" s="2" customFormat="1" ht="24.15" customHeight="1">
      <c r="A141" s="38"/>
      <c r="B141" s="39"/>
      <c r="C141" s="226" t="s">
        <v>8</v>
      </c>
      <c r="D141" s="226" t="s">
        <v>307</v>
      </c>
      <c r="E141" s="227" t="s">
        <v>622</v>
      </c>
      <c r="F141" s="228" t="s">
        <v>623</v>
      </c>
      <c r="G141" s="229" t="s">
        <v>547</v>
      </c>
      <c r="H141" s="230">
        <v>120</v>
      </c>
      <c r="I141" s="231"/>
      <c r="J141" s="232">
        <f>ROUND(I141*H141,2)</f>
        <v>0</v>
      </c>
      <c r="K141" s="228" t="s">
        <v>1</v>
      </c>
      <c r="L141" s="44"/>
      <c r="M141" s="233" t="s">
        <v>1</v>
      </c>
      <c r="N141" s="234" t="s">
        <v>42</v>
      </c>
      <c r="O141" s="91"/>
      <c r="P141" s="235">
        <f>O141*H141</f>
        <v>0</v>
      </c>
      <c r="Q141" s="235">
        <v>0.0011900000000000001</v>
      </c>
      <c r="R141" s="235">
        <f>Q141*H141</f>
        <v>0.14280000000000001</v>
      </c>
      <c r="S141" s="235">
        <v>0</v>
      </c>
      <c r="T141" s="236">
        <f>S141*H141</f>
        <v>0</v>
      </c>
      <c r="U141" s="38"/>
      <c r="V141" s="38"/>
      <c r="W141" s="38"/>
      <c r="X141" s="38"/>
      <c r="Y141" s="38"/>
      <c r="Z141" s="38"/>
      <c r="AA141" s="38"/>
      <c r="AB141" s="38"/>
      <c r="AC141" s="38"/>
      <c r="AD141" s="38"/>
      <c r="AE141" s="38"/>
      <c r="AR141" s="237" t="s">
        <v>392</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392</v>
      </c>
      <c r="BM141" s="237" t="s">
        <v>2459</v>
      </c>
    </row>
    <row r="142" s="2" customFormat="1" ht="24.15" customHeight="1">
      <c r="A142" s="38"/>
      <c r="B142" s="39"/>
      <c r="C142" s="226" t="s">
        <v>375</v>
      </c>
      <c r="D142" s="226" t="s">
        <v>307</v>
      </c>
      <c r="E142" s="227" t="s">
        <v>625</v>
      </c>
      <c r="F142" s="228" t="s">
        <v>626</v>
      </c>
      <c r="G142" s="229" t="s">
        <v>547</v>
      </c>
      <c r="H142" s="230">
        <v>20</v>
      </c>
      <c r="I142" s="231"/>
      <c r="J142" s="232">
        <f>ROUND(I142*H142,2)</f>
        <v>0</v>
      </c>
      <c r="K142" s="228" t="s">
        <v>1</v>
      </c>
      <c r="L142" s="44"/>
      <c r="M142" s="233" t="s">
        <v>1</v>
      </c>
      <c r="N142" s="234" t="s">
        <v>42</v>
      </c>
      <c r="O142" s="91"/>
      <c r="P142" s="235">
        <f>O142*H142</f>
        <v>0</v>
      </c>
      <c r="Q142" s="235">
        <v>0.0025200000000000001</v>
      </c>
      <c r="R142" s="235">
        <f>Q142*H142</f>
        <v>0.0504</v>
      </c>
      <c r="S142" s="235">
        <v>0</v>
      </c>
      <c r="T142" s="236">
        <f>S142*H142</f>
        <v>0</v>
      </c>
      <c r="U142" s="38"/>
      <c r="V142" s="38"/>
      <c r="W142" s="38"/>
      <c r="X142" s="38"/>
      <c r="Y142" s="38"/>
      <c r="Z142" s="38"/>
      <c r="AA142" s="38"/>
      <c r="AB142" s="38"/>
      <c r="AC142" s="38"/>
      <c r="AD142" s="38"/>
      <c r="AE142" s="38"/>
      <c r="AR142" s="237" t="s">
        <v>392</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2460</v>
      </c>
    </row>
    <row r="143" s="2" customFormat="1" ht="24.15" customHeight="1">
      <c r="A143" s="38"/>
      <c r="B143" s="39"/>
      <c r="C143" s="226" t="s">
        <v>381</v>
      </c>
      <c r="D143" s="226" t="s">
        <v>307</v>
      </c>
      <c r="E143" s="227" t="s">
        <v>631</v>
      </c>
      <c r="F143" s="228" t="s">
        <v>632</v>
      </c>
      <c r="G143" s="229" t="s">
        <v>547</v>
      </c>
      <c r="H143" s="230">
        <v>100</v>
      </c>
      <c r="I143" s="231"/>
      <c r="J143" s="232">
        <f>ROUND(I143*H143,2)</f>
        <v>0</v>
      </c>
      <c r="K143" s="228" t="s">
        <v>1</v>
      </c>
      <c r="L143" s="44"/>
      <c r="M143" s="233" t="s">
        <v>1</v>
      </c>
      <c r="N143" s="234" t="s">
        <v>42</v>
      </c>
      <c r="O143" s="91"/>
      <c r="P143" s="235">
        <f>O143*H143</f>
        <v>0</v>
      </c>
      <c r="Q143" s="235">
        <v>0.00016000000000000001</v>
      </c>
      <c r="R143" s="235">
        <f>Q143*H143</f>
        <v>0.016</v>
      </c>
      <c r="S143" s="235">
        <v>0</v>
      </c>
      <c r="T143" s="236">
        <f>S143*H143</f>
        <v>0</v>
      </c>
      <c r="U143" s="38"/>
      <c r="V143" s="38"/>
      <c r="W143" s="38"/>
      <c r="X143" s="38"/>
      <c r="Y143" s="38"/>
      <c r="Z143" s="38"/>
      <c r="AA143" s="38"/>
      <c r="AB143" s="38"/>
      <c r="AC143" s="38"/>
      <c r="AD143" s="38"/>
      <c r="AE143" s="38"/>
      <c r="AR143" s="237" t="s">
        <v>392</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392</v>
      </c>
      <c r="BM143" s="237" t="s">
        <v>2461</v>
      </c>
    </row>
    <row r="144" s="2" customFormat="1" ht="33" customHeight="1">
      <c r="A144" s="38"/>
      <c r="B144" s="39"/>
      <c r="C144" s="226" t="s">
        <v>389</v>
      </c>
      <c r="D144" s="226" t="s">
        <v>307</v>
      </c>
      <c r="E144" s="227" t="s">
        <v>634</v>
      </c>
      <c r="F144" s="228" t="s">
        <v>635</v>
      </c>
      <c r="G144" s="229" t="s">
        <v>547</v>
      </c>
      <c r="H144" s="230">
        <v>70</v>
      </c>
      <c r="I144" s="231"/>
      <c r="J144" s="232">
        <f>ROUND(I144*H144,2)</f>
        <v>0</v>
      </c>
      <c r="K144" s="228" t="s">
        <v>1</v>
      </c>
      <c r="L144" s="44"/>
      <c r="M144" s="233" t="s">
        <v>1</v>
      </c>
      <c r="N144" s="234" t="s">
        <v>42</v>
      </c>
      <c r="O144" s="91"/>
      <c r="P144" s="235">
        <f>O144*H144</f>
        <v>0</v>
      </c>
      <c r="Q144" s="235">
        <v>3.0000000000000001E-05</v>
      </c>
      <c r="R144" s="235">
        <f>Q144*H144</f>
        <v>0.0020999999999999999</v>
      </c>
      <c r="S144" s="235">
        <v>0</v>
      </c>
      <c r="T144" s="236">
        <f>S144*H144</f>
        <v>0</v>
      </c>
      <c r="U144" s="38"/>
      <c r="V144" s="38"/>
      <c r="W144" s="38"/>
      <c r="X144" s="38"/>
      <c r="Y144" s="38"/>
      <c r="Z144" s="38"/>
      <c r="AA144" s="38"/>
      <c r="AB144" s="38"/>
      <c r="AC144" s="38"/>
      <c r="AD144" s="38"/>
      <c r="AE144" s="38"/>
      <c r="AR144" s="237" t="s">
        <v>392</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2462</v>
      </c>
    </row>
    <row r="145" s="2" customFormat="1" ht="33" customHeight="1">
      <c r="A145" s="38"/>
      <c r="B145" s="39"/>
      <c r="C145" s="226" t="s">
        <v>392</v>
      </c>
      <c r="D145" s="226" t="s">
        <v>307</v>
      </c>
      <c r="E145" s="227" t="s">
        <v>637</v>
      </c>
      <c r="F145" s="228" t="s">
        <v>638</v>
      </c>
      <c r="G145" s="229" t="s">
        <v>547</v>
      </c>
      <c r="H145" s="230">
        <v>100</v>
      </c>
      <c r="I145" s="231"/>
      <c r="J145" s="232">
        <f>ROUND(I145*H145,2)</f>
        <v>0</v>
      </c>
      <c r="K145" s="228" t="s">
        <v>1</v>
      </c>
      <c r="L145" s="44"/>
      <c r="M145" s="233" t="s">
        <v>1</v>
      </c>
      <c r="N145" s="234" t="s">
        <v>42</v>
      </c>
      <c r="O145" s="91"/>
      <c r="P145" s="235">
        <f>O145*H145</f>
        <v>0</v>
      </c>
      <c r="Q145" s="235">
        <v>6.9999999999999994E-05</v>
      </c>
      <c r="R145" s="235">
        <f>Q145*H145</f>
        <v>0.0069999999999999993</v>
      </c>
      <c r="S145" s="235">
        <v>0</v>
      </c>
      <c r="T145" s="236">
        <f>S145*H145</f>
        <v>0</v>
      </c>
      <c r="U145" s="38"/>
      <c r="V145" s="38"/>
      <c r="W145" s="38"/>
      <c r="X145" s="38"/>
      <c r="Y145" s="38"/>
      <c r="Z145" s="38"/>
      <c r="AA145" s="38"/>
      <c r="AB145" s="38"/>
      <c r="AC145" s="38"/>
      <c r="AD145" s="38"/>
      <c r="AE145" s="38"/>
      <c r="AR145" s="237" t="s">
        <v>392</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392</v>
      </c>
      <c r="BM145" s="237" t="s">
        <v>2463</v>
      </c>
    </row>
    <row r="146" s="2" customFormat="1" ht="37.8" customHeight="1">
      <c r="A146" s="38"/>
      <c r="B146" s="39"/>
      <c r="C146" s="226" t="s">
        <v>398</v>
      </c>
      <c r="D146" s="226" t="s">
        <v>307</v>
      </c>
      <c r="E146" s="227" t="s">
        <v>640</v>
      </c>
      <c r="F146" s="228" t="s">
        <v>641</v>
      </c>
      <c r="G146" s="229" t="s">
        <v>547</v>
      </c>
      <c r="H146" s="230">
        <v>10</v>
      </c>
      <c r="I146" s="231"/>
      <c r="J146" s="232">
        <f>ROUND(I146*H146,2)</f>
        <v>0</v>
      </c>
      <c r="K146" s="228" t="s">
        <v>1</v>
      </c>
      <c r="L146" s="44"/>
      <c r="M146" s="233" t="s">
        <v>1</v>
      </c>
      <c r="N146" s="234" t="s">
        <v>42</v>
      </c>
      <c r="O146" s="91"/>
      <c r="P146" s="235">
        <f>O146*H146</f>
        <v>0</v>
      </c>
      <c r="Q146" s="235">
        <v>8.0000000000000007E-05</v>
      </c>
      <c r="R146" s="235">
        <f>Q146*H146</f>
        <v>0.00080000000000000004</v>
      </c>
      <c r="S146" s="235">
        <v>0</v>
      </c>
      <c r="T146" s="236">
        <f>S146*H146</f>
        <v>0</v>
      </c>
      <c r="U146" s="38"/>
      <c r="V146" s="38"/>
      <c r="W146" s="38"/>
      <c r="X146" s="38"/>
      <c r="Y146" s="38"/>
      <c r="Z146" s="38"/>
      <c r="AA146" s="38"/>
      <c r="AB146" s="38"/>
      <c r="AC146" s="38"/>
      <c r="AD146" s="38"/>
      <c r="AE146" s="38"/>
      <c r="AR146" s="237" t="s">
        <v>392</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2464</v>
      </c>
    </row>
    <row r="147" s="2" customFormat="1" ht="21.75" customHeight="1">
      <c r="A147" s="38"/>
      <c r="B147" s="39"/>
      <c r="C147" s="226" t="s">
        <v>403</v>
      </c>
      <c r="D147" s="226" t="s">
        <v>307</v>
      </c>
      <c r="E147" s="227" t="s">
        <v>652</v>
      </c>
      <c r="F147" s="228" t="s">
        <v>653</v>
      </c>
      <c r="G147" s="229" t="s">
        <v>575</v>
      </c>
      <c r="H147" s="230">
        <v>90</v>
      </c>
      <c r="I147" s="231"/>
      <c r="J147" s="232">
        <f>ROUND(I147*H147,2)</f>
        <v>0</v>
      </c>
      <c r="K147" s="228" t="s">
        <v>1</v>
      </c>
      <c r="L147" s="44"/>
      <c r="M147" s="233" t="s">
        <v>1</v>
      </c>
      <c r="N147" s="234" t="s">
        <v>42</v>
      </c>
      <c r="O147" s="91"/>
      <c r="P147" s="235">
        <f>O147*H147</f>
        <v>0</v>
      </c>
      <c r="Q147" s="235">
        <v>0.00017000000000000001</v>
      </c>
      <c r="R147" s="235">
        <f>Q147*H147</f>
        <v>0.015300000000000001</v>
      </c>
      <c r="S147" s="235">
        <v>0</v>
      </c>
      <c r="T147" s="236">
        <f>S147*H147</f>
        <v>0</v>
      </c>
      <c r="U147" s="38"/>
      <c r="V147" s="38"/>
      <c r="W147" s="38"/>
      <c r="X147" s="38"/>
      <c r="Y147" s="38"/>
      <c r="Z147" s="38"/>
      <c r="AA147" s="38"/>
      <c r="AB147" s="38"/>
      <c r="AC147" s="38"/>
      <c r="AD147" s="38"/>
      <c r="AE147" s="38"/>
      <c r="AR147" s="237" t="s">
        <v>392</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392</v>
      </c>
      <c r="BM147" s="237" t="s">
        <v>2465</v>
      </c>
    </row>
    <row r="148" s="2" customFormat="1" ht="24.15" customHeight="1">
      <c r="A148" s="38"/>
      <c r="B148" s="39"/>
      <c r="C148" s="226" t="s">
        <v>410</v>
      </c>
      <c r="D148" s="226" t="s">
        <v>307</v>
      </c>
      <c r="E148" s="227" t="s">
        <v>655</v>
      </c>
      <c r="F148" s="228" t="s">
        <v>656</v>
      </c>
      <c r="G148" s="229" t="s">
        <v>575</v>
      </c>
      <c r="H148" s="230">
        <v>60</v>
      </c>
      <c r="I148" s="231"/>
      <c r="J148" s="232">
        <f>ROUND(I148*H148,2)</f>
        <v>0</v>
      </c>
      <c r="K148" s="228" t="s">
        <v>1</v>
      </c>
      <c r="L148" s="44"/>
      <c r="M148" s="233" t="s">
        <v>1</v>
      </c>
      <c r="N148" s="234" t="s">
        <v>42</v>
      </c>
      <c r="O148" s="91"/>
      <c r="P148" s="235">
        <f>O148*H148</f>
        <v>0</v>
      </c>
      <c r="Q148" s="235">
        <v>6.0000000000000002E-05</v>
      </c>
      <c r="R148" s="235">
        <f>Q148*H148</f>
        <v>0.0035999999999999999</v>
      </c>
      <c r="S148" s="235">
        <v>0</v>
      </c>
      <c r="T148" s="236">
        <f>S148*H148</f>
        <v>0</v>
      </c>
      <c r="U148" s="38"/>
      <c r="V148" s="38"/>
      <c r="W148" s="38"/>
      <c r="X148" s="38"/>
      <c r="Y148" s="38"/>
      <c r="Z148" s="38"/>
      <c r="AA148" s="38"/>
      <c r="AB148" s="38"/>
      <c r="AC148" s="38"/>
      <c r="AD148" s="38"/>
      <c r="AE148" s="38"/>
      <c r="AR148" s="237" t="s">
        <v>392</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2466</v>
      </c>
    </row>
    <row r="149" s="2" customFormat="1" ht="24.15" customHeight="1">
      <c r="A149" s="38"/>
      <c r="B149" s="39"/>
      <c r="C149" s="226" t="s">
        <v>414</v>
      </c>
      <c r="D149" s="226" t="s">
        <v>307</v>
      </c>
      <c r="E149" s="227" t="s">
        <v>658</v>
      </c>
      <c r="F149" s="228" t="s">
        <v>659</v>
      </c>
      <c r="G149" s="229" t="s">
        <v>575</v>
      </c>
      <c r="H149" s="230">
        <v>20</v>
      </c>
      <c r="I149" s="231"/>
      <c r="J149" s="232">
        <f>ROUND(I149*H149,2)</f>
        <v>0</v>
      </c>
      <c r="K149" s="228" t="s">
        <v>1</v>
      </c>
      <c r="L149" s="44"/>
      <c r="M149" s="233" t="s">
        <v>1</v>
      </c>
      <c r="N149" s="234" t="s">
        <v>42</v>
      </c>
      <c r="O149" s="91"/>
      <c r="P149" s="235">
        <f>O149*H149</f>
        <v>0</v>
      </c>
      <c r="Q149" s="235">
        <v>0.00010000000000000001</v>
      </c>
      <c r="R149" s="235">
        <f>Q149*H149</f>
        <v>0.002</v>
      </c>
      <c r="S149" s="235">
        <v>0</v>
      </c>
      <c r="T149" s="236">
        <f>S149*H149</f>
        <v>0</v>
      </c>
      <c r="U149" s="38"/>
      <c r="V149" s="38"/>
      <c r="W149" s="38"/>
      <c r="X149" s="38"/>
      <c r="Y149" s="38"/>
      <c r="Z149" s="38"/>
      <c r="AA149" s="38"/>
      <c r="AB149" s="38"/>
      <c r="AC149" s="38"/>
      <c r="AD149" s="38"/>
      <c r="AE149" s="38"/>
      <c r="AR149" s="237" t="s">
        <v>392</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2467</v>
      </c>
    </row>
    <row r="150" s="2" customFormat="1" ht="24.15" customHeight="1">
      <c r="A150" s="38"/>
      <c r="B150" s="39"/>
      <c r="C150" s="226" t="s">
        <v>7</v>
      </c>
      <c r="D150" s="226" t="s">
        <v>307</v>
      </c>
      <c r="E150" s="227" t="s">
        <v>661</v>
      </c>
      <c r="F150" s="228" t="s">
        <v>662</v>
      </c>
      <c r="G150" s="229" t="s">
        <v>575</v>
      </c>
      <c r="H150" s="230">
        <v>20</v>
      </c>
      <c r="I150" s="231"/>
      <c r="J150" s="232">
        <f>ROUND(I150*H150,2)</f>
        <v>0</v>
      </c>
      <c r="K150" s="228" t="s">
        <v>1</v>
      </c>
      <c r="L150" s="44"/>
      <c r="M150" s="233" t="s">
        <v>1</v>
      </c>
      <c r="N150" s="234" t="s">
        <v>42</v>
      </c>
      <c r="O150" s="91"/>
      <c r="P150" s="235">
        <f>O150*H150</f>
        <v>0</v>
      </c>
      <c r="Q150" s="235">
        <v>0.00018000000000000001</v>
      </c>
      <c r="R150" s="235">
        <f>Q150*H150</f>
        <v>0.0036000000000000003</v>
      </c>
      <c r="S150" s="235">
        <v>0</v>
      </c>
      <c r="T150" s="236">
        <f>S150*H150</f>
        <v>0</v>
      </c>
      <c r="U150" s="38"/>
      <c r="V150" s="38"/>
      <c r="W150" s="38"/>
      <c r="X150" s="38"/>
      <c r="Y150" s="38"/>
      <c r="Z150" s="38"/>
      <c r="AA150" s="38"/>
      <c r="AB150" s="38"/>
      <c r="AC150" s="38"/>
      <c r="AD150" s="38"/>
      <c r="AE150" s="38"/>
      <c r="AR150" s="237" t="s">
        <v>392</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392</v>
      </c>
      <c r="BM150" s="237" t="s">
        <v>2468</v>
      </c>
    </row>
    <row r="151" s="12" customFormat="1" ht="25.92" customHeight="1">
      <c r="A151" s="12"/>
      <c r="B151" s="210"/>
      <c r="C151" s="211"/>
      <c r="D151" s="212" t="s">
        <v>76</v>
      </c>
      <c r="E151" s="213" t="s">
        <v>1441</v>
      </c>
      <c r="F151" s="213" t="s">
        <v>1442</v>
      </c>
      <c r="G151" s="211"/>
      <c r="H151" s="211"/>
      <c r="I151" s="214"/>
      <c r="J151" s="215">
        <f>BK151</f>
        <v>0</v>
      </c>
      <c r="K151" s="211"/>
      <c r="L151" s="216"/>
      <c r="M151" s="217"/>
      <c r="N151" s="218"/>
      <c r="O151" s="218"/>
      <c r="P151" s="219">
        <f>SUM(P152:P163)</f>
        <v>0</v>
      </c>
      <c r="Q151" s="218"/>
      <c r="R151" s="219">
        <f>SUM(R152:R163)</f>
        <v>0.34016999999999997</v>
      </c>
      <c r="S151" s="218"/>
      <c r="T151" s="220">
        <f>SUM(T152:T163)</f>
        <v>0</v>
      </c>
      <c r="U151" s="12"/>
      <c r="V151" s="12"/>
      <c r="W151" s="12"/>
      <c r="X151" s="12"/>
      <c r="Y151" s="12"/>
      <c r="Z151" s="12"/>
      <c r="AA151" s="12"/>
      <c r="AB151" s="12"/>
      <c r="AC151" s="12"/>
      <c r="AD151" s="12"/>
      <c r="AE151" s="12"/>
      <c r="AR151" s="221" t="s">
        <v>86</v>
      </c>
      <c r="AT151" s="222" t="s">
        <v>76</v>
      </c>
      <c r="AU151" s="222" t="s">
        <v>77</v>
      </c>
      <c r="AY151" s="221" t="s">
        <v>304</v>
      </c>
      <c r="BK151" s="223">
        <f>SUM(BK152:BK163)</f>
        <v>0</v>
      </c>
    </row>
    <row r="152" s="2" customFormat="1" ht="37.8" customHeight="1">
      <c r="A152" s="38"/>
      <c r="B152" s="39"/>
      <c r="C152" s="226" t="s">
        <v>422</v>
      </c>
      <c r="D152" s="226" t="s">
        <v>307</v>
      </c>
      <c r="E152" s="227" t="s">
        <v>1443</v>
      </c>
      <c r="F152" s="228" t="s">
        <v>1444</v>
      </c>
      <c r="G152" s="229" t="s">
        <v>575</v>
      </c>
      <c r="H152" s="230">
        <v>5</v>
      </c>
      <c r="I152" s="231"/>
      <c r="J152" s="232">
        <f>ROUND(I152*H152,2)</f>
        <v>0</v>
      </c>
      <c r="K152" s="228" t="s">
        <v>1</v>
      </c>
      <c r="L152" s="44"/>
      <c r="M152" s="233" t="s">
        <v>1</v>
      </c>
      <c r="N152" s="234" t="s">
        <v>42</v>
      </c>
      <c r="O152" s="91"/>
      <c r="P152" s="235">
        <f>O152*H152</f>
        <v>0</v>
      </c>
      <c r="Q152" s="235">
        <v>0.022749999999999999</v>
      </c>
      <c r="R152" s="235">
        <f>Q152*H152</f>
        <v>0.11374999999999999</v>
      </c>
      <c r="S152" s="235">
        <v>0</v>
      </c>
      <c r="T152" s="236">
        <f>S152*H152</f>
        <v>0</v>
      </c>
      <c r="U152" s="38"/>
      <c r="V152" s="38"/>
      <c r="W152" s="38"/>
      <c r="X152" s="38"/>
      <c r="Y152" s="38"/>
      <c r="Z152" s="38"/>
      <c r="AA152" s="38"/>
      <c r="AB152" s="38"/>
      <c r="AC152" s="38"/>
      <c r="AD152" s="38"/>
      <c r="AE152" s="38"/>
      <c r="AR152" s="237" t="s">
        <v>392</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392</v>
      </c>
      <c r="BM152" s="237" t="s">
        <v>2469</v>
      </c>
    </row>
    <row r="153" s="2" customFormat="1" ht="49.05" customHeight="1">
      <c r="A153" s="38"/>
      <c r="B153" s="39"/>
      <c r="C153" s="226" t="s">
        <v>429</v>
      </c>
      <c r="D153" s="226" t="s">
        <v>307</v>
      </c>
      <c r="E153" s="227" t="s">
        <v>1446</v>
      </c>
      <c r="F153" s="228" t="s">
        <v>1447</v>
      </c>
      <c r="G153" s="229" t="s">
        <v>575</v>
      </c>
      <c r="H153" s="230">
        <v>1</v>
      </c>
      <c r="I153" s="231"/>
      <c r="J153" s="232">
        <f>ROUND(I153*H153,2)</f>
        <v>0</v>
      </c>
      <c r="K153" s="228" t="s">
        <v>1</v>
      </c>
      <c r="L153" s="44"/>
      <c r="M153" s="233" t="s">
        <v>1</v>
      </c>
      <c r="N153" s="234" t="s">
        <v>42</v>
      </c>
      <c r="O153" s="91"/>
      <c r="P153" s="235">
        <f>O153*H153</f>
        <v>0</v>
      </c>
      <c r="Q153" s="235">
        <v>0.022749999999999999</v>
      </c>
      <c r="R153" s="235">
        <f>Q153*H153</f>
        <v>0.022749999999999999</v>
      </c>
      <c r="S153" s="235">
        <v>0</v>
      </c>
      <c r="T153" s="236">
        <f>S153*H153</f>
        <v>0</v>
      </c>
      <c r="U153" s="38"/>
      <c r="V153" s="38"/>
      <c r="W153" s="38"/>
      <c r="X153" s="38"/>
      <c r="Y153" s="38"/>
      <c r="Z153" s="38"/>
      <c r="AA153" s="38"/>
      <c r="AB153" s="38"/>
      <c r="AC153" s="38"/>
      <c r="AD153" s="38"/>
      <c r="AE153" s="38"/>
      <c r="AR153" s="237" t="s">
        <v>392</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2470</v>
      </c>
    </row>
    <row r="154" s="2" customFormat="1" ht="37.8" customHeight="1">
      <c r="A154" s="38"/>
      <c r="B154" s="39"/>
      <c r="C154" s="226" t="s">
        <v>433</v>
      </c>
      <c r="D154" s="226" t="s">
        <v>307</v>
      </c>
      <c r="E154" s="227" t="s">
        <v>1449</v>
      </c>
      <c r="F154" s="228" t="s">
        <v>1450</v>
      </c>
      <c r="G154" s="229" t="s">
        <v>575</v>
      </c>
      <c r="H154" s="230">
        <v>1</v>
      </c>
      <c r="I154" s="231"/>
      <c r="J154" s="232">
        <f>ROUND(I154*H154,2)</f>
        <v>0</v>
      </c>
      <c r="K154" s="228" t="s">
        <v>1</v>
      </c>
      <c r="L154" s="44"/>
      <c r="M154" s="233" t="s">
        <v>1</v>
      </c>
      <c r="N154" s="234" t="s">
        <v>42</v>
      </c>
      <c r="O154" s="91"/>
      <c r="P154" s="235">
        <f>O154*H154</f>
        <v>0</v>
      </c>
      <c r="Q154" s="235">
        <v>0.039910000000000001</v>
      </c>
      <c r="R154" s="235">
        <f>Q154*H154</f>
        <v>0.039910000000000001</v>
      </c>
      <c r="S154" s="235">
        <v>0</v>
      </c>
      <c r="T154" s="236">
        <f>S154*H154</f>
        <v>0</v>
      </c>
      <c r="U154" s="38"/>
      <c r="V154" s="38"/>
      <c r="W154" s="38"/>
      <c r="X154" s="38"/>
      <c r="Y154" s="38"/>
      <c r="Z154" s="38"/>
      <c r="AA154" s="38"/>
      <c r="AB154" s="38"/>
      <c r="AC154" s="38"/>
      <c r="AD154" s="38"/>
      <c r="AE154" s="38"/>
      <c r="AR154" s="237" t="s">
        <v>392</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392</v>
      </c>
      <c r="BM154" s="237" t="s">
        <v>2471</v>
      </c>
    </row>
    <row r="155" s="2" customFormat="1" ht="37.8" customHeight="1">
      <c r="A155" s="38"/>
      <c r="B155" s="39"/>
      <c r="C155" s="226" t="s">
        <v>437</v>
      </c>
      <c r="D155" s="226" t="s">
        <v>307</v>
      </c>
      <c r="E155" s="227" t="s">
        <v>1452</v>
      </c>
      <c r="F155" s="228" t="s">
        <v>1453</v>
      </c>
      <c r="G155" s="229" t="s">
        <v>575</v>
      </c>
      <c r="H155" s="230">
        <v>2</v>
      </c>
      <c r="I155" s="231"/>
      <c r="J155" s="232">
        <f>ROUND(I155*H155,2)</f>
        <v>0</v>
      </c>
      <c r="K155" s="228" t="s">
        <v>1</v>
      </c>
      <c r="L155" s="44"/>
      <c r="M155" s="233" t="s">
        <v>1</v>
      </c>
      <c r="N155" s="234" t="s">
        <v>42</v>
      </c>
      <c r="O155" s="91"/>
      <c r="P155" s="235">
        <f>O155*H155</f>
        <v>0</v>
      </c>
      <c r="Q155" s="235">
        <v>0.01197</v>
      </c>
      <c r="R155" s="235">
        <f>Q155*H155</f>
        <v>0.023939999999999999</v>
      </c>
      <c r="S155" s="235">
        <v>0</v>
      </c>
      <c r="T155" s="236">
        <f>S155*H155</f>
        <v>0</v>
      </c>
      <c r="U155" s="38"/>
      <c r="V155" s="38"/>
      <c r="W155" s="38"/>
      <c r="X155" s="38"/>
      <c r="Y155" s="38"/>
      <c r="Z155" s="38"/>
      <c r="AA155" s="38"/>
      <c r="AB155" s="38"/>
      <c r="AC155" s="38"/>
      <c r="AD155" s="38"/>
      <c r="AE155" s="38"/>
      <c r="AR155" s="237" t="s">
        <v>392</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2472</v>
      </c>
    </row>
    <row r="156" s="2" customFormat="1" ht="37.8" customHeight="1">
      <c r="A156" s="38"/>
      <c r="B156" s="39"/>
      <c r="C156" s="226" t="s">
        <v>443</v>
      </c>
      <c r="D156" s="226" t="s">
        <v>307</v>
      </c>
      <c r="E156" s="227" t="s">
        <v>1455</v>
      </c>
      <c r="F156" s="228" t="s">
        <v>1456</v>
      </c>
      <c r="G156" s="229" t="s">
        <v>575</v>
      </c>
      <c r="H156" s="230">
        <v>5</v>
      </c>
      <c r="I156" s="231"/>
      <c r="J156" s="232">
        <f>ROUND(I156*H156,2)</f>
        <v>0</v>
      </c>
      <c r="K156" s="228" t="s">
        <v>1</v>
      </c>
      <c r="L156" s="44"/>
      <c r="M156" s="233" t="s">
        <v>1</v>
      </c>
      <c r="N156" s="234" t="s">
        <v>42</v>
      </c>
      <c r="O156" s="91"/>
      <c r="P156" s="235">
        <f>O156*H156</f>
        <v>0</v>
      </c>
      <c r="Q156" s="235">
        <v>0.016469999999999999</v>
      </c>
      <c r="R156" s="235">
        <f>Q156*H156</f>
        <v>0.082349999999999993</v>
      </c>
      <c r="S156" s="235">
        <v>0</v>
      </c>
      <c r="T156" s="236">
        <f>S156*H156</f>
        <v>0</v>
      </c>
      <c r="U156" s="38"/>
      <c r="V156" s="38"/>
      <c r="W156" s="38"/>
      <c r="X156" s="38"/>
      <c r="Y156" s="38"/>
      <c r="Z156" s="38"/>
      <c r="AA156" s="38"/>
      <c r="AB156" s="38"/>
      <c r="AC156" s="38"/>
      <c r="AD156" s="38"/>
      <c r="AE156" s="38"/>
      <c r="AR156" s="237" t="s">
        <v>392</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392</v>
      </c>
      <c r="BM156" s="237" t="s">
        <v>2473</v>
      </c>
    </row>
    <row r="157" s="2" customFormat="1" ht="24.15" customHeight="1">
      <c r="A157" s="38"/>
      <c r="B157" s="39"/>
      <c r="C157" s="226" t="s">
        <v>447</v>
      </c>
      <c r="D157" s="226" t="s">
        <v>307</v>
      </c>
      <c r="E157" s="227" t="s">
        <v>1458</v>
      </c>
      <c r="F157" s="228" t="s">
        <v>1459</v>
      </c>
      <c r="G157" s="229" t="s">
        <v>575</v>
      </c>
      <c r="H157" s="230">
        <v>1</v>
      </c>
      <c r="I157" s="231"/>
      <c r="J157" s="232">
        <f>ROUND(I157*H157,2)</f>
        <v>0</v>
      </c>
      <c r="K157" s="228" t="s">
        <v>1</v>
      </c>
      <c r="L157" s="44"/>
      <c r="M157" s="233" t="s">
        <v>1</v>
      </c>
      <c r="N157" s="234" t="s">
        <v>42</v>
      </c>
      <c r="O157" s="91"/>
      <c r="P157" s="235">
        <f>O157*H157</f>
        <v>0</v>
      </c>
      <c r="Q157" s="235">
        <v>0.019210000000000001</v>
      </c>
      <c r="R157" s="235">
        <f>Q157*H157</f>
        <v>0.019210000000000001</v>
      </c>
      <c r="S157" s="235">
        <v>0</v>
      </c>
      <c r="T157" s="236">
        <f>S157*H157</f>
        <v>0</v>
      </c>
      <c r="U157" s="38"/>
      <c r="V157" s="38"/>
      <c r="W157" s="38"/>
      <c r="X157" s="38"/>
      <c r="Y157" s="38"/>
      <c r="Z157" s="38"/>
      <c r="AA157" s="38"/>
      <c r="AB157" s="38"/>
      <c r="AC157" s="38"/>
      <c r="AD157" s="38"/>
      <c r="AE157" s="38"/>
      <c r="AR157" s="237" t="s">
        <v>392</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2474</v>
      </c>
    </row>
    <row r="158" s="2" customFormat="1" ht="24.15" customHeight="1">
      <c r="A158" s="38"/>
      <c r="B158" s="39"/>
      <c r="C158" s="226" t="s">
        <v>451</v>
      </c>
      <c r="D158" s="226" t="s">
        <v>307</v>
      </c>
      <c r="E158" s="227" t="s">
        <v>1461</v>
      </c>
      <c r="F158" s="228" t="s">
        <v>1462</v>
      </c>
      <c r="G158" s="229" t="s">
        <v>575</v>
      </c>
      <c r="H158" s="230">
        <v>1</v>
      </c>
      <c r="I158" s="231"/>
      <c r="J158" s="232">
        <f>ROUND(I158*H158,2)</f>
        <v>0</v>
      </c>
      <c r="K158" s="228" t="s">
        <v>1</v>
      </c>
      <c r="L158" s="44"/>
      <c r="M158" s="233" t="s">
        <v>1</v>
      </c>
      <c r="N158" s="234" t="s">
        <v>42</v>
      </c>
      <c r="O158" s="91"/>
      <c r="P158" s="235">
        <f>O158*H158</f>
        <v>0</v>
      </c>
      <c r="Q158" s="235">
        <v>0.0147</v>
      </c>
      <c r="R158" s="235">
        <f>Q158*H158</f>
        <v>0.0147</v>
      </c>
      <c r="S158" s="235">
        <v>0</v>
      </c>
      <c r="T158" s="236">
        <f>S158*H158</f>
        <v>0</v>
      </c>
      <c r="U158" s="38"/>
      <c r="V158" s="38"/>
      <c r="W158" s="38"/>
      <c r="X158" s="38"/>
      <c r="Y158" s="38"/>
      <c r="Z158" s="38"/>
      <c r="AA158" s="38"/>
      <c r="AB158" s="38"/>
      <c r="AC158" s="38"/>
      <c r="AD158" s="38"/>
      <c r="AE158" s="38"/>
      <c r="AR158" s="237" t="s">
        <v>392</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2475</v>
      </c>
    </row>
    <row r="159" s="2" customFormat="1" ht="24.15" customHeight="1">
      <c r="A159" s="38"/>
      <c r="B159" s="39"/>
      <c r="C159" s="226" t="s">
        <v>456</v>
      </c>
      <c r="D159" s="226" t="s">
        <v>307</v>
      </c>
      <c r="E159" s="227" t="s">
        <v>1464</v>
      </c>
      <c r="F159" s="228" t="s">
        <v>1465</v>
      </c>
      <c r="G159" s="229" t="s">
        <v>575</v>
      </c>
      <c r="H159" s="230">
        <v>18</v>
      </c>
      <c r="I159" s="231"/>
      <c r="J159" s="232">
        <f>ROUND(I159*H159,2)</f>
        <v>0</v>
      </c>
      <c r="K159" s="228" t="s">
        <v>1</v>
      </c>
      <c r="L159" s="44"/>
      <c r="M159" s="233" t="s">
        <v>1</v>
      </c>
      <c r="N159" s="234" t="s">
        <v>42</v>
      </c>
      <c r="O159" s="91"/>
      <c r="P159" s="235">
        <f>O159*H159</f>
        <v>0</v>
      </c>
      <c r="Q159" s="235">
        <v>0.00029999999999999997</v>
      </c>
      <c r="R159" s="235">
        <f>Q159*H159</f>
        <v>0.0053999999999999994</v>
      </c>
      <c r="S159" s="235">
        <v>0</v>
      </c>
      <c r="T159" s="236">
        <f>S159*H159</f>
        <v>0</v>
      </c>
      <c r="U159" s="38"/>
      <c r="V159" s="38"/>
      <c r="W159" s="38"/>
      <c r="X159" s="38"/>
      <c r="Y159" s="38"/>
      <c r="Z159" s="38"/>
      <c r="AA159" s="38"/>
      <c r="AB159" s="38"/>
      <c r="AC159" s="38"/>
      <c r="AD159" s="38"/>
      <c r="AE159" s="38"/>
      <c r="AR159" s="237" t="s">
        <v>392</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392</v>
      </c>
      <c r="BM159" s="237" t="s">
        <v>2476</v>
      </c>
    </row>
    <row r="160" s="13" customFormat="1">
      <c r="A160" s="13"/>
      <c r="B160" s="239"/>
      <c r="C160" s="240"/>
      <c r="D160" s="241" t="s">
        <v>323</v>
      </c>
      <c r="E160" s="242" t="s">
        <v>1</v>
      </c>
      <c r="F160" s="243" t="s">
        <v>1467</v>
      </c>
      <c r="G160" s="240"/>
      <c r="H160" s="244">
        <v>18</v>
      </c>
      <c r="I160" s="245"/>
      <c r="J160" s="240"/>
      <c r="K160" s="240"/>
      <c r="L160" s="246"/>
      <c r="M160" s="247"/>
      <c r="N160" s="248"/>
      <c r="O160" s="248"/>
      <c r="P160" s="248"/>
      <c r="Q160" s="248"/>
      <c r="R160" s="248"/>
      <c r="S160" s="248"/>
      <c r="T160" s="249"/>
      <c r="U160" s="13"/>
      <c r="V160" s="13"/>
      <c r="W160" s="13"/>
      <c r="X160" s="13"/>
      <c r="Y160" s="13"/>
      <c r="Z160" s="13"/>
      <c r="AA160" s="13"/>
      <c r="AB160" s="13"/>
      <c r="AC160" s="13"/>
      <c r="AD160" s="13"/>
      <c r="AE160" s="13"/>
      <c r="AT160" s="250" t="s">
        <v>323</v>
      </c>
      <c r="AU160" s="250" t="s">
        <v>84</v>
      </c>
      <c r="AV160" s="13" t="s">
        <v>86</v>
      </c>
      <c r="AW160" s="13" t="s">
        <v>32</v>
      </c>
      <c r="AX160" s="13" t="s">
        <v>84</v>
      </c>
      <c r="AY160" s="250" t="s">
        <v>304</v>
      </c>
    </row>
    <row r="161" s="2" customFormat="1" ht="24.15" customHeight="1">
      <c r="A161" s="38"/>
      <c r="B161" s="39"/>
      <c r="C161" s="226" t="s">
        <v>461</v>
      </c>
      <c r="D161" s="226" t="s">
        <v>307</v>
      </c>
      <c r="E161" s="227" t="s">
        <v>1468</v>
      </c>
      <c r="F161" s="228" t="s">
        <v>1469</v>
      </c>
      <c r="G161" s="229" t="s">
        <v>575</v>
      </c>
      <c r="H161" s="230">
        <v>1</v>
      </c>
      <c r="I161" s="231"/>
      <c r="J161" s="232">
        <f>ROUND(I161*H161,2)</f>
        <v>0</v>
      </c>
      <c r="K161" s="228" t="s">
        <v>1</v>
      </c>
      <c r="L161" s="44"/>
      <c r="M161" s="233" t="s">
        <v>1</v>
      </c>
      <c r="N161" s="234" t="s">
        <v>42</v>
      </c>
      <c r="O161" s="91"/>
      <c r="P161" s="235">
        <f>O161*H161</f>
        <v>0</v>
      </c>
      <c r="Q161" s="235">
        <v>0.0019599999999999999</v>
      </c>
      <c r="R161" s="235">
        <f>Q161*H161</f>
        <v>0.0019599999999999999</v>
      </c>
      <c r="S161" s="235">
        <v>0</v>
      </c>
      <c r="T161" s="236">
        <f>S161*H161</f>
        <v>0</v>
      </c>
      <c r="U161" s="38"/>
      <c r="V161" s="38"/>
      <c r="W161" s="38"/>
      <c r="X161" s="38"/>
      <c r="Y161" s="38"/>
      <c r="Z161" s="38"/>
      <c r="AA161" s="38"/>
      <c r="AB161" s="38"/>
      <c r="AC161" s="38"/>
      <c r="AD161" s="38"/>
      <c r="AE161" s="38"/>
      <c r="AR161" s="237" t="s">
        <v>392</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392</v>
      </c>
      <c r="BM161" s="237" t="s">
        <v>2477</v>
      </c>
    </row>
    <row r="162" s="2" customFormat="1" ht="21.75" customHeight="1">
      <c r="A162" s="38"/>
      <c r="B162" s="39"/>
      <c r="C162" s="226" t="s">
        <v>466</v>
      </c>
      <c r="D162" s="226" t="s">
        <v>307</v>
      </c>
      <c r="E162" s="227" t="s">
        <v>1471</v>
      </c>
      <c r="F162" s="228" t="s">
        <v>1472</v>
      </c>
      <c r="G162" s="229" t="s">
        <v>575</v>
      </c>
      <c r="H162" s="230">
        <v>9</v>
      </c>
      <c r="I162" s="231"/>
      <c r="J162" s="232">
        <f>ROUND(I162*H162,2)</f>
        <v>0</v>
      </c>
      <c r="K162" s="228" t="s">
        <v>1</v>
      </c>
      <c r="L162" s="44"/>
      <c r="M162" s="233" t="s">
        <v>1</v>
      </c>
      <c r="N162" s="234" t="s">
        <v>42</v>
      </c>
      <c r="O162" s="91"/>
      <c r="P162" s="235">
        <f>O162*H162</f>
        <v>0</v>
      </c>
      <c r="Q162" s="235">
        <v>0.0018</v>
      </c>
      <c r="R162" s="235">
        <f>Q162*H162</f>
        <v>0.016199999999999999</v>
      </c>
      <c r="S162" s="235">
        <v>0</v>
      </c>
      <c r="T162" s="236">
        <f>S162*H162</f>
        <v>0</v>
      </c>
      <c r="U162" s="38"/>
      <c r="V162" s="38"/>
      <c r="W162" s="38"/>
      <c r="X162" s="38"/>
      <c r="Y162" s="38"/>
      <c r="Z162" s="38"/>
      <c r="AA162" s="38"/>
      <c r="AB162" s="38"/>
      <c r="AC162" s="38"/>
      <c r="AD162" s="38"/>
      <c r="AE162" s="38"/>
      <c r="AR162" s="237" t="s">
        <v>392</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392</v>
      </c>
      <c r="BM162" s="237" t="s">
        <v>2478</v>
      </c>
    </row>
    <row r="163" s="13" customFormat="1">
      <c r="A163" s="13"/>
      <c r="B163" s="239"/>
      <c r="C163" s="240"/>
      <c r="D163" s="241" t="s">
        <v>323</v>
      </c>
      <c r="E163" s="242" t="s">
        <v>1</v>
      </c>
      <c r="F163" s="243" t="s">
        <v>1474</v>
      </c>
      <c r="G163" s="240"/>
      <c r="H163" s="244">
        <v>9</v>
      </c>
      <c r="I163" s="245"/>
      <c r="J163" s="240"/>
      <c r="K163" s="240"/>
      <c r="L163" s="246"/>
      <c r="M163" s="247"/>
      <c r="N163" s="248"/>
      <c r="O163" s="248"/>
      <c r="P163" s="248"/>
      <c r="Q163" s="248"/>
      <c r="R163" s="248"/>
      <c r="S163" s="248"/>
      <c r="T163" s="249"/>
      <c r="U163" s="13"/>
      <c r="V163" s="13"/>
      <c r="W163" s="13"/>
      <c r="X163" s="13"/>
      <c r="Y163" s="13"/>
      <c r="Z163" s="13"/>
      <c r="AA163" s="13"/>
      <c r="AB163" s="13"/>
      <c r="AC163" s="13"/>
      <c r="AD163" s="13"/>
      <c r="AE163" s="13"/>
      <c r="AT163" s="250" t="s">
        <v>323</v>
      </c>
      <c r="AU163" s="250" t="s">
        <v>84</v>
      </c>
      <c r="AV163" s="13" t="s">
        <v>86</v>
      </c>
      <c r="AW163" s="13" t="s">
        <v>32</v>
      </c>
      <c r="AX163" s="13" t="s">
        <v>84</v>
      </c>
      <c r="AY163" s="250" t="s">
        <v>304</v>
      </c>
    </row>
    <row r="164" s="12" customFormat="1" ht="25.92" customHeight="1">
      <c r="A164" s="12"/>
      <c r="B164" s="210"/>
      <c r="C164" s="211"/>
      <c r="D164" s="212" t="s">
        <v>76</v>
      </c>
      <c r="E164" s="213" t="s">
        <v>1475</v>
      </c>
      <c r="F164" s="213" t="s">
        <v>1476</v>
      </c>
      <c r="G164" s="211"/>
      <c r="H164" s="211"/>
      <c r="I164" s="214"/>
      <c r="J164" s="215">
        <f>BK164</f>
        <v>0</v>
      </c>
      <c r="K164" s="211"/>
      <c r="L164" s="216"/>
      <c r="M164" s="217"/>
      <c r="N164" s="218"/>
      <c r="O164" s="218"/>
      <c r="P164" s="219">
        <f>SUM(P165:P167)</f>
        <v>0</v>
      </c>
      <c r="Q164" s="218"/>
      <c r="R164" s="219">
        <f>SUM(R165:R167)</f>
        <v>0.1158</v>
      </c>
      <c r="S164" s="218"/>
      <c r="T164" s="220">
        <f>SUM(T165:T167)</f>
        <v>0</v>
      </c>
      <c r="U164" s="12"/>
      <c r="V164" s="12"/>
      <c r="W164" s="12"/>
      <c r="X164" s="12"/>
      <c r="Y164" s="12"/>
      <c r="Z164" s="12"/>
      <c r="AA164" s="12"/>
      <c r="AB164" s="12"/>
      <c r="AC164" s="12"/>
      <c r="AD164" s="12"/>
      <c r="AE164" s="12"/>
      <c r="AR164" s="221" t="s">
        <v>86</v>
      </c>
      <c r="AT164" s="222" t="s">
        <v>76</v>
      </c>
      <c r="AU164" s="222" t="s">
        <v>77</v>
      </c>
      <c r="AY164" s="221" t="s">
        <v>304</v>
      </c>
      <c r="BK164" s="223">
        <f>SUM(BK165:BK167)</f>
        <v>0</v>
      </c>
    </row>
    <row r="165" s="2" customFormat="1" ht="37.8" customHeight="1">
      <c r="A165" s="38"/>
      <c r="B165" s="39"/>
      <c r="C165" s="226" t="s">
        <v>426</v>
      </c>
      <c r="D165" s="226" t="s">
        <v>307</v>
      </c>
      <c r="E165" s="227" t="s">
        <v>1477</v>
      </c>
      <c r="F165" s="228" t="s">
        <v>1478</v>
      </c>
      <c r="G165" s="229" t="s">
        <v>575</v>
      </c>
      <c r="H165" s="230">
        <v>6</v>
      </c>
      <c r="I165" s="231"/>
      <c r="J165" s="232">
        <f>ROUND(I165*H165,2)</f>
        <v>0</v>
      </c>
      <c r="K165" s="228" t="s">
        <v>1</v>
      </c>
      <c r="L165" s="44"/>
      <c r="M165" s="233" t="s">
        <v>1</v>
      </c>
      <c r="N165" s="234" t="s">
        <v>42</v>
      </c>
      <c r="O165" s="91"/>
      <c r="P165" s="235">
        <f>O165*H165</f>
        <v>0</v>
      </c>
      <c r="Q165" s="235">
        <v>0.01865</v>
      </c>
      <c r="R165" s="235">
        <f>Q165*H165</f>
        <v>0.1119</v>
      </c>
      <c r="S165" s="235">
        <v>0</v>
      </c>
      <c r="T165" s="236">
        <f>S165*H165</f>
        <v>0</v>
      </c>
      <c r="U165" s="38"/>
      <c r="V165" s="38"/>
      <c r="W165" s="38"/>
      <c r="X165" s="38"/>
      <c r="Y165" s="38"/>
      <c r="Z165" s="38"/>
      <c r="AA165" s="38"/>
      <c r="AB165" s="38"/>
      <c r="AC165" s="38"/>
      <c r="AD165" s="38"/>
      <c r="AE165" s="38"/>
      <c r="AR165" s="237" t="s">
        <v>392</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392</v>
      </c>
      <c r="BM165" s="237" t="s">
        <v>2479</v>
      </c>
    </row>
    <row r="166" s="2" customFormat="1" ht="16.5" customHeight="1">
      <c r="A166" s="38"/>
      <c r="B166" s="39"/>
      <c r="C166" s="226" t="s">
        <v>475</v>
      </c>
      <c r="D166" s="226" t="s">
        <v>307</v>
      </c>
      <c r="E166" s="227" t="s">
        <v>1480</v>
      </c>
      <c r="F166" s="228" t="s">
        <v>1481</v>
      </c>
      <c r="G166" s="229" t="s">
        <v>575</v>
      </c>
      <c r="H166" s="230">
        <v>6</v>
      </c>
      <c r="I166" s="231"/>
      <c r="J166" s="232">
        <f>ROUND(I166*H166,2)</f>
        <v>0</v>
      </c>
      <c r="K166" s="228" t="s">
        <v>1</v>
      </c>
      <c r="L166" s="44"/>
      <c r="M166" s="233" t="s">
        <v>1</v>
      </c>
      <c r="N166" s="234" t="s">
        <v>42</v>
      </c>
      <c r="O166" s="91"/>
      <c r="P166" s="235">
        <f>O166*H166</f>
        <v>0</v>
      </c>
      <c r="Q166" s="235">
        <v>0.00014999999999999999</v>
      </c>
      <c r="R166" s="235">
        <f>Q166*H166</f>
        <v>0.00089999999999999998</v>
      </c>
      <c r="S166" s="235">
        <v>0</v>
      </c>
      <c r="T166" s="236">
        <f>S166*H166</f>
        <v>0</v>
      </c>
      <c r="U166" s="38"/>
      <c r="V166" s="38"/>
      <c r="W166" s="38"/>
      <c r="X166" s="38"/>
      <c r="Y166" s="38"/>
      <c r="Z166" s="38"/>
      <c r="AA166" s="38"/>
      <c r="AB166" s="38"/>
      <c r="AC166" s="38"/>
      <c r="AD166" s="38"/>
      <c r="AE166" s="38"/>
      <c r="AR166" s="237" t="s">
        <v>392</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2480</v>
      </c>
    </row>
    <row r="167" s="2" customFormat="1" ht="16.5" customHeight="1">
      <c r="A167" s="38"/>
      <c r="B167" s="39"/>
      <c r="C167" s="226" t="s">
        <v>479</v>
      </c>
      <c r="D167" s="226" t="s">
        <v>307</v>
      </c>
      <c r="E167" s="227" t="s">
        <v>1483</v>
      </c>
      <c r="F167" s="228" t="s">
        <v>1484</v>
      </c>
      <c r="G167" s="229" t="s">
        <v>575</v>
      </c>
      <c r="H167" s="230">
        <v>6</v>
      </c>
      <c r="I167" s="231"/>
      <c r="J167" s="232">
        <f>ROUND(I167*H167,2)</f>
        <v>0</v>
      </c>
      <c r="K167" s="228" t="s">
        <v>1</v>
      </c>
      <c r="L167" s="44"/>
      <c r="M167" s="233" t="s">
        <v>1</v>
      </c>
      <c r="N167" s="234" t="s">
        <v>42</v>
      </c>
      <c r="O167" s="91"/>
      <c r="P167" s="235">
        <f>O167*H167</f>
        <v>0</v>
      </c>
      <c r="Q167" s="235">
        <v>0.00050000000000000001</v>
      </c>
      <c r="R167" s="235">
        <f>Q167*H167</f>
        <v>0.0030000000000000001</v>
      </c>
      <c r="S167" s="235">
        <v>0</v>
      </c>
      <c r="T167" s="236">
        <f>S167*H167</f>
        <v>0</v>
      </c>
      <c r="U167" s="38"/>
      <c r="V167" s="38"/>
      <c r="W167" s="38"/>
      <c r="X167" s="38"/>
      <c r="Y167" s="38"/>
      <c r="Z167" s="38"/>
      <c r="AA167" s="38"/>
      <c r="AB167" s="38"/>
      <c r="AC167" s="38"/>
      <c r="AD167" s="38"/>
      <c r="AE167" s="38"/>
      <c r="AR167" s="237" t="s">
        <v>392</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2481</v>
      </c>
    </row>
    <row r="168" s="12" customFormat="1" ht="25.92" customHeight="1">
      <c r="A168" s="12"/>
      <c r="B168" s="210"/>
      <c r="C168" s="211"/>
      <c r="D168" s="212" t="s">
        <v>76</v>
      </c>
      <c r="E168" s="213" t="s">
        <v>385</v>
      </c>
      <c r="F168" s="213" t="s">
        <v>386</v>
      </c>
      <c r="G168" s="211"/>
      <c r="H168" s="211"/>
      <c r="I168" s="214"/>
      <c r="J168" s="215">
        <f>BK168</f>
        <v>0</v>
      </c>
      <c r="K168" s="211"/>
      <c r="L168" s="216"/>
      <c r="M168" s="217"/>
      <c r="N168" s="218"/>
      <c r="O168" s="218"/>
      <c r="P168" s="219">
        <f>P169</f>
        <v>0</v>
      </c>
      <c r="Q168" s="218"/>
      <c r="R168" s="219">
        <f>R169</f>
        <v>0</v>
      </c>
      <c r="S168" s="218"/>
      <c r="T168" s="220">
        <f>T169</f>
        <v>0</v>
      </c>
      <c r="U168" s="12"/>
      <c r="V168" s="12"/>
      <c r="W168" s="12"/>
      <c r="X168" s="12"/>
      <c r="Y168" s="12"/>
      <c r="Z168" s="12"/>
      <c r="AA168" s="12"/>
      <c r="AB168" s="12"/>
      <c r="AC168" s="12"/>
      <c r="AD168" s="12"/>
      <c r="AE168" s="12"/>
      <c r="AR168" s="221" t="s">
        <v>86</v>
      </c>
      <c r="AT168" s="222" t="s">
        <v>76</v>
      </c>
      <c r="AU168" s="222" t="s">
        <v>77</v>
      </c>
      <c r="AY168" s="221" t="s">
        <v>304</v>
      </c>
      <c r="BK168" s="223">
        <f>BK169</f>
        <v>0</v>
      </c>
    </row>
    <row r="169" s="12" customFormat="1" ht="22.8" customHeight="1">
      <c r="A169" s="12"/>
      <c r="B169" s="210"/>
      <c r="C169" s="211"/>
      <c r="D169" s="212" t="s">
        <v>76</v>
      </c>
      <c r="E169" s="224" t="s">
        <v>104</v>
      </c>
      <c r="F169" s="224" t="s">
        <v>1486</v>
      </c>
      <c r="G169" s="211"/>
      <c r="H169" s="211"/>
      <c r="I169" s="214"/>
      <c r="J169" s="225">
        <f>BK169</f>
        <v>0</v>
      </c>
      <c r="K169" s="211"/>
      <c r="L169" s="216"/>
      <c r="M169" s="217"/>
      <c r="N169" s="218"/>
      <c r="O169" s="218"/>
      <c r="P169" s="219">
        <f>P170</f>
        <v>0</v>
      </c>
      <c r="Q169" s="218"/>
      <c r="R169" s="219">
        <f>R170</f>
        <v>0</v>
      </c>
      <c r="S169" s="218"/>
      <c r="T169" s="220">
        <f>T170</f>
        <v>0</v>
      </c>
      <c r="U169" s="12"/>
      <c r="V169" s="12"/>
      <c r="W169" s="12"/>
      <c r="X169" s="12"/>
      <c r="Y169" s="12"/>
      <c r="Z169" s="12"/>
      <c r="AA169" s="12"/>
      <c r="AB169" s="12"/>
      <c r="AC169" s="12"/>
      <c r="AD169" s="12"/>
      <c r="AE169" s="12"/>
      <c r="AR169" s="221" t="s">
        <v>86</v>
      </c>
      <c r="AT169" s="222" t="s">
        <v>76</v>
      </c>
      <c r="AU169" s="222" t="s">
        <v>84</v>
      </c>
      <c r="AY169" s="221" t="s">
        <v>304</v>
      </c>
      <c r="BK169" s="223">
        <f>BK170</f>
        <v>0</v>
      </c>
    </row>
    <row r="170" s="2" customFormat="1" ht="24.15" customHeight="1">
      <c r="A170" s="38"/>
      <c r="B170" s="39"/>
      <c r="C170" s="226" t="s">
        <v>483</v>
      </c>
      <c r="D170" s="226" t="s">
        <v>307</v>
      </c>
      <c r="E170" s="227" t="s">
        <v>1487</v>
      </c>
      <c r="F170" s="228" t="s">
        <v>1488</v>
      </c>
      <c r="G170" s="229" t="s">
        <v>575</v>
      </c>
      <c r="H170" s="230">
        <v>6</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2482</v>
      </c>
    </row>
    <row r="171" s="12" customFormat="1" ht="25.92" customHeight="1">
      <c r="A171" s="12"/>
      <c r="B171" s="210"/>
      <c r="C171" s="211"/>
      <c r="D171" s="212" t="s">
        <v>76</v>
      </c>
      <c r="E171" s="213" t="s">
        <v>691</v>
      </c>
      <c r="F171" s="213" t="s">
        <v>692</v>
      </c>
      <c r="G171" s="211"/>
      <c r="H171" s="211"/>
      <c r="I171" s="214"/>
      <c r="J171" s="215">
        <f>BK171</f>
        <v>0</v>
      </c>
      <c r="K171" s="211"/>
      <c r="L171" s="216"/>
      <c r="M171" s="217"/>
      <c r="N171" s="218"/>
      <c r="O171" s="218"/>
      <c r="P171" s="219">
        <f>SUM(P172:P174)</f>
        <v>0</v>
      </c>
      <c r="Q171" s="218"/>
      <c r="R171" s="219">
        <f>SUM(R172:R174)</f>
        <v>0</v>
      </c>
      <c r="S171" s="218"/>
      <c r="T171" s="220">
        <f>SUM(T172:T174)</f>
        <v>0</v>
      </c>
      <c r="U171" s="12"/>
      <c r="V171" s="12"/>
      <c r="W171" s="12"/>
      <c r="X171" s="12"/>
      <c r="Y171" s="12"/>
      <c r="Z171" s="12"/>
      <c r="AA171" s="12"/>
      <c r="AB171" s="12"/>
      <c r="AC171" s="12"/>
      <c r="AD171" s="12"/>
      <c r="AE171" s="12"/>
      <c r="AR171" s="221" t="s">
        <v>311</v>
      </c>
      <c r="AT171" s="222" t="s">
        <v>76</v>
      </c>
      <c r="AU171" s="222" t="s">
        <v>77</v>
      </c>
      <c r="AY171" s="221" t="s">
        <v>304</v>
      </c>
      <c r="BK171" s="223">
        <f>SUM(BK172:BK174)</f>
        <v>0</v>
      </c>
    </row>
    <row r="172" s="2" customFormat="1" ht="37.8" customHeight="1">
      <c r="A172" s="38"/>
      <c r="B172" s="39"/>
      <c r="C172" s="226" t="s">
        <v>488</v>
      </c>
      <c r="D172" s="226" t="s">
        <v>307</v>
      </c>
      <c r="E172" s="227" t="s">
        <v>694</v>
      </c>
      <c r="F172" s="228" t="s">
        <v>695</v>
      </c>
      <c r="G172" s="229" t="s">
        <v>575</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535</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535</v>
      </c>
      <c r="BM172" s="237" t="s">
        <v>2483</v>
      </c>
    </row>
    <row r="173" s="2" customFormat="1" ht="37.8" customHeight="1">
      <c r="A173" s="38"/>
      <c r="B173" s="39"/>
      <c r="C173" s="226" t="s">
        <v>495</v>
      </c>
      <c r="D173" s="226" t="s">
        <v>307</v>
      </c>
      <c r="E173" s="227" t="s">
        <v>698</v>
      </c>
      <c r="F173" s="228" t="s">
        <v>699</v>
      </c>
      <c r="G173" s="229" t="s">
        <v>575</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535</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535</v>
      </c>
      <c r="BM173" s="237" t="s">
        <v>2484</v>
      </c>
    </row>
    <row r="174" s="2" customFormat="1" ht="55.5" customHeight="1">
      <c r="A174" s="38"/>
      <c r="B174" s="39"/>
      <c r="C174" s="226" t="s">
        <v>500</v>
      </c>
      <c r="D174" s="226" t="s">
        <v>307</v>
      </c>
      <c r="E174" s="227" t="s">
        <v>702</v>
      </c>
      <c r="F174" s="228" t="s">
        <v>703</v>
      </c>
      <c r="G174" s="229" t="s">
        <v>704</v>
      </c>
      <c r="H174" s="230">
        <v>32</v>
      </c>
      <c r="I174" s="231"/>
      <c r="J174" s="232">
        <f>ROUND(I174*H174,2)</f>
        <v>0</v>
      </c>
      <c r="K174" s="228" t="s">
        <v>1</v>
      </c>
      <c r="L174" s="44"/>
      <c r="M174" s="286" t="s">
        <v>1</v>
      </c>
      <c r="N174" s="287" t="s">
        <v>42</v>
      </c>
      <c r="O174" s="288"/>
      <c r="P174" s="289">
        <f>O174*H174</f>
        <v>0</v>
      </c>
      <c r="Q174" s="289">
        <v>0</v>
      </c>
      <c r="R174" s="289">
        <f>Q174*H174</f>
        <v>0</v>
      </c>
      <c r="S174" s="289">
        <v>0</v>
      </c>
      <c r="T174" s="290">
        <f>S174*H174</f>
        <v>0</v>
      </c>
      <c r="U174" s="38"/>
      <c r="V174" s="38"/>
      <c r="W174" s="38"/>
      <c r="X174" s="38"/>
      <c r="Y174" s="38"/>
      <c r="Z174" s="38"/>
      <c r="AA174" s="38"/>
      <c r="AB174" s="38"/>
      <c r="AC174" s="38"/>
      <c r="AD174" s="38"/>
      <c r="AE174" s="38"/>
      <c r="AR174" s="237" t="s">
        <v>535</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535</v>
      </c>
      <c r="BM174" s="237" t="s">
        <v>2485</v>
      </c>
    </row>
    <row r="175" s="2" customFormat="1" ht="6.96" customHeight="1">
      <c r="A175" s="38"/>
      <c r="B175" s="66"/>
      <c r="C175" s="67"/>
      <c r="D175" s="67"/>
      <c r="E175" s="67"/>
      <c r="F175" s="67"/>
      <c r="G175" s="67"/>
      <c r="H175" s="67"/>
      <c r="I175" s="67"/>
      <c r="J175" s="67"/>
      <c r="K175" s="67"/>
      <c r="L175" s="44"/>
      <c r="M175" s="38"/>
      <c r="O175" s="38"/>
      <c r="P175" s="38"/>
      <c r="Q175" s="38"/>
      <c r="R175" s="38"/>
      <c r="S175" s="38"/>
      <c r="T175" s="38"/>
      <c r="U175" s="38"/>
      <c r="V175" s="38"/>
      <c r="W175" s="38"/>
      <c r="X175" s="38"/>
      <c r="Y175" s="38"/>
      <c r="Z175" s="38"/>
      <c r="AA175" s="38"/>
      <c r="AB175" s="38"/>
      <c r="AC175" s="38"/>
      <c r="AD175" s="38"/>
      <c r="AE175" s="38"/>
    </row>
  </sheetData>
  <sheetProtection sheet="1" autoFilter="0" formatColumns="0" formatRows="0" objects="1" scenarios="1" spinCount="100000" saltValue="WG6MMboEcRA2iX3I4OG4db7fK3jRusmGNI7ORKOCAtSsbP8CE50ZIOYLSEDpRRM8qtm5eiGbcKhKZ9VfnUodOg==" hashValue="H4tfgDKFTK0IbnJPgG1mOvM2Ub2OhJ0HCOi8yNo4oi06p+fhUXAGdWuyT+xNKkzyvgsEANLIXJ5qfn+edNcu5g==" algorithmName="SHA-512" password="CC35"/>
  <autoFilter ref="C126:K174"/>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223</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2407</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2486</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ROUND((SUM(BE125:BE161)),  2)</f>
        <v>0</v>
      </c>
      <c r="G35" s="38"/>
      <c r="H35" s="38"/>
      <c r="I35" s="164">
        <v>0.20999999999999999</v>
      </c>
      <c r="J35" s="163">
        <f>ROUND(((SUM(BE125:BE161))*I35),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ROUND((SUM(BF125:BF161)),  2)</f>
        <v>0</v>
      </c>
      <c r="G36" s="38"/>
      <c r="H36" s="38"/>
      <c r="I36" s="164">
        <v>0.12</v>
      </c>
      <c r="J36" s="163">
        <f>ROUND(((SUM(BF125:BF161))*I36),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ROUND((SUM(BG125:BG161)),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ROUND((SUM(BH125:BH161)),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ROUND((SUM(BI125:BI161)),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2407</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07.3 - VYTÁPĚNÍ 7.NP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282</v>
      </c>
      <c r="E99" s="191"/>
      <c r="F99" s="191"/>
      <c r="G99" s="191"/>
      <c r="H99" s="191"/>
      <c r="I99" s="191"/>
      <c r="J99" s="192">
        <f>J126</f>
        <v>0</v>
      </c>
      <c r="K99" s="189"/>
      <c r="L99" s="193"/>
      <c r="S99" s="9"/>
      <c r="T99" s="9"/>
      <c r="U99" s="9"/>
      <c r="V99" s="9"/>
      <c r="W99" s="9"/>
      <c r="X99" s="9"/>
      <c r="Y99" s="9"/>
      <c r="Z99" s="9"/>
      <c r="AA99" s="9"/>
      <c r="AB99" s="9"/>
      <c r="AC99" s="9"/>
      <c r="AD99" s="9"/>
      <c r="AE99" s="9"/>
    </row>
    <row r="100" s="10" customFormat="1" ht="19.92" customHeight="1">
      <c r="A100" s="10"/>
      <c r="B100" s="194"/>
      <c r="C100" s="133"/>
      <c r="D100" s="195" t="s">
        <v>709</v>
      </c>
      <c r="E100" s="196"/>
      <c r="F100" s="196"/>
      <c r="G100" s="196"/>
      <c r="H100" s="196"/>
      <c r="I100" s="196"/>
      <c r="J100" s="197">
        <f>J127</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710</v>
      </c>
      <c r="E101" s="196"/>
      <c r="F101" s="196"/>
      <c r="G101" s="196"/>
      <c r="H101" s="196"/>
      <c r="I101" s="196"/>
      <c r="J101" s="197">
        <f>J141</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711</v>
      </c>
      <c r="E102" s="196"/>
      <c r="F102" s="196"/>
      <c r="G102" s="196"/>
      <c r="H102" s="196"/>
      <c r="I102" s="196"/>
      <c r="J102" s="197">
        <f>J150</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712</v>
      </c>
      <c r="E103" s="196"/>
      <c r="F103" s="196"/>
      <c r="G103" s="196"/>
      <c r="H103" s="196"/>
      <c r="I103" s="196"/>
      <c r="J103" s="197">
        <f>J159</f>
        <v>0</v>
      </c>
      <c r="K103" s="133"/>
      <c r="L103" s="198"/>
      <c r="S103" s="10"/>
      <c r="T103" s="10"/>
      <c r="U103" s="10"/>
      <c r="V103" s="10"/>
      <c r="W103" s="10"/>
      <c r="X103" s="10"/>
      <c r="Y103" s="10"/>
      <c r="Z103" s="10"/>
      <c r="AA103" s="10"/>
      <c r="AB103" s="10"/>
      <c r="AC103" s="10"/>
      <c r="AD103" s="10"/>
      <c r="AE103" s="10"/>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2407</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07.3 - VYTÁPĚNÍ 7.NP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5.15" customHeight="1">
      <c r="A121" s="38"/>
      <c r="B121" s="39"/>
      <c r="C121" s="32" t="s">
        <v>24</v>
      </c>
      <c r="D121" s="40"/>
      <c r="E121" s="40"/>
      <c r="F121" s="27" t="str">
        <f>E17</f>
        <v>Krajský úřad Královéhradeckého kraje</v>
      </c>
      <c r="G121" s="40"/>
      <c r="H121" s="40"/>
      <c r="I121" s="32" t="s">
        <v>30</v>
      </c>
      <c r="J121" s="36" t="str">
        <f>E23</f>
        <v>Ondřej Zikán</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f>
        <v>0</v>
      </c>
      <c r="Q125" s="104"/>
      <c r="R125" s="207">
        <f>R126</f>
        <v>0.80449999999999999</v>
      </c>
      <c r="S125" s="104"/>
      <c r="T125" s="208">
        <f>T126</f>
        <v>0</v>
      </c>
      <c r="U125" s="38"/>
      <c r="V125" s="38"/>
      <c r="W125" s="38"/>
      <c r="X125" s="38"/>
      <c r="Y125" s="38"/>
      <c r="Z125" s="38"/>
      <c r="AA125" s="38"/>
      <c r="AB125" s="38"/>
      <c r="AC125" s="38"/>
      <c r="AD125" s="38"/>
      <c r="AE125" s="38"/>
      <c r="AT125" s="17" t="s">
        <v>76</v>
      </c>
      <c r="AU125" s="17" t="s">
        <v>275</v>
      </c>
      <c r="BK125" s="209">
        <f>BK126</f>
        <v>0</v>
      </c>
    </row>
    <row r="126" s="12" customFormat="1" ht="25.92" customHeight="1">
      <c r="A126" s="12"/>
      <c r="B126" s="210"/>
      <c r="C126" s="211"/>
      <c r="D126" s="212" t="s">
        <v>76</v>
      </c>
      <c r="E126" s="213" t="s">
        <v>385</v>
      </c>
      <c r="F126" s="213" t="s">
        <v>386</v>
      </c>
      <c r="G126" s="211"/>
      <c r="H126" s="211"/>
      <c r="I126" s="214"/>
      <c r="J126" s="215">
        <f>BK126</f>
        <v>0</v>
      </c>
      <c r="K126" s="211"/>
      <c r="L126" s="216"/>
      <c r="M126" s="217"/>
      <c r="N126" s="218"/>
      <c r="O126" s="218"/>
      <c r="P126" s="219">
        <f>P127+P141+P150+P159</f>
        <v>0</v>
      </c>
      <c r="Q126" s="218"/>
      <c r="R126" s="219">
        <f>R127+R141+R150+R159</f>
        <v>0.80449999999999999</v>
      </c>
      <c r="S126" s="218"/>
      <c r="T126" s="220">
        <f>T127+T141+T150+T159</f>
        <v>0</v>
      </c>
      <c r="U126" s="12"/>
      <c r="V126" s="12"/>
      <c r="W126" s="12"/>
      <c r="X126" s="12"/>
      <c r="Y126" s="12"/>
      <c r="Z126" s="12"/>
      <c r="AA126" s="12"/>
      <c r="AB126" s="12"/>
      <c r="AC126" s="12"/>
      <c r="AD126" s="12"/>
      <c r="AE126" s="12"/>
      <c r="AR126" s="221" t="s">
        <v>86</v>
      </c>
      <c r="AT126" s="222" t="s">
        <v>76</v>
      </c>
      <c r="AU126" s="222" t="s">
        <v>77</v>
      </c>
      <c r="AY126" s="221" t="s">
        <v>304</v>
      </c>
      <c r="BK126" s="223">
        <f>BK127+BK141+BK150+BK159</f>
        <v>0</v>
      </c>
    </row>
    <row r="127" s="12" customFormat="1" ht="22.8" customHeight="1">
      <c r="A127" s="12"/>
      <c r="B127" s="210"/>
      <c r="C127" s="211"/>
      <c r="D127" s="212" t="s">
        <v>76</v>
      </c>
      <c r="E127" s="224" t="s">
        <v>769</v>
      </c>
      <c r="F127" s="224" t="s">
        <v>770</v>
      </c>
      <c r="G127" s="211"/>
      <c r="H127" s="211"/>
      <c r="I127" s="214"/>
      <c r="J127" s="225">
        <f>BK127</f>
        <v>0</v>
      </c>
      <c r="K127" s="211"/>
      <c r="L127" s="216"/>
      <c r="M127" s="217"/>
      <c r="N127" s="218"/>
      <c r="O127" s="218"/>
      <c r="P127" s="219">
        <f>SUM(P128:P140)</f>
        <v>0</v>
      </c>
      <c r="Q127" s="218"/>
      <c r="R127" s="219">
        <f>SUM(R128:R140)</f>
        <v>0.3125</v>
      </c>
      <c r="S127" s="218"/>
      <c r="T127" s="220">
        <f>SUM(T128:T140)</f>
        <v>0</v>
      </c>
      <c r="U127" s="12"/>
      <c r="V127" s="12"/>
      <c r="W127" s="12"/>
      <c r="X127" s="12"/>
      <c r="Y127" s="12"/>
      <c r="Z127" s="12"/>
      <c r="AA127" s="12"/>
      <c r="AB127" s="12"/>
      <c r="AC127" s="12"/>
      <c r="AD127" s="12"/>
      <c r="AE127" s="12"/>
      <c r="AR127" s="221" t="s">
        <v>86</v>
      </c>
      <c r="AT127" s="222" t="s">
        <v>76</v>
      </c>
      <c r="AU127" s="222" t="s">
        <v>84</v>
      </c>
      <c r="AY127" s="221" t="s">
        <v>304</v>
      </c>
      <c r="BK127" s="223">
        <f>SUM(BK128:BK140)</f>
        <v>0</v>
      </c>
    </row>
    <row r="128" s="2" customFormat="1" ht="24.15" customHeight="1">
      <c r="A128" s="38"/>
      <c r="B128" s="39"/>
      <c r="C128" s="226" t="s">
        <v>84</v>
      </c>
      <c r="D128" s="226" t="s">
        <v>307</v>
      </c>
      <c r="E128" s="227" t="s">
        <v>771</v>
      </c>
      <c r="F128" s="228" t="s">
        <v>772</v>
      </c>
      <c r="G128" s="229" t="s">
        <v>547</v>
      </c>
      <c r="H128" s="230">
        <v>120</v>
      </c>
      <c r="I128" s="231"/>
      <c r="J128" s="232">
        <f>ROUND(I128*H128,2)</f>
        <v>0</v>
      </c>
      <c r="K128" s="228" t="s">
        <v>318</v>
      </c>
      <c r="L128" s="44"/>
      <c r="M128" s="233" t="s">
        <v>1</v>
      </c>
      <c r="N128" s="234" t="s">
        <v>42</v>
      </c>
      <c r="O128" s="91"/>
      <c r="P128" s="235">
        <f>O128*H128</f>
        <v>0</v>
      </c>
      <c r="Q128" s="235">
        <v>0.00062</v>
      </c>
      <c r="R128" s="235">
        <f>Q128*H128</f>
        <v>0.074399999999999994</v>
      </c>
      <c r="S128" s="235">
        <v>0</v>
      </c>
      <c r="T128" s="236">
        <f>S128*H128</f>
        <v>0</v>
      </c>
      <c r="U128" s="38"/>
      <c r="V128" s="38"/>
      <c r="W128" s="38"/>
      <c r="X128" s="38"/>
      <c r="Y128" s="38"/>
      <c r="Z128" s="38"/>
      <c r="AA128" s="38"/>
      <c r="AB128" s="38"/>
      <c r="AC128" s="38"/>
      <c r="AD128" s="38"/>
      <c r="AE128" s="38"/>
      <c r="AR128" s="237" t="s">
        <v>392</v>
      </c>
      <c r="AT128" s="237" t="s">
        <v>307</v>
      </c>
      <c r="AU128" s="237" t="s">
        <v>86</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392</v>
      </c>
      <c r="BM128" s="237" t="s">
        <v>2487</v>
      </c>
    </row>
    <row r="129" s="13" customFormat="1">
      <c r="A129" s="13"/>
      <c r="B129" s="239"/>
      <c r="C129" s="240"/>
      <c r="D129" s="241" t="s">
        <v>323</v>
      </c>
      <c r="E129" s="242" t="s">
        <v>1</v>
      </c>
      <c r="F129" s="243" t="s">
        <v>1495</v>
      </c>
      <c r="G129" s="240"/>
      <c r="H129" s="244">
        <v>120</v>
      </c>
      <c r="I129" s="245"/>
      <c r="J129" s="240"/>
      <c r="K129" s="240"/>
      <c r="L129" s="246"/>
      <c r="M129" s="247"/>
      <c r="N129" s="248"/>
      <c r="O129" s="248"/>
      <c r="P129" s="248"/>
      <c r="Q129" s="248"/>
      <c r="R129" s="248"/>
      <c r="S129" s="248"/>
      <c r="T129" s="249"/>
      <c r="U129" s="13"/>
      <c r="V129" s="13"/>
      <c r="W129" s="13"/>
      <c r="X129" s="13"/>
      <c r="Y129" s="13"/>
      <c r="Z129" s="13"/>
      <c r="AA129" s="13"/>
      <c r="AB129" s="13"/>
      <c r="AC129" s="13"/>
      <c r="AD129" s="13"/>
      <c r="AE129" s="13"/>
      <c r="AT129" s="250" t="s">
        <v>323</v>
      </c>
      <c r="AU129" s="250" t="s">
        <v>86</v>
      </c>
      <c r="AV129" s="13" t="s">
        <v>86</v>
      </c>
      <c r="AW129" s="13" t="s">
        <v>32</v>
      </c>
      <c r="AX129" s="13" t="s">
        <v>84</v>
      </c>
      <c r="AY129" s="250" t="s">
        <v>304</v>
      </c>
    </row>
    <row r="130" s="2" customFormat="1" ht="24.15" customHeight="1">
      <c r="A130" s="38"/>
      <c r="B130" s="39"/>
      <c r="C130" s="226" t="s">
        <v>86</v>
      </c>
      <c r="D130" s="226" t="s">
        <v>307</v>
      </c>
      <c r="E130" s="227" t="s">
        <v>775</v>
      </c>
      <c r="F130" s="228" t="s">
        <v>776</v>
      </c>
      <c r="G130" s="229" t="s">
        <v>547</v>
      </c>
      <c r="H130" s="230">
        <v>90</v>
      </c>
      <c r="I130" s="231"/>
      <c r="J130" s="232">
        <f>ROUND(I130*H130,2)</f>
        <v>0</v>
      </c>
      <c r="K130" s="228" t="s">
        <v>318</v>
      </c>
      <c r="L130" s="44"/>
      <c r="M130" s="233" t="s">
        <v>1</v>
      </c>
      <c r="N130" s="234" t="s">
        <v>42</v>
      </c>
      <c r="O130" s="91"/>
      <c r="P130" s="235">
        <f>O130*H130</f>
        <v>0</v>
      </c>
      <c r="Q130" s="235">
        <v>0.00095</v>
      </c>
      <c r="R130" s="235">
        <f>Q130*H130</f>
        <v>0.085500000000000007</v>
      </c>
      <c r="S130" s="235">
        <v>0</v>
      </c>
      <c r="T130" s="236">
        <f>S130*H130</f>
        <v>0</v>
      </c>
      <c r="U130" s="38"/>
      <c r="V130" s="38"/>
      <c r="W130" s="38"/>
      <c r="X130" s="38"/>
      <c r="Y130" s="38"/>
      <c r="Z130" s="38"/>
      <c r="AA130" s="38"/>
      <c r="AB130" s="38"/>
      <c r="AC130" s="38"/>
      <c r="AD130" s="38"/>
      <c r="AE130" s="38"/>
      <c r="AR130" s="237" t="s">
        <v>392</v>
      </c>
      <c r="AT130" s="237" t="s">
        <v>307</v>
      </c>
      <c r="AU130" s="237" t="s">
        <v>86</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2488</v>
      </c>
    </row>
    <row r="131" s="13" customFormat="1">
      <c r="A131" s="13"/>
      <c r="B131" s="239"/>
      <c r="C131" s="240"/>
      <c r="D131" s="241" t="s">
        <v>323</v>
      </c>
      <c r="E131" s="242" t="s">
        <v>1</v>
      </c>
      <c r="F131" s="243" t="s">
        <v>774</v>
      </c>
      <c r="G131" s="240"/>
      <c r="H131" s="244">
        <v>90</v>
      </c>
      <c r="I131" s="245"/>
      <c r="J131" s="240"/>
      <c r="K131" s="240"/>
      <c r="L131" s="246"/>
      <c r="M131" s="247"/>
      <c r="N131" s="248"/>
      <c r="O131" s="248"/>
      <c r="P131" s="248"/>
      <c r="Q131" s="248"/>
      <c r="R131" s="248"/>
      <c r="S131" s="248"/>
      <c r="T131" s="249"/>
      <c r="U131" s="13"/>
      <c r="V131" s="13"/>
      <c r="W131" s="13"/>
      <c r="X131" s="13"/>
      <c r="Y131" s="13"/>
      <c r="Z131" s="13"/>
      <c r="AA131" s="13"/>
      <c r="AB131" s="13"/>
      <c r="AC131" s="13"/>
      <c r="AD131" s="13"/>
      <c r="AE131" s="13"/>
      <c r="AT131" s="250" t="s">
        <v>323</v>
      </c>
      <c r="AU131" s="250" t="s">
        <v>86</v>
      </c>
      <c r="AV131" s="13" t="s">
        <v>86</v>
      </c>
      <c r="AW131" s="13" t="s">
        <v>32</v>
      </c>
      <c r="AX131" s="13" t="s">
        <v>84</v>
      </c>
      <c r="AY131" s="250" t="s">
        <v>304</v>
      </c>
    </row>
    <row r="132" s="2" customFormat="1" ht="24.15" customHeight="1">
      <c r="A132" s="38"/>
      <c r="B132" s="39"/>
      <c r="C132" s="226" t="s">
        <v>305</v>
      </c>
      <c r="D132" s="226" t="s">
        <v>307</v>
      </c>
      <c r="E132" s="227" t="s">
        <v>778</v>
      </c>
      <c r="F132" s="228" t="s">
        <v>779</v>
      </c>
      <c r="G132" s="229" t="s">
        <v>547</v>
      </c>
      <c r="H132" s="230">
        <v>40</v>
      </c>
      <c r="I132" s="231"/>
      <c r="J132" s="232">
        <f>ROUND(I132*H132,2)</f>
        <v>0</v>
      </c>
      <c r="K132" s="228" t="s">
        <v>318</v>
      </c>
      <c r="L132" s="44"/>
      <c r="M132" s="233" t="s">
        <v>1</v>
      </c>
      <c r="N132" s="234" t="s">
        <v>42</v>
      </c>
      <c r="O132" s="91"/>
      <c r="P132" s="235">
        <f>O132*H132</f>
        <v>0</v>
      </c>
      <c r="Q132" s="235">
        <v>0.0011900000000000001</v>
      </c>
      <c r="R132" s="235">
        <f>Q132*H132</f>
        <v>0.047600000000000003</v>
      </c>
      <c r="S132" s="235">
        <v>0</v>
      </c>
      <c r="T132" s="236">
        <f>S132*H132</f>
        <v>0</v>
      </c>
      <c r="U132" s="38"/>
      <c r="V132" s="38"/>
      <c r="W132" s="38"/>
      <c r="X132" s="38"/>
      <c r="Y132" s="38"/>
      <c r="Z132" s="38"/>
      <c r="AA132" s="38"/>
      <c r="AB132" s="38"/>
      <c r="AC132" s="38"/>
      <c r="AD132" s="38"/>
      <c r="AE132" s="38"/>
      <c r="AR132" s="237" t="s">
        <v>392</v>
      </c>
      <c r="AT132" s="237" t="s">
        <v>307</v>
      </c>
      <c r="AU132" s="237" t="s">
        <v>86</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2489</v>
      </c>
    </row>
    <row r="133" s="13" customFormat="1">
      <c r="A133" s="13"/>
      <c r="B133" s="239"/>
      <c r="C133" s="240"/>
      <c r="D133" s="241" t="s">
        <v>323</v>
      </c>
      <c r="E133" s="242" t="s">
        <v>1</v>
      </c>
      <c r="F133" s="243" t="s">
        <v>785</v>
      </c>
      <c r="G133" s="240"/>
      <c r="H133" s="244">
        <v>40</v>
      </c>
      <c r="I133" s="245"/>
      <c r="J133" s="240"/>
      <c r="K133" s="240"/>
      <c r="L133" s="246"/>
      <c r="M133" s="247"/>
      <c r="N133" s="248"/>
      <c r="O133" s="248"/>
      <c r="P133" s="248"/>
      <c r="Q133" s="248"/>
      <c r="R133" s="248"/>
      <c r="S133" s="248"/>
      <c r="T133" s="249"/>
      <c r="U133" s="13"/>
      <c r="V133" s="13"/>
      <c r="W133" s="13"/>
      <c r="X133" s="13"/>
      <c r="Y133" s="13"/>
      <c r="Z133" s="13"/>
      <c r="AA133" s="13"/>
      <c r="AB133" s="13"/>
      <c r="AC133" s="13"/>
      <c r="AD133" s="13"/>
      <c r="AE133" s="13"/>
      <c r="AT133" s="250" t="s">
        <v>323</v>
      </c>
      <c r="AU133" s="250" t="s">
        <v>86</v>
      </c>
      <c r="AV133" s="13" t="s">
        <v>86</v>
      </c>
      <c r="AW133" s="13" t="s">
        <v>32</v>
      </c>
      <c r="AX133" s="13" t="s">
        <v>84</v>
      </c>
      <c r="AY133" s="250" t="s">
        <v>304</v>
      </c>
    </row>
    <row r="134" s="2" customFormat="1" ht="24.15" customHeight="1">
      <c r="A134" s="38"/>
      <c r="B134" s="39"/>
      <c r="C134" s="226" t="s">
        <v>311</v>
      </c>
      <c r="D134" s="226" t="s">
        <v>307</v>
      </c>
      <c r="E134" s="227" t="s">
        <v>782</v>
      </c>
      <c r="F134" s="228" t="s">
        <v>783</v>
      </c>
      <c r="G134" s="229" t="s">
        <v>547</v>
      </c>
      <c r="H134" s="230">
        <v>70</v>
      </c>
      <c r="I134" s="231"/>
      <c r="J134" s="232">
        <f>ROUND(I134*H134,2)</f>
        <v>0</v>
      </c>
      <c r="K134" s="228" t="s">
        <v>318</v>
      </c>
      <c r="L134" s="44"/>
      <c r="M134" s="233" t="s">
        <v>1</v>
      </c>
      <c r="N134" s="234" t="s">
        <v>42</v>
      </c>
      <c r="O134" s="91"/>
      <c r="P134" s="235">
        <f>O134*H134</f>
        <v>0</v>
      </c>
      <c r="Q134" s="235">
        <v>0.0015</v>
      </c>
      <c r="R134" s="235">
        <f>Q134*H134</f>
        <v>0.105</v>
      </c>
      <c r="S134" s="235">
        <v>0</v>
      </c>
      <c r="T134" s="236">
        <f>S134*H134</f>
        <v>0</v>
      </c>
      <c r="U134" s="38"/>
      <c r="V134" s="38"/>
      <c r="W134" s="38"/>
      <c r="X134" s="38"/>
      <c r="Y134" s="38"/>
      <c r="Z134" s="38"/>
      <c r="AA134" s="38"/>
      <c r="AB134" s="38"/>
      <c r="AC134" s="38"/>
      <c r="AD134" s="38"/>
      <c r="AE134" s="38"/>
      <c r="AR134" s="237" t="s">
        <v>392</v>
      </c>
      <c r="AT134" s="237" t="s">
        <v>307</v>
      </c>
      <c r="AU134" s="237" t="s">
        <v>86</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2490</v>
      </c>
    </row>
    <row r="135" s="13" customFormat="1">
      <c r="A135" s="13"/>
      <c r="B135" s="239"/>
      <c r="C135" s="240"/>
      <c r="D135" s="241" t="s">
        <v>323</v>
      </c>
      <c r="E135" s="242" t="s">
        <v>1</v>
      </c>
      <c r="F135" s="243" t="s">
        <v>1499</v>
      </c>
      <c r="G135" s="240"/>
      <c r="H135" s="244">
        <v>70</v>
      </c>
      <c r="I135" s="245"/>
      <c r="J135" s="240"/>
      <c r="K135" s="240"/>
      <c r="L135" s="246"/>
      <c r="M135" s="247"/>
      <c r="N135" s="248"/>
      <c r="O135" s="248"/>
      <c r="P135" s="248"/>
      <c r="Q135" s="248"/>
      <c r="R135" s="248"/>
      <c r="S135" s="248"/>
      <c r="T135" s="249"/>
      <c r="U135" s="13"/>
      <c r="V135" s="13"/>
      <c r="W135" s="13"/>
      <c r="X135" s="13"/>
      <c r="Y135" s="13"/>
      <c r="Z135" s="13"/>
      <c r="AA135" s="13"/>
      <c r="AB135" s="13"/>
      <c r="AC135" s="13"/>
      <c r="AD135" s="13"/>
      <c r="AE135" s="13"/>
      <c r="AT135" s="250" t="s">
        <v>323</v>
      </c>
      <c r="AU135" s="250" t="s">
        <v>86</v>
      </c>
      <c r="AV135" s="13" t="s">
        <v>86</v>
      </c>
      <c r="AW135" s="13" t="s">
        <v>32</v>
      </c>
      <c r="AX135" s="13" t="s">
        <v>84</v>
      </c>
      <c r="AY135" s="250" t="s">
        <v>304</v>
      </c>
    </row>
    <row r="136" s="2" customFormat="1" ht="21.75" customHeight="1">
      <c r="A136" s="38"/>
      <c r="B136" s="39"/>
      <c r="C136" s="226" t="s">
        <v>330</v>
      </c>
      <c r="D136" s="226" t="s">
        <v>307</v>
      </c>
      <c r="E136" s="227" t="s">
        <v>804</v>
      </c>
      <c r="F136" s="228" t="s">
        <v>805</v>
      </c>
      <c r="G136" s="229" t="s">
        <v>547</v>
      </c>
      <c r="H136" s="230">
        <v>320</v>
      </c>
      <c r="I136" s="231"/>
      <c r="J136" s="232">
        <f>ROUND(I136*H136,2)</f>
        <v>0</v>
      </c>
      <c r="K136" s="228" t="s">
        <v>318</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2491</v>
      </c>
    </row>
    <row r="137" s="13" customFormat="1">
      <c r="A137" s="13"/>
      <c r="B137" s="239"/>
      <c r="C137" s="240"/>
      <c r="D137" s="241" t="s">
        <v>323</v>
      </c>
      <c r="E137" s="242" t="s">
        <v>1</v>
      </c>
      <c r="F137" s="243" t="s">
        <v>1501</v>
      </c>
      <c r="G137" s="240"/>
      <c r="H137" s="244">
        <v>320</v>
      </c>
      <c r="I137" s="245"/>
      <c r="J137" s="240"/>
      <c r="K137" s="240"/>
      <c r="L137" s="246"/>
      <c r="M137" s="247"/>
      <c r="N137" s="248"/>
      <c r="O137" s="248"/>
      <c r="P137" s="248"/>
      <c r="Q137" s="248"/>
      <c r="R137" s="248"/>
      <c r="S137" s="248"/>
      <c r="T137" s="249"/>
      <c r="U137" s="13"/>
      <c r="V137" s="13"/>
      <c r="W137" s="13"/>
      <c r="X137" s="13"/>
      <c r="Y137" s="13"/>
      <c r="Z137" s="13"/>
      <c r="AA137" s="13"/>
      <c r="AB137" s="13"/>
      <c r="AC137" s="13"/>
      <c r="AD137" s="13"/>
      <c r="AE137" s="13"/>
      <c r="AT137" s="250" t="s">
        <v>323</v>
      </c>
      <c r="AU137" s="250" t="s">
        <v>86</v>
      </c>
      <c r="AV137" s="13" t="s">
        <v>86</v>
      </c>
      <c r="AW137" s="13" t="s">
        <v>32</v>
      </c>
      <c r="AX137" s="13" t="s">
        <v>84</v>
      </c>
      <c r="AY137" s="250" t="s">
        <v>304</v>
      </c>
    </row>
    <row r="138" s="2" customFormat="1" ht="24.15" customHeight="1">
      <c r="A138" s="38"/>
      <c r="B138" s="39"/>
      <c r="C138" s="226" t="s">
        <v>313</v>
      </c>
      <c r="D138" s="226" t="s">
        <v>307</v>
      </c>
      <c r="E138" s="227" t="s">
        <v>815</v>
      </c>
      <c r="F138" s="228" t="s">
        <v>816</v>
      </c>
      <c r="G138" s="229" t="s">
        <v>575</v>
      </c>
      <c r="H138" s="230">
        <v>30</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392</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392</v>
      </c>
      <c r="BM138" s="237" t="s">
        <v>2492</v>
      </c>
    </row>
    <row r="139" s="2" customFormat="1" ht="24.15" customHeight="1">
      <c r="A139" s="38"/>
      <c r="B139" s="39"/>
      <c r="C139" s="226" t="s">
        <v>343</v>
      </c>
      <c r="D139" s="226" t="s">
        <v>307</v>
      </c>
      <c r="E139" s="227" t="s">
        <v>818</v>
      </c>
      <c r="F139" s="228" t="s">
        <v>819</v>
      </c>
      <c r="G139" s="229" t="s">
        <v>365</v>
      </c>
      <c r="H139" s="230">
        <v>0.313</v>
      </c>
      <c r="I139" s="231"/>
      <c r="J139" s="232">
        <f>ROUND(I139*H139,2)</f>
        <v>0</v>
      </c>
      <c r="K139" s="228" t="s">
        <v>318</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392</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2493</v>
      </c>
    </row>
    <row r="140" s="2" customFormat="1" ht="24.15" customHeight="1">
      <c r="A140" s="38"/>
      <c r="B140" s="39"/>
      <c r="C140" s="226" t="s">
        <v>348</v>
      </c>
      <c r="D140" s="226" t="s">
        <v>307</v>
      </c>
      <c r="E140" s="227" t="s">
        <v>821</v>
      </c>
      <c r="F140" s="228" t="s">
        <v>822</v>
      </c>
      <c r="G140" s="229" t="s">
        <v>365</v>
      </c>
      <c r="H140" s="230">
        <v>0.313</v>
      </c>
      <c r="I140" s="231"/>
      <c r="J140" s="232">
        <f>ROUND(I140*H140,2)</f>
        <v>0</v>
      </c>
      <c r="K140" s="228" t="s">
        <v>823</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392</v>
      </c>
      <c r="AT140" s="237" t="s">
        <v>307</v>
      </c>
      <c r="AU140" s="237" t="s">
        <v>86</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2494</v>
      </c>
    </row>
    <row r="141" s="12" customFormat="1" ht="22.8" customHeight="1">
      <c r="A141" s="12"/>
      <c r="B141" s="210"/>
      <c r="C141" s="211"/>
      <c r="D141" s="212" t="s">
        <v>76</v>
      </c>
      <c r="E141" s="224" t="s">
        <v>825</v>
      </c>
      <c r="F141" s="224" t="s">
        <v>826</v>
      </c>
      <c r="G141" s="211"/>
      <c r="H141" s="211"/>
      <c r="I141" s="214"/>
      <c r="J141" s="225">
        <f>BK141</f>
        <v>0</v>
      </c>
      <c r="K141" s="211"/>
      <c r="L141" s="216"/>
      <c r="M141" s="217"/>
      <c r="N141" s="218"/>
      <c r="O141" s="218"/>
      <c r="P141" s="219">
        <f>SUM(P142:P149)</f>
        <v>0</v>
      </c>
      <c r="Q141" s="218"/>
      <c r="R141" s="219">
        <f>SUM(R142:R149)</f>
        <v>0.0184</v>
      </c>
      <c r="S141" s="218"/>
      <c r="T141" s="220">
        <f>SUM(T142:T149)</f>
        <v>0</v>
      </c>
      <c r="U141" s="12"/>
      <c r="V141" s="12"/>
      <c r="W141" s="12"/>
      <c r="X141" s="12"/>
      <c r="Y141" s="12"/>
      <c r="Z141" s="12"/>
      <c r="AA141" s="12"/>
      <c r="AB141" s="12"/>
      <c r="AC141" s="12"/>
      <c r="AD141" s="12"/>
      <c r="AE141" s="12"/>
      <c r="AR141" s="221" t="s">
        <v>86</v>
      </c>
      <c r="AT141" s="222" t="s">
        <v>76</v>
      </c>
      <c r="AU141" s="222" t="s">
        <v>84</v>
      </c>
      <c r="AY141" s="221" t="s">
        <v>304</v>
      </c>
      <c r="BK141" s="223">
        <f>SUM(BK142:BK149)</f>
        <v>0</v>
      </c>
    </row>
    <row r="142" s="2" customFormat="1" ht="37.8" customHeight="1">
      <c r="A142" s="38"/>
      <c r="B142" s="39"/>
      <c r="C142" s="273" t="s">
        <v>325</v>
      </c>
      <c r="D142" s="273" t="s">
        <v>423</v>
      </c>
      <c r="E142" s="274" t="s">
        <v>837</v>
      </c>
      <c r="F142" s="275" t="s">
        <v>838</v>
      </c>
      <c r="G142" s="276" t="s">
        <v>575</v>
      </c>
      <c r="H142" s="277">
        <v>20</v>
      </c>
      <c r="I142" s="278"/>
      <c r="J142" s="279">
        <f>ROUND(I142*H142,2)</f>
        <v>0</v>
      </c>
      <c r="K142" s="275" t="s">
        <v>1</v>
      </c>
      <c r="L142" s="280"/>
      <c r="M142" s="281" t="s">
        <v>1</v>
      </c>
      <c r="N142" s="282" t="s">
        <v>42</v>
      </c>
      <c r="O142" s="91"/>
      <c r="P142" s="235">
        <f>O142*H142</f>
        <v>0</v>
      </c>
      <c r="Q142" s="235">
        <v>0.00023000000000000001</v>
      </c>
      <c r="R142" s="235">
        <f>Q142*H142</f>
        <v>0.0045999999999999999</v>
      </c>
      <c r="S142" s="235">
        <v>0</v>
      </c>
      <c r="T142" s="236">
        <f>S142*H142</f>
        <v>0</v>
      </c>
      <c r="U142" s="38"/>
      <c r="V142" s="38"/>
      <c r="W142" s="38"/>
      <c r="X142" s="38"/>
      <c r="Y142" s="38"/>
      <c r="Z142" s="38"/>
      <c r="AA142" s="38"/>
      <c r="AB142" s="38"/>
      <c r="AC142" s="38"/>
      <c r="AD142" s="38"/>
      <c r="AE142" s="38"/>
      <c r="AR142" s="237" t="s">
        <v>426</v>
      </c>
      <c r="AT142" s="237" t="s">
        <v>423</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2495</v>
      </c>
    </row>
    <row r="143" s="13" customFormat="1">
      <c r="A143" s="13"/>
      <c r="B143" s="239"/>
      <c r="C143" s="240"/>
      <c r="D143" s="241" t="s">
        <v>323</v>
      </c>
      <c r="E143" s="242" t="s">
        <v>1</v>
      </c>
      <c r="F143" s="243" t="s">
        <v>830</v>
      </c>
      <c r="G143" s="240"/>
      <c r="H143" s="244">
        <v>20</v>
      </c>
      <c r="I143" s="245"/>
      <c r="J143" s="240"/>
      <c r="K143" s="240"/>
      <c r="L143" s="246"/>
      <c r="M143" s="247"/>
      <c r="N143" s="248"/>
      <c r="O143" s="248"/>
      <c r="P143" s="248"/>
      <c r="Q143" s="248"/>
      <c r="R143" s="248"/>
      <c r="S143" s="248"/>
      <c r="T143" s="249"/>
      <c r="U143" s="13"/>
      <c r="V143" s="13"/>
      <c r="W143" s="13"/>
      <c r="X143" s="13"/>
      <c r="Y143" s="13"/>
      <c r="Z143" s="13"/>
      <c r="AA143" s="13"/>
      <c r="AB143" s="13"/>
      <c r="AC143" s="13"/>
      <c r="AD143" s="13"/>
      <c r="AE143" s="13"/>
      <c r="AT143" s="250" t="s">
        <v>323</v>
      </c>
      <c r="AU143" s="250" t="s">
        <v>86</v>
      </c>
      <c r="AV143" s="13" t="s">
        <v>86</v>
      </c>
      <c r="AW143" s="13" t="s">
        <v>32</v>
      </c>
      <c r="AX143" s="13" t="s">
        <v>84</v>
      </c>
      <c r="AY143" s="250" t="s">
        <v>304</v>
      </c>
    </row>
    <row r="144" s="2" customFormat="1" ht="24.15" customHeight="1">
      <c r="A144" s="38"/>
      <c r="B144" s="39"/>
      <c r="C144" s="273" t="s">
        <v>362</v>
      </c>
      <c r="D144" s="273" t="s">
        <v>423</v>
      </c>
      <c r="E144" s="274" t="s">
        <v>841</v>
      </c>
      <c r="F144" s="275" t="s">
        <v>842</v>
      </c>
      <c r="G144" s="276" t="s">
        <v>575</v>
      </c>
      <c r="H144" s="277">
        <v>20</v>
      </c>
      <c r="I144" s="278"/>
      <c r="J144" s="279">
        <f>ROUND(I144*H144,2)</f>
        <v>0</v>
      </c>
      <c r="K144" s="275" t="s">
        <v>1</v>
      </c>
      <c r="L144" s="280"/>
      <c r="M144" s="281" t="s">
        <v>1</v>
      </c>
      <c r="N144" s="282" t="s">
        <v>42</v>
      </c>
      <c r="O144" s="91"/>
      <c r="P144" s="235">
        <f>O144*H144</f>
        <v>0</v>
      </c>
      <c r="Q144" s="235">
        <v>0.00023000000000000001</v>
      </c>
      <c r="R144" s="235">
        <f>Q144*H144</f>
        <v>0.0045999999999999999</v>
      </c>
      <c r="S144" s="235">
        <v>0</v>
      </c>
      <c r="T144" s="236">
        <f>S144*H144</f>
        <v>0</v>
      </c>
      <c r="U144" s="38"/>
      <c r="V144" s="38"/>
      <c r="W144" s="38"/>
      <c r="X144" s="38"/>
      <c r="Y144" s="38"/>
      <c r="Z144" s="38"/>
      <c r="AA144" s="38"/>
      <c r="AB144" s="38"/>
      <c r="AC144" s="38"/>
      <c r="AD144" s="38"/>
      <c r="AE144" s="38"/>
      <c r="AR144" s="237" t="s">
        <v>426</v>
      </c>
      <c r="AT144" s="237" t="s">
        <v>423</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2496</v>
      </c>
    </row>
    <row r="145" s="13" customFormat="1">
      <c r="A145" s="13"/>
      <c r="B145" s="239"/>
      <c r="C145" s="240"/>
      <c r="D145" s="241" t="s">
        <v>323</v>
      </c>
      <c r="E145" s="242" t="s">
        <v>1</v>
      </c>
      <c r="F145" s="243" t="s">
        <v>830</v>
      </c>
      <c r="G145" s="240"/>
      <c r="H145" s="244">
        <v>20</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4.15" customHeight="1">
      <c r="A146" s="38"/>
      <c r="B146" s="39"/>
      <c r="C146" s="273" t="s">
        <v>367</v>
      </c>
      <c r="D146" s="273" t="s">
        <v>423</v>
      </c>
      <c r="E146" s="274" t="s">
        <v>844</v>
      </c>
      <c r="F146" s="275" t="s">
        <v>845</v>
      </c>
      <c r="G146" s="276" t="s">
        <v>575</v>
      </c>
      <c r="H146" s="277">
        <v>40</v>
      </c>
      <c r="I146" s="278"/>
      <c r="J146" s="279">
        <f>ROUND(I146*H146,2)</f>
        <v>0</v>
      </c>
      <c r="K146" s="275" t="s">
        <v>1</v>
      </c>
      <c r="L146" s="280"/>
      <c r="M146" s="281" t="s">
        <v>1</v>
      </c>
      <c r="N146" s="282" t="s">
        <v>42</v>
      </c>
      <c r="O146" s="91"/>
      <c r="P146" s="235">
        <f>O146*H146</f>
        <v>0</v>
      </c>
      <c r="Q146" s="235">
        <v>0.00023000000000000001</v>
      </c>
      <c r="R146" s="235">
        <f>Q146*H146</f>
        <v>0.0091999999999999998</v>
      </c>
      <c r="S146" s="235">
        <v>0</v>
      </c>
      <c r="T146" s="236">
        <f>S146*H146</f>
        <v>0</v>
      </c>
      <c r="U146" s="38"/>
      <c r="V146" s="38"/>
      <c r="W146" s="38"/>
      <c r="X146" s="38"/>
      <c r="Y146" s="38"/>
      <c r="Z146" s="38"/>
      <c r="AA146" s="38"/>
      <c r="AB146" s="38"/>
      <c r="AC146" s="38"/>
      <c r="AD146" s="38"/>
      <c r="AE146" s="38"/>
      <c r="AR146" s="237" t="s">
        <v>426</v>
      </c>
      <c r="AT146" s="237" t="s">
        <v>423</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2497</v>
      </c>
    </row>
    <row r="147" s="13" customFormat="1">
      <c r="A147" s="13"/>
      <c r="B147" s="239"/>
      <c r="C147" s="240"/>
      <c r="D147" s="241" t="s">
        <v>323</v>
      </c>
      <c r="E147" s="242" t="s">
        <v>1</v>
      </c>
      <c r="F147" s="243" t="s">
        <v>2228</v>
      </c>
      <c r="G147" s="240"/>
      <c r="H147" s="244">
        <v>40</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84</v>
      </c>
      <c r="AY147" s="250" t="s">
        <v>304</v>
      </c>
    </row>
    <row r="148" s="2" customFormat="1" ht="24.15" customHeight="1">
      <c r="A148" s="38"/>
      <c r="B148" s="39"/>
      <c r="C148" s="226" t="s">
        <v>8</v>
      </c>
      <c r="D148" s="226" t="s">
        <v>307</v>
      </c>
      <c r="E148" s="227" t="s">
        <v>848</v>
      </c>
      <c r="F148" s="228" t="s">
        <v>849</v>
      </c>
      <c r="G148" s="229" t="s">
        <v>365</v>
      </c>
      <c r="H148" s="230">
        <v>0.017999999999999999</v>
      </c>
      <c r="I148" s="231"/>
      <c r="J148" s="232">
        <f>ROUND(I148*H148,2)</f>
        <v>0</v>
      </c>
      <c r="K148" s="228" t="s">
        <v>318</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392</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2498</v>
      </c>
    </row>
    <row r="149" s="2" customFormat="1" ht="24.15" customHeight="1">
      <c r="A149" s="38"/>
      <c r="B149" s="39"/>
      <c r="C149" s="226" t="s">
        <v>375</v>
      </c>
      <c r="D149" s="226" t="s">
        <v>307</v>
      </c>
      <c r="E149" s="227" t="s">
        <v>851</v>
      </c>
      <c r="F149" s="228" t="s">
        <v>852</v>
      </c>
      <c r="G149" s="229" t="s">
        <v>365</v>
      </c>
      <c r="H149" s="230">
        <v>0.017999999999999999</v>
      </c>
      <c r="I149" s="231"/>
      <c r="J149" s="232">
        <f>ROUND(I149*H149,2)</f>
        <v>0</v>
      </c>
      <c r="K149" s="228" t="s">
        <v>318</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392</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2499</v>
      </c>
    </row>
    <row r="150" s="12" customFormat="1" ht="22.8" customHeight="1">
      <c r="A150" s="12"/>
      <c r="B150" s="210"/>
      <c r="C150" s="211"/>
      <c r="D150" s="212" t="s">
        <v>76</v>
      </c>
      <c r="E150" s="224" t="s">
        <v>854</v>
      </c>
      <c r="F150" s="224" t="s">
        <v>855</v>
      </c>
      <c r="G150" s="211"/>
      <c r="H150" s="211"/>
      <c r="I150" s="214"/>
      <c r="J150" s="225">
        <f>BK150</f>
        <v>0</v>
      </c>
      <c r="K150" s="211"/>
      <c r="L150" s="216"/>
      <c r="M150" s="217"/>
      <c r="N150" s="218"/>
      <c r="O150" s="218"/>
      <c r="P150" s="219">
        <f>SUM(P151:P158)</f>
        <v>0</v>
      </c>
      <c r="Q150" s="218"/>
      <c r="R150" s="219">
        <f>SUM(R151:R158)</f>
        <v>0.47360000000000002</v>
      </c>
      <c r="S150" s="218"/>
      <c r="T150" s="220">
        <f>SUM(T151:T158)</f>
        <v>0</v>
      </c>
      <c r="U150" s="12"/>
      <c r="V150" s="12"/>
      <c r="W150" s="12"/>
      <c r="X150" s="12"/>
      <c r="Y150" s="12"/>
      <c r="Z150" s="12"/>
      <c r="AA150" s="12"/>
      <c r="AB150" s="12"/>
      <c r="AC150" s="12"/>
      <c r="AD150" s="12"/>
      <c r="AE150" s="12"/>
      <c r="AR150" s="221" t="s">
        <v>86</v>
      </c>
      <c r="AT150" s="222" t="s">
        <v>76</v>
      </c>
      <c r="AU150" s="222" t="s">
        <v>84</v>
      </c>
      <c r="AY150" s="221" t="s">
        <v>304</v>
      </c>
      <c r="BK150" s="223">
        <f>SUM(BK151:BK158)</f>
        <v>0</v>
      </c>
    </row>
    <row r="151" s="2" customFormat="1" ht="24.15" customHeight="1">
      <c r="A151" s="38"/>
      <c r="B151" s="39"/>
      <c r="C151" s="226" t="s">
        <v>381</v>
      </c>
      <c r="D151" s="226" t="s">
        <v>307</v>
      </c>
      <c r="E151" s="227" t="s">
        <v>856</v>
      </c>
      <c r="F151" s="228" t="s">
        <v>857</v>
      </c>
      <c r="G151" s="229" t="s">
        <v>575</v>
      </c>
      <c r="H151" s="230">
        <v>20</v>
      </c>
      <c r="I151" s="231"/>
      <c r="J151" s="232">
        <f>ROUND(I151*H151,2)</f>
        <v>0</v>
      </c>
      <c r="K151" s="228" t="s">
        <v>318</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392</v>
      </c>
      <c r="AT151" s="237" t="s">
        <v>307</v>
      </c>
      <c r="AU151" s="237" t="s">
        <v>86</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392</v>
      </c>
      <c r="BM151" s="237" t="s">
        <v>2500</v>
      </c>
    </row>
    <row r="152" s="13" customFormat="1">
      <c r="A152" s="13"/>
      <c r="B152" s="239"/>
      <c r="C152" s="240"/>
      <c r="D152" s="241" t="s">
        <v>323</v>
      </c>
      <c r="E152" s="242" t="s">
        <v>1</v>
      </c>
      <c r="F152" s="243" t="s">
        <v>414</v>
      </c>
      <c r="G152" s="240"/>
      <c r="H152" s="244">
        <v>20</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84</v>
      </c>
      <c r="AY152" s="250" t="s">
        <v>304</v>
      </c>
    </row>
    <row r="153" s="2" customFormat="1" ht="37.8" customHeight="1">
      <c r="A153" s="38"/>
      <c r="B153" s="39"/>
      <c r="C153" s="226" t="s">
        <v>389</v>
      </c>
      <c r="D153" s="226" t="s">
        <v>307</v>
      </c>
      <c r="E153" s="227" t="s">
        <v>868</v>
      </c>
      <c r="F153" s="228" t="s">
        <v>869</v>
      </c>
      <c r="G153" s="229" t="s">
        <v>575</v>
      </c>
      <c r="H153" s="230">
        <v>20</v>
      </c>
      <c r="I153" s="231"/>
      <c r="J153" s="232">
        <f>ROUND(I153*H153,2)</f>
        <v>0</v>
      </c>
      <c r="K153" s="228" t="s">
        <v>318</v>
      </c>
      <c r="L153" s="44"/>
      <c r="M153" s="233" t="s">
        <v>1</v>
      </c>
      <c r="N153" s="234" t="s">
        <v>42</v>
      </c>
      <c r="O153" s="91"/>
      <c r="P153" s="235">
        <f>O153*H153</f>
        <v>0</v>
      </c>
      <c r="Q153" s="235">
        <v>0.02368</v>
      </c>
      <c r="R153" s="235">
        <f>Q153*H153</f>
        <v>0.47360000000000002</v>
      </c>
      <c r="S153" s="235">
        <v>0</v>
      </c>
      <c r="T153" s="236">
        <f>S153*H153</f>
        <v>0</v>
      </c>
      <c r="U153" s="38"/>
      <c r="V153" s="38"/>
      <c r="W153" s="38"/>
      <c r="X153" s="38"/>
      <c r="Y153" s="38"/>
      <c r="Z153" s="38"/>
      <c r="AA153" s="38"/>
      <c r="AB153" s="38"/>
      <c r="AC153" s="38"/>
      <c r="AD153" s="38"/>
      <c r="AE153" s="38"/>
      <c r="AR153" s="237" t="s">
        <v>392</v>
      </c>
      <c r="AT153" s="237" t="s">
        <v>307</v>
      </c>
      <c r="AU153" s="237" t="s">
        <v>86</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2501</v>
      </c>
    </row>
    <row r="154" s="13" customFormat="1">
      <c r="A154" s="13"/>
      <c r="B154" s="239"/>
      <c r="C154" s="240"/>
      <c r="D154" s="241" t="s">
        <v>323</v>
      </c>
      <c r="E154" s="242" t="s">
        <v>1</v>
      </c>
      <c r="F154" s="243" t="s">
        <v>871</v>
      </c>
      <c r="G154" s="240"/>
      <c r="H154" s="244">
        <v>20</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84</v>
      </c>
      <c r="AY154" s="250" t="s">
        <v>304</v>
      </c>
    </row>
    <row r="155" s="2" customFormat="1" ht="16.5" customHeight="1">
      <c r="A155" s="38"/>
      <c r="B155" s="39"/>
      <c r="C155" s="226" t="s">
        <v>392</v>
      </c>
      <c r="D155" s="226" t="s">
        <v>307</v>
      </c>
      <c r="E155" s="227" t="s">
        <v>872</v>
      </c>
      <c r="F155" s="228" t="s">
        <v>873</v>
      </c>
      <c r="G155" s="229" t="s">
        <v>575</v>
      </c>
      <c r="H155" s="230">
        <v>20</v>
      </c>
      <c r="I155" s="231"/>
      <c r="J155" s="232">
        <f>ROUND(I155*H155,2)</f>
        <v>0</v>
      </c>
      <c r="K155" s="228" t="s">
        <v>318</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392</v>
      </c>
      <c r="AT155" s="237" t="s">
        <v>307</v>
      </c>
      <c r="AU155" s="237" t="s">
        <v>86</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2502</v>
      </c>
    </row>
    <row r="156" s="13" customFormat="1">
      <c r="A156" s="13"/>
      <c r="B156" s="239"/>
      <c r="C156" s="240"/>
      <c r="D156" s="241" t="s">
        <v>323</v>
      </c>
      <c r="E156" s="242" t="s">
        <v>1</v>
      </c>
      <c r="F156" s="243" t="s">
        <v>414</v>
      </c>
      <c r="G156" s="240"/>
      <c r="H156" s="244">
        <v>20</v>
      </c>
      <c r="I156" s="245"/>
      <c r="J156" s="240"/>
      <c r="K156" s="240"/>
      <c r="L156" s="246"/>
      <c r="M156" s="247"/>
      <c r="N156" s="248"/>
      <c r="O156" s="248"/>
      <c r="P156" s="248"/>
      <c r="Q156" s="248"/>
      <c r="R156" s="248"/>
      <c r="S156" s="248"/>
      <c r="T156" s="249"/>
      <c r="U156" s="13"/>
      <c r="V156" s="13"/>
      <c r="W156" s="13"/>
      <c r="X156" s="13"/>
      <c r="Y156" s="13"/>
      <c r="Z156" s="13"/>
      <c r="AA156" s="13"/>
      <c r="AB156" s="13"/>
      <c r="AC156" s="13"/>
      <c r="AD156" s="13"/>
      <c r="AE156" s="13"/>
      <c r="AT156" s="250" t="s">
        <v>323</v>
      </c>
      <c r="AU156" s="250" t="s">
        <v>86</v>
      </c>
      <c r="AV156" s="13" t="s">
        <v>86</v>
      </c>
      <c r="AW156" s="13" t="s">
        <v>32</v>
      </c>
      <c r="AX156" s="13" t="s">
        <v>84</v>
      </c>
      <c r="AY156" s="250" t="s">
        <v>304</v>
      </c>
    </row>
    <row r="157" s="2" customFormat="1" ht="24.15" customHeight="1">
      <c r="A157" s="38"/>
      <c r="B157" s="39"/>
      <c r="C157" s="226" t="s">
        <v>398</v>
      </c>
      <c r="D157" s="226" t="s">
        <v>307</v>
      </c>
      <c r="E157" s="227" t="s">
        <v>875</v>
      </c>
      <c r="F157" s="228" t="s">
        <v>876</v>
      </c>
      <c r="G157" s="229" t="s">
        <v>365</v>
      </c>
      <c r="H157" s="230">
        <v>0.47399999999999998</v>
      </c>
      <c r="I157" s="231"/>
      <c r="J157" s="232">
        <f>ROUND(I157*H157,2)</f>
        <v>0</v>
      </c>
      <c r="K157" s="228" t="s">
        <v>318</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392</v>
      </c>
      <c r="AT157" s="237" t="s">
        <v>307</v>
      </c>
      <c r="AU157" s="237" t="s">
        <v>86</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2503</v>
      </c>
    </row>
    <row r="158" s="2" customFormat="1" ht="24.15" customHeight="1">
      <c r="A158" s="38"/>
      <c r="B158" s="39"/>
      <c r="C158" s="226" t="s">
        <v>403</v>
      </c>
      <c r="D158" s="226" t="s">
        <v>307</v>
      </c>
      <c r="E158" s="227" t="s">
        <v>878</v>
      </c>
      <c r="F158" s="228" t="s">
        <v>879</v>
      </c>
      <c r="G158" s="229" t="s">
        <v>365</v>
      </c>
      <c r="H158" s="230">
        <v>0.47399999999999998</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392</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2504</v>
      </c>
    </row>
    <row r="159" s="12" customFormat="1" ht="22.8" customHeight="1">
      <c r="A159" s="12"/>
      <c r="B159" s="210"/>
      <c r="C159" s="211"/>
      <c r="D159" s="212" t="s">
        <v>76</v>
      </c>
      <c r="E159" s="224" t="s">
        <v>691</v>
      </c>
      <c r="F159" s="224" t="s">
        <v>692</v>
      </c>
      <c r="G159" s="211"/>
      <c r="H159" s="211"/>
      <c r="I159" s="214"/>
      <c r="J159" s="225">
        <f>BK159</f>
        <v>0</v>
      </c>
      <c r="K159" s="211"/>
      <c r="L159" s="216"/>
      <c r="M159" s="217"/>
      <c r="N159" s="218"/>
      <c r="O159" s="218"/>
      <c r="P159" s="219">
        <f>SUM(P160:P161)</f>
        <v>0</v>
      </c>
      <c r="Q159" s="218"/>
      <c r="R159" s="219">
        <f>SUM(R160:R161)</f>
        <v>0</v>
      </c>
      <c r="S159" s="218"/>
      <c r="T159" s="220">
        <f>SUM(T160:T161)</f>
        <v>0</v>
      </c>
      <c r="U159" s="12"/>
      <c r="V159" s="12"/>
      <c r="W159" s="12"/>
      <c r="X159" s="12"/>
      <c r="Y159" s="12"/>
      <c r="Z159" s="12"/>
      <c r="AA159" s="12"/>
      <c r="AB159" s="12"/>
      <c r="AC159" s="12"/>
      <c r="AD159" s="12"/>
      <c r="AE159" s="12"/>
      <c r="AR159" s="221" t="s">
        <v>311</v>
      </c>
      <c r="AT159" s="222" t="s">
        <v>76</v>
      </c>
      <c r="AU159" s="222" t="s">
        <v>84</v>
      </c>
      <c r="AY159" s="221" t="s">
        <v>304</v>
      </c>
      <c r="BK159" s="223">
        <f>SUM(BK160:BK161)</f>
        <v>0</v>
      </c>
    </row>
    <row r="160" s="2" customFormat="1" ht="49.05" customHeight="1">
      <c r="A160" s="38"/>
      <c r="B160" s="39"/>
      <c r="C160" s="226" t="s">
        <v>410</v>
      </c>
      <c r="D160" s="226" t="s">
        <v>307</v>
      </c>
      <c r="E160" s="227" t="s">
        <v>881</v>
      </c>
      <c r="F160" s="228" t="s">
        <v>882</v>
      </c>
      <c r="G160" s="229" t="s">
        <v>575</v>
      </c>
      <c r="H160" s="230">
        <v>1</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535</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535</v>
      </c>
      <c r="BM160" s="237" t="s">
        <v>2505</v>
      </c>
    </row>
    <row r="161" s="2" customFormat="1" ht="16.5" customHeight="1">
      <c r="A161" s="38"/>
      <c r="B161" s="39"/>
      <c r="C161" s="226" t="s">
        <v>414</v>
      </c>
      <c r="D161" s="226" t="s">
        <v>307</v>
      </c>
      <c r="E161" s="227" t="s">
        <v>884</v>
      </c>
      <c r="F161" s="228" t="s">
        <v>885</v>
      </c>
      <c r="G161" s="229" t="s">
        <v>575</v>
      </c>
      <c r="H161" s="230">
        <v>1</v>
      </c>
      <c r="I161" s="231"/>
      <c r="J161" s="232">
        <f>ROUND(I161*H161,2)</f>
        <v>0</v>
      </c>
      <c r="K161" s="228" t="s">
        <v>1</v>
      </c>
      <c r="L161" s="44"/>
      <c r="M161" s="286" t="s">
        <v>1</v>
      </c>
      <c r="N161" s="287" t="s">
        <v>42</v>
      </c>
      <c r="O161" s="288"/>
      <c r="P161" s="289">
        <f>O161*H161</f>
        <v>0</v>
      </c>
      <c r="Q161" s="289">
        <v>0</v>
      </c>
      <c r="R161" s="289">
        <f>Q161*H161</f>
        <v>0</v>
      </c>
      <c r="S161" s="289">
        <v>0</v>
      </c>
      <c r="T161" s="290">
        <f>S161*H161</f>
        <v>0</v>
      </c>
      <c r="U161" s="38"/>
      <c r="V161" s="38"/>
      <c r="W161" s="38"/>
      <c r="X161" s="38"/>
      <c r="Y161" s="38"/>
      <c r="Z161" s="38"/>
      <c r="AA161" s="38"/>
      <c r="AB161" s="38"/>
      <c r="AC161" s="38"/>
      <c r="AD161" s="38"/>
      <c r="AE161" s="38"/>
      <c r="AR161" s="237" t="s">
        <v>535</v>
      </c>
      <c r="AT161" s="237" t="s">
        <v>307</v>
      </c>
      <c r="AU161" s="237" t="s">
        <v>86</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535</v>
      </c>
      <c r="BM161" s="237" t="s">
        <v>2506</v>
      </c>
    </row>
    <row r="162" s="2" customFormat="1" ht="6.96" customHeight="1">
      <c r="A162" s="38"/>
      <c r="B162" s="66"/>
      <c r="C162" s="67"/>
      <c r="D162" s="67"/>
      <c r="E162" s="67"/>
      <c r="F162" s="67"/>
      <c r="G162" s="67"/>
      <c r="H162" s="67"/>
      <c r="I162" s="67"/>
      <c r="J162" s="67"/>
      <c r="K162" s="67"/>
      <c r="L162" s="44"/>
      <c r="M162" s="38"/>
      <c r="O162" s="38"/>
      <c r="P162" s="38"/>
      <c r="Q162" s="38"/>
      <c r="R162" s="38"/>
      <c r="S162" s="38"/>
      <c r="T162" s="38"/>
      <c r="U162" s="38"/>
      <c r="V162" s="38"/>
      <c r="W162" s="38"/>
      <c r="X162" s="38"/>
      <c r="Y162" s="38"/>
      <c r="Z162" s="38"/>
      <c r="AA162" s="38"/>
      <c r="AB162" s="38"/>
      <c r="AC162" s="38"/>
      <c r="AD162" s="38"/>
      <c r="AE162" s="38"/>
    </row>
  </sheetData>
  <sheetProtection sheet="1" autoFilter="0" formatColumns="0" formatRows="0" objects="1" scenarios="1" spinCount="100000" saltValue="rmtcltEN/Lu1Wxq/DnE9RSfrh7wLOr4lx1Vphqo/A6t78NQ7l0khTYW3UOu5Us8cCuBtpWZ0RDu/91irD1T8tQ==" hashValue="zPU1FybFx94CuymT9HBw6wBYvlppc5/RxIS0VUaAvVBSB6aKWGB6ObNqLMnNR4tAS3aYnZd2O7ruG8kYMT2IpA==" algorithmName="SHA-512" password="CC35"/>
  <autoFilter ref="C124:K16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97</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268</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706</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ROUND(J127,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ROUND((SUM(BE127:BE206)),  2)</f>
        <v>0</v>
      </c>
      <c r="G35" s="38"/>
      <c r="H35" s="38"/>
      <c r="I35" s="164">
        <v>0.20999999999999999</v>
      </c>
      <c r="J35" s="163">
        <f>ROUND(((SUM(BE127:BE206))*I35),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ROUND((SUM(BF127:BF206)),  2)</f>
        <v>0</v>
      </c>
      <c r="G36" s="38"/>
      <c r="H36" s="38"/>
      <c r="I36" s="164">
        <v>0.12</v>
      </c>
      <c r="J36" s="163">
        <f>ROUND(((SUM(BF127:BF206))*I36),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ROUND((SUM(BG127:BG206)),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ROUND((SUM(BH127:BH206)),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ROUND((SUM(BI127:BI206)),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268</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00.3 - VYTÁPĚNÍ 1.PP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J127</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282</v>
      </c>
      <c r="E99" s="191"/>
      <c r="F99" s="191"/>
      <c r="G99" s="191"/>
      <c r="H99" s="191"/>
      <c r="I99" s="191"/>
      <c r="J99" s="192">
        <f>J128</f>
        <v>0</v>
      </c>
      <c r="K99" s="189"/>
      <c r="L99" s="193"/>
      <c r="S99" s="9"/>
      <c r="T99" s="9"/>
      <c r="U99" s="9"/>
      <c r="V99" s="9"/>
      <c r="W99" s="9"/>
      <c r="X99" s="9"/>
      <c r="Y99" s="9"/>
      <c r="Z99" s="9"/>
      <c r="AA99" s="9"/>
      <c r="AB99" s="9"/>
      <c r="AC99" s="9"/>
      <c r="AD99" s="9"/>
      <c r="AE99" s="9"/>
    </row>
    <row r="100" s="10" customFormat="1" ht="19.92" customHeight="1">
      <c r="A100" s="10"/>
      <c r="B100" s="194"/>
      <c r="C100" s="133"/>
      <c r="D100" s="195" t="s">
        <v>707</v>
      </c>
      <c r="E100" s="196"/>
      <c r="F100" s="196"/>
      <c r="G100" s="196"/>
      <c r="H100" s="196"/>
      <c r="I100" s="196"/>
      <c r="J100" s="197">
        <f>J129</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708</v>
      </c>
      <c r="E101" s="196"/>
      <c r="F101" s="196"/>
      <c r="G101" s="196"/>
      <c r="H101" s="196"/>
      <c r="I101" s="196"/>
      <c r="J101" s="197">
        <f>J142</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709</v>
      </c>
      <c r="E102" s="196"/>
      <c r="F102" s="196"/>
      <c r="G102" s="196"/>
      <c r="H102" s="196"/>
      <c r="I102" s="196"/>
      <c r="J102" s="197">
        <f>J149</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710</v>
      </c>
      <c r="E103" s="196"/>
      <c r="F103" s="196"/>
      <c r="G103" s="196"/>
      <c r="H103" s="196"/>
      <c r="I103" s="196"/>
      <c r="J103" s="197">
        <f>J176</f>
        <v>0</v>
      </c>
      <c r="K103" s="133"/>
      <c r="L103" s="198"/>
      <c r="S103" s="10"/>
      <c r="T103" s="10"/>
      <c r="U103" s="10"/>
      <c r="V103" s="10"/>
      <c r="W103" s="10"/>
      <c r="X103" s="10"/>
      <c r="Y103" s="10"/>
      <c r="Z103" s="10"/>
      <c r="AA103" s="10"/>
      <c r="AB103" s="10"/>
      <c r="AC103" s="10"/>
      <c r="AD103" s="10"/>
      <c r="AE103" s="10"/>
    </row>
    <row r="104" s="10" customFormat="1" ht="19.92" customHeight="1">
      <c r="A104" s="10"/>
      <c r="B104" s="194"/>
      <c r="C104" s="133"/>
      <c r="D104" s="195" t="s">
        <v>711</v>
      </c>
      <c r="E104" s="196"/>
      <c r="F104" s="196"/>
      <c r="G104" s="196"/>
      <c r="H104" s="196"/>
      <c r="I104" s="196"/>
      <c r="J104" s="197">
        <f>J191</f>
        <v>0</v>
      </c>
      <c r="K104" s="133"/>
      <c r="L104" s="198"/>
      <c r="S104" s="10"/>
      <c r="T104" s="10"/>
      <c r="U104" s="10"/>
      <c r="V104" s="10"/>
      <c r="W104" s="10"/>
      <c r="X104" s="10"/>
      <c r="Y104" s="10"/>
      <c r="Z104" s="10"/>
      <c r="AA104" s="10"/>
      <c r="AB104" s="10"/>
      <c r="AC104" s="10"/>
      <c r="AD104" s="10"/>
      <c r="AE104" s="10"/>
    </row>
    <row r="105" s="10" customFormat="1" ht="19.92" customHeight="1">
      <c r="A105" s="10"/>
      <c r="B105" s="194"/>
      <c r="C105" s="133"/>
      <c r="D105" s="195" t="s">
        <v>712</v>
      </c>
      <c r="E105" s="196"/>
      <c r="F105" s="196"/>
      <c r="G105" s="196"/>
      <c r="H105" s="196"/>
      <c r="I105" s="196"/>
      <c r="J105" s="197">
        <f>J204</f>
        <v>0</v>
      </c>
      <c r="K105" s="133"/>
      <c r="L105" s="198"/>
      <c r="S105" s="10"/>
      <c r="T105" s="10"/>
      <c r="U105" s="10"/>
      <c r="V105" s="10"/>
      <c r="W105" s="10"/>
      <c r="X105" s="10"/>
      <c r="Y105" s="10"/>
      <c r="Z105" s="10"/>
      <c r="AA105" s="10"/>
      <c r="AB105" s="10"/>
      <c r="AC105" s="10"/>
      <c r="AD105" s="10"/>
      <c r="AE105" s="10"/>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289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183" t="str">
        <f>E7</f>
        <v>Stavební úpravy v budově č.p. 1371, ul. Na Okrouhlíku, HK</v>
      </c>
      <c r="F115" s="32"/>
      <c r="G115" s="32"/>
      <c r="H115" s="32"/>
      <c r="I115" s="40"/>
      <c r="J115" s="40"/>
      <c r="K115" s="40"/>
      <c r="L115" s="63"/>
      <c r="S115" s="38"/>
      <c r="T115" s="38"/>
      <c r="U115" s="38"/>
      <c r="V115" s="38"/>
      <c r="W115" s="38"/>
      <c r="X115" s="38"/>
      <c r="Y115" s="38"/>
      <c r="Z115" s="38"/>
      <c r="AA115" s="38"/>
      <c r="AB115" s="38"/>
      <c r="AC115" s="38"/>
      <c r="AD115" s="38"/>
      <c r="AE115" s="38"/>
    </row>
    <row r="116" s="1" customFormat="1" ht="12" customHeight="1">
      <c r="B116" s="21"/>
      <c r="C116" s="32" t="s">
        <v>267</v>
      </c>
      <c r="D116" s="22"/>
      <c r="E116" s="22"/>
      <c r="F116" s="22"/>
      <c r="G116" s="22"/>
      <c r="H116" s="22"/>
      <c r="I116" s="22"/>
      <c r="J116" s="22"/>
      <c r="K116" s="22"/>
      <c r="L116" s="20"/>
    </row>
    <row r="117" s="2" customFormat="1" ht="16.5" customHeight="1">
      <c r="A117" s="38"/>
      <c r="B117" s="39"/>
      <c r="C117" s="40"/>
      <c r="D117" s="40"/>
      <c r="E117" s="183" t="s">
        <v>268</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269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E11</f>
        <v>00.3 - VYTÁPĚNÍ 1.PP</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F14</f>
        <v>Na Okrouhlíku 1371, HK</v>
      </c>
      <c r="G121" s="40"/>
      <c r="H121" s="40"/>
      <c r="I121" s="32" t="s">
        <v>22</v>
      </c>
      <c r="J121" s="79" t="str">
        <f>IF(J14="","",J14)</f>
        <v>24. 6. 2024</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15" customHeight="1">
      <c r="A123" s="38"/>
      <c r="B123" s="39"/>
      <c r="C123" s="32" t="s">
        <v>24</v>
      </c>
      <c r="D123" s="40"/>
      <c r="E123" s="40"/>
      <c r="F123" s="27" t="str">
        <f>E17</f>
        <v>Krajský úřad Královéhradeckého kraje</v>
      </c>
      <c r="G123" s="40"/>
      <c r="H123" s="40"/>
      <c r="I123" s="32" t="s">
        <v>30</v>
      </c>
      <c r="J123" s="36" t="str">
        <f>E23</f>
        <v>Ondřej Zikán</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IF(E20="","",E20)</f>
        <v>Vyplň údaj</v>
      </c>
      <c r="G124" s="40"/>
      <c r="H124" s="40"/>
      <c r="I124" s="32" t="s">
        <v>33</v>
      </c>
      <c r="J124" s="36" t="str">
        <f>E26</f>
        <v xml:space="preserve"> </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1" customFormat="1" ht="29.28" customHeight="1">
      <c r="A126" s="199"/>
      <c r="B126" s="200"/>
      <c r="C126" s="201" t="s">
        <v>290</v>
      </c>
      <c r="D126" s="202" t="s">
        <v>62</v>
      </c>
      <c r="E126" s="202" t="s">
        <v>58</v>
      </c>
      <c r="F126" s="202" t="s">
        <v>59</v>
      </c>
      <c r="G126" s="202" t="s">
        <v>291</v>
      </c>
      <c r="H126" s="202" t="s">
        <v>292</v>
      </c>
      <c r="I126" s="202" t="s">
        <v>293</v>
      </c>
      <c r="J126" s="202" t="s">
        <v>273</v>
      </c>
      <c r="K126" s="203" t="s">
        <v>294</v>
      </c>
      <c r="L126" s="204"/>
      <c r="M126" s="100" t="s">
        <v>1</v>
      </c>
      <c r="N126" s="101" t="s">
        <v>41</v>
      </c>
      <c r="O126" s="101" t="s">
        <v>295</v>
      </c>
      <c r="P126" s="101" t="s">
        <v>296</v>
      </c>
      <c r="Q126" s="101" t="s">
        <v>297</v>
      </c>
      <c r="R126" s="101" t="s">
        <v>298</v>
      </c>
      <c r="S126" s="101" t="s">
        <v>299</v>
      </c>
      <c r="T126" s="102" t="s">
        <v>300</v>
      </c>
      <c r="U126" s="199"/>
      <c r="V126" s="199"/>
      <c r="W126" s="199"/>
      <c r="X126" s="199"/>
      <c r="Y126" s="199"/>
      <c r="Z126" s="199"/>
      <c r="AA126" s="199"/>
      <c r="AB126" s="199"/>
      <c r="AC126" s="199"/>
      <c r="AD126" s="199"/>
      <c r="AE126" s="199"/>
    </row>
    <row r="127" s="2" customFormat="1" ht="22.8" customHeight="1">
      <c r="A127" s="38"/>
      <c r="B127" s="39"/>
      <c r="C127" s="107" t="s">
        <v>301</v>
      </c>
      <c r="D127" s="40"/>
      <c r="E127" s="40"/>
      <c r="F127" s="40"/>
      <c r="G127" s="40"/>
      <c r="H127" s="40"/>
      <c r="I127" s="40"/>
      <c r="J127" s="205">
        <f>BK127</f>
        <v>0</v>
      </c>
      <c r="K127" s="40"/>
      <c r="L127" s="44"/>
      <c r="M127" s="103"/>
      <c r="N127" s="206"/>
      <c r="O127" s="104"/>
      <c r="P127" s="207">
        <f>P128</f>
        <v>0</v>
      </c>
      <c r="Q127" s="104"/>
      <c r="R127" s="207">
        <f>R128</f>
        <v>1.6519799999999998</v>
      </c>
      <c r="S127" s="104"/>
      <c r="T127" s="208">
        <f>T128</f>
        <v>0</v>
      </c>
      <c r="U127" s="38"/>
      <c r="V127" s="38"/>
      <c r="W127" s="38"/>
      <c r="X127" s="38"/>
      <c r="Y127" s="38"/>
      <c r="Z127" s="38"/>
      <c r="AA127" s="38"/>
      <c r="AB127" s="38"/>
      <c r="AC127" s="38"/>
      <c r="AD127" s="38"/>
      <c r="AE127" s="38"/>
      <c r="AT127" s="17" t="s">
        <v>76</v>
      </c>
      <c r="AU127" s="17" t="s">
        <v>275</v>
      </c>
      <c r="BK127" s="209">
        <f>BK128</f>
        <v>0</v>
      </c>
    </row>
    <row r="128" s="12" customFormat="1" ht="25.92" customHeight="1">
      <c r="A128" s="12"/>
      <c r="B128" s="210"/>
      <c r="C128" s="211"/>
      <c r="D128" s="212" t="s">
        <v>76</v>
      </c>
      <c r="E128" s="213" t="s">
        <v>385</v>
      </c>
      <c r="F128" s="213" t="s">
        <v>386</v>
      </c>
      <c r="G128" s="211"/>
      <c r="H128" s="211"/>
      <c r="I128" s="214"/>
      <c r="J128" s="215">
        <f>BK128</f>
        <v>0</v>
      </c>
      <c r="K128" s="211"/>
      <c r="L128" s="216"/>
      <c r="M128" s="217"/>
      <c r="N128" s="218"/>
      <c r="O128" s="218"/>
      <c r="P128" s="219">
        <f>P129+P142+P149+P176+P191+P204</f>
        <v>0</v>
      </c>
      <c r="Q128" s="218"/>
      <c r="R128" s="219">
        <f>R129+R142+R149+R176+R191+R204</f>
        <v>1.6519799999999998</v>
      </c>
      <c r="S128" s="218"/>
      <c r="T128" s="220">
        <f>T129+T142+T149+T176+T191+T204</f>
        <v>0</v>
      </c>
      <c r="U128" s="12"/>
      <c r="V128" s="12"/>
      <c r="W128" s="12"/>
      <c r="X128" s="12"/>
      <c r="Y128" s="12"/>
      <c r="Z128" s="12"/>
      <c r="AA128" s="12"/>
      <c r="AB128" s="12"/>
      <c r="AC128" s="12"/>
      <c r="AD128" s="12"/>
      <c r="AE128" s="12"/>
      <c r="AR128" s="221" t="s">
        <v>86</v>
      </c>
      <c r="AT128" s="222" t="s">
        <v>76</v>
      </c>
      <c r="AU128" s="222" t="s">
        <v>77</v>
      </c>
      <c r="AY128" s="221" t="s">
        <v>304</v>
      </c>
      <c r="BK128" s="223">
        <f>BK129+BK142+BK149+BK176+BK191+BK204</f>
        <v>0</v>
      </c>
    </row>
    <row r="129" s="12" customFormat="1" ht="22.8" customHeight="1">
      <c r="A129" s="12"/>
      <c r="B129" s="210"/>
      <c r="C129" s="211"/>
      <c r="D129" s="212" t="s">
        <v>76</v>
      </c>
      <c r="E129" s="224" t="s">
        <v>713</v>
      </c>
      <c r="F129" s="224" t="s">
        <v>714</v>
      </c>
      <c r="G129" s="211"/>
      <c r="H129" s="211"/>
      <c r="I129" s="214"/>
      <c r="J129" s="225">
        <f>BK129</f>
        <v>0</v>
      </c>
      <c r="K129" s="211"/>
      <c r="L129" s="216"/>
      <c r="M129" s="217"/>
      <c r="N129" s="218"/>
      <c r="O129" s="218"/>
      <c r="P129" s="219">
        <f>SUM(P130:P141)</f>
        <v>0</v>
      </c>
      <c r="Q129" s="218"/>
      <c r="R129" s="219">
        <f>SUM(R130:R141)</f>
        <v>0.46629999999999994</v>
      </c>
      <c r="S129" s="218"/>
      <c r="T129" s="220">
        <f>SUM(T130:T141)</f>
        <v>0</v>
      </c>
      <c r="U129" s="12"/>
      <c r="V129" s="12"/>
      <c r="W129" s="12"/>
      <c r="X129" s="12"/>
      <c r="Y129" s="12"/>
      <c r="Z129" s="12"/>
      <c r="AA129" s="12"/>
      <c r="AB129" s="12"/>
      <c r="AC129" s="12"/>
      <c r="AD129" s="12"/>
      <c r="AE129" s="12"/>
      <c r="AR129" s="221" t="s">
        <v>86</v>
      </c>
      <c r="AT129" s="222" t="s">
        <v>76</v>
      </c>
      <c r="AU129" s="222" t="s">
        <v>84</v>
      </c>
      <c r="AY129" s="221" t="s">
        <v>304</v>
      </c>
      <c r="BK129" s="223">
        <f>SUM(BK130:BK141)</f>
        <v>0</v>
      </c>
    </row>
    <row r="130" s="2" customFormat="1" ht="24.15" customHeight="1">
      <c r="A130" s="38"/>
      <c r="B130" s="39"/>
      <c r="C130" s="226" t="s">
        <v>84</v>
      </c>
      <c r="D130" s="226" t="s">
        <v>307</v>
      </c>
      <c r="E130" s="227" t="s">
        <v>715</v>
      </c>
      <c r="F130" s="228" t="s">
        <v>716</v>
      </c>
      <c r="G130" s="229" t="s">
        <v>547</v>
      </c>
      <c r="H130" s="230">
        <v>1020</v>
      </c>
      <c r="I130" s="231"/>
      <c r="J130" s="232">
        <f>ROUND(I130*H130,2)</f>
        <v>0</v>
      </c>
      <c r="K130" s="228" t="s">
        <v>318</v>
      </c>
      <c r="L130" s="44"/>
      <c r="M130" s="233" t="s">
        <v>1</v>
      </c>
      <c r="N130" s="234" t="s">
        <v>42</v>
      </c>
      <c r="O130" s="91"/>
      <c r="P130" s="235">
        <f>O130*H130</f>
        <v>0</v>
      </c>
      <c r="Q130" s="235">
        <v>0.00022000000000000001</v>
      </c>
      <c r="R130" s="235">
        <f>Q130*H130</f>
        <v>0.22440000000000002</v>
      </c>
      <c r="S130" s="235">
        <v>0</v>
      </c>
      <c r="T130" s="236">
        <f>S130*H130</f>
        <v>0</v>
      </c>
      <c r="U130" s="38"/>
      <c r="V130" s="38"/>
      <c r="W130" s="38"/>
      <c r="X130" s="38"/>
      <c r="Y130" s="38"/>
      <c r="Z130" s="38"/>
      <c r="AA130" s="38"/>
      <c r="AB130" s="38"/>
      <c r="AC130" s="38"/>
      <c r="AD130" s="38"/>
      <c r="AE130" s="38"/>
      <c r="AR130" s="237" t="s">
        <v>392</v>
      </c>
      <c r="AT130" s="237" t="s">
        <v>307</v>
      </c>
      <c r="AU130" s="237" t="s">
        <v>86</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717</v>
      </c>
    </row>
    <row r="131" s="13" customFormat="1">
      <c r="A131" s="13"/>
      <c r="B131" s="239"/>
      <c r="C131" s="240"/>
      <c r="D131" s="241" t="s">
        <v>323</v>
      </c>
      <c r="E131" s="242" t="s">
        <v>1</v>
      </c>
      <c r="F131" s="243" t="s">
        <v>718</v>
      </c>
      <c r="G131" s="240"/>
      <c r="H131" s="244">
        <v>1020</v>
      </c>
      <c r="I131" s="245"/>
      <c r="J131" s="240"/>
      <c r="K131" s="240"/>
      <c r="L131" s="246"/>
      <c r="M131" s="247"/>
      <c r="N131" s="248"/>
      <c r="O131" s="248"/>
      <c r="P131" s="248"/>
      <c r="Q131" s="248"/>
      <c r="R131" s="248"/>
      <c r="S131" s="248"/>
      <c r="T131" s="249"/>
      <c r="U131" s="13"/>
      <c r="V131" s="13"/>
      <c r="W131" s="13"/>
      <c r="X131" s="13"/>
      <c r="Y131" s="13"/>
      <c r="Z131" s="13"/>
      <c r="AA131" s="13"/>
      <c r="AB131" s="13"/>
      <c r="AC131" s="13"/>
      <c r="AD131" s="13"/>
      <c r="AE131" s="13"/>
      <c r="AT131" s="250" t="s">
        <v>323</v>
      </c>
      <c r="AU131" s="250" t="s">
        <v>86</v>
      </c>
      <c r="AV131" s="13" t="s">
        <v>86</v>
      </c>
      <c r="AW131" s="13" t="s">
        <v>32</v>
      </c>
      <c r="AX131" s="13" t="s">
        <v>84</v>
      </c>
      <c r="AY131" s="250" t="s">
        <v>304</v>
      </c>
    </row>
    <row r="132" s="2" customFormat="1" ht="24.15" customHeight="1">
      <c r="A132" s="38"/>
      <c r="B132" s="39"/>
      <c r="C132" s="273" t="s">
        <v>86</v>
      </c>
      <c r="D132" s="273" t="s">
        <v>423</v>
      </c>
      <c r="E132" s="274" t="s">
        <v>719</v>
      </c>
      <c r="F132" s="275" t="s">
        <v>720</v>
      </c>
      <c r="G132" s="276" t="s">
        <v>547</v>
      </c>
      <c r="H132" s="277">
        <v>90</v>
      </c>
      <c r="I132" s="278"/>
      <c r="J132" s="279">
        <f>ROUND(I132*H132,2)</f>
        <v>0</v>
      </c>
      <c r="K132" s="275" t="s">
        <v>318</v>
      </c>
      <c r="L132" s="280"/>
      <c r="M132" s="281" t="s">
        <v>1</v>
      </c>
      <c r="N132" s="282" t="s">
        <v>42</v>
      </c>
      <c r="O132" s="91"/>
      <c r="P132" s="235">
        <f>O132*H132</f>
        <v>0</v>
      </c>
      <c r="Q132" s="235">
        <v>0.00025000000000000001</v>
      </c>
      <c r="R132" s="235">
        <f>Q132*H132</f>
        <v>0.022499999999999999</v>
      </c>
      <c r="S132" s="235">
        <v>0</v>
      </c>
      <c r="T132" s="236">
        <f>S132*H132</f>
        <v>0</v>
      </c>
      <c r="U132" s="38"/>
      <c r="V132" s="38"/>
      <c r="W132" s="38"/>
      <c r="X132" s="38"/>
      <c r="Y132" s="38"/>
      <c r="Z132" s="38"/>
      <c r="AA132" s="38"/>
      <c r="AB132" s="38"/>
      <c r="AC132" s="38"/>
      <c r="AD132" s="38"/>
      <c r="AE132" s="38"/>
      <c r="AR132" s="237" t="s">
        <v>426</v>
      </c>
      <c r="AT132" s="237" t="s">
        <v>423</v>
      </c>
      <c r="AU132" s="237" t="s">
        <v>86</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721</v>
      </c>
    </row>
    <row r="133" s="2" customFormat="1" ht="24.15" customHeight="1">
      <c r="A133" s="38"/>
      <c r="B133" s="39"/>
      <c r="C133" s="273" t="s">
        <v>305</v>
      </c>
      <c r="D133" s="273" t="s">
        <v>423</v>
      </c>
      <c r="E133" s="274" t="s">
        <v>722</v>
      </c>
      <c r="F133" s="275" t="s">
        <v>723</v>
      </c>
      <c r="G133" s="276" t="s">
        <v>547</v>
      </c>
      <c r="H133" s="277">
        <v>90</v>
      </c>
      <c r="I133" s="278"/>
      <c r="J133" s="279">
        <f>ROUND(I133*H133,2)</f>
        <v>0</v>
      </c>
      <c r="K133" s="275" t="s">
        <v>318</v>
      </c>
      <c r="L133" s="280"/>
      <c r="M133" s="281" t="s">
        <v>1</v>
      </c>
      <c r="N133" s="282" t="s">
        <v>42</v>
      </c>
      <c r="O133" s="91"/>
      <c r="P133" s="235">
        <f>O133*H133</f>
        <v>0</v>
      </c>
      <c r="Q133" s="235">
        <v>0.00054000000000000001</v>
      </c>
      <c r="R133" s="235">
        <f>Q133*H133</f>
        <v>0.048599999999999997</v>
      </c>
      <c r="S133" s="235">
        <v>0</v>
      </c>
      <c r="T133" s="236">
        <f>S133*H133</f>
        <v>0</v>
      </c>
      <c r="U133" s="38"/>
      <c r="V133" s="38"/>
      <c r="W133" s="38"/>
      <c r="X133" s="38"/>
      <c r="Y133" s="38"/>
      <c r="Z133" s="38"/>
      <c r="AA133" s="38"/>
      <c r="AB133" s="38"/>
      <c r="AC133" s="38"/>
      <c r="AD133" s="38"/>
      <c r="AE133" s="38"/>
      <c r="AR133" s="237" t="s">
        <v>426</v>
      </c>
      <c r="AT133" s="237" t="s">
        <v>423</v>
      </c>
      <c r="AU133" s="237" t="s">
        <v>86</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392</v>
      </c>
      <c r="BM133" s="237" t="s">
        <v>724</v>
      </c>
    </row>
    <row r="134" s="2" customFormat="1" ht="24.15" customHeight="1">
      <c r="A134" s="38"/>
      <c r="B134" s="39"/>
      <c r="C134" s="273" t="s">
        <v>311</v>
      </c>
      <c r="D134" s="273" t="s">
        <v>423</v>
      </c>
      <c r="E134" s="274" t="s">
        <v>725</v>
      </c>
      <c r="F134" s="275" t="s">
        <v>726</v>
      </c>
      <c r="G134" s="276" t="s">
        <v>547</v>
      </c>
      <c r="H134" s="277">
        <v>10</v>
      </c>
      <c r="I134" s="278"/>
      <c r="J134" s="279">
        <f>ROUND(I134*H134,2)</f>
        <v>0</v>
      </c>
      <c r="K134" s="275" t="s">
        <v>318</v>
      </c>
      <c r="L134" s="280"/>
      <c r="M134" s="281" t="s">
        <v>1</v>
      </c>
      <c r="N134" s="282" t="s">
        <v>42</v>
      </c>
      <c r="O134" s="91"/>
      <c r="P134" s="235">
        <f>O134*H134</f>
        <v>0</v>
      </c>
      <c r="Q134" s="235">
        <v>0.00084999999999999995</v>
      </c>
      <c r="R134" s="235">
        <f>Q134*H134</f>
        <v>0.0084999999999999989</v>
      </c>
      <c r="S134" s="235">
        <v>0</v>
      </c>
      <c r="T134" s="236">
        <f>S134*H134</f>
        <v>0</v>
      </c>
      <c r="U134" s="38"/>
      <c r="V134" s="38"/>
      <c r="W134" s="38"/>
      <c r="X134" s="38"/>
      <c r="Y134" s="38"/>
      <c r="Z134" s="38"/>
      <c r="AA134" s="38"/>
      <c r="AB134" s="38"/>
      <c r="AC134" s="38"/>
      <c r="AD134" s="38"/>
      <c r="AE134" s="38"/>
      <c r="AR134" s="237" t="s">
        <v>426</v>
      </c>
      <c r="AT134" s="237" t="s">
        <v>423</v>
      </c>
      <c r="AU134" s="237" t="s">
        <v>86</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727</v>
      </c>
    </row>
    <row r="135" s="2" customFormat="1" ht="24.15" customHeight="1">
      <c r="A135" s="38"/>
      <c r="B135" s="39"/>
      <c r="C135" s="273" t="s">
        <v>330</v>
      </c>
      <c r="D135" s="273" t="s">
        <v>423</v>
      </c>
      <c r="E135" s="274" t="s">
        <v>728</v>
      </c>
      <c r="F135" s="275" t="s">
        <v>729</v>
      </c>
      <c r="G135" s="276" t="s">
        <v>547</v>
      </c>
      <c r="H135" s="277">
        <v>40</v>
      </c>
      <c r="I135" s="278"/>
      <c r="J135" s="279">
        <f>ROUND(I135*H135,2)</f>
        <v>0</v>
      </c>
      <c r="K135" s="275" t="s">
        <v>318</v>
      </c>
      <c r="L135" s="280"/>
      <c r="M135" s="281" t="s">
        <v>1</v>
      </c>
      <c r="N135" s="282" t="s">
        <v>42</v>
      </c>
      <c r="O135" s="91"/>
      <c r="P135" s="235">
        <f>O135*H135</f>
        <v>0</v>
      </c>
      <c r="Q135" s="235">
        <v>0.00092000000000000003</v>
      </c>
      <c r="R135" s="235">
        <f>Q135*H135</f>
        <v>0.036799999999999999</v>
      </c>
      <c r="S135" s="235">
        <v>0</v>
      </c>
      <c r="T135" s="236">
        <f>S135*H135</f>
        <v>0</v>
      </c>
      <c r="U135" s="38"/>
      <c r="V135" s="38"/>
      <c r="W135" s="38"/>
      <c r="X135" s="38"/>
      <c r="Y135" s="38"/>
      <c r="Z135" s="38"/>
      <c r="AA135" s="38"/>
      <c r="AB135" s="38"/>
      <c r="AC135" s="38"/>
      <c r="AD135" s="38"/>
      <c r="AE135" s="38"/>
      <c r="AR135" s="237" t="s">
        <v>426</v>
      </c>
      <c r="AT135" s="237" t="s">
        <v>423</v>
      </c>
      <c r="AU135" s="237" t="s">
        <v>86</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392</v>
      </c>
      <c r="BM135" s="237" t="s">
        <v>730</v>
      </c>
    </row>
    <row r="136" s="2" customFormat="1" ht="24.15" customHeight="1">
      <c r="A136" s="38"/>
      <c r="B136" s="39"/>
      <c r="C136" s="273" t="s">
        <v>313</v>
      </c>
      <c r="D136" s="273" t="s">
        <v>423</v>
      </c>
      <c r="E136" s="274" t="s">
        <v>731</v>
      </c>
      <c r="F136" s="275" t="s">
        <v>732</v>
      </c>
      <c r="G136" s="276" t="s">
        <v>547</v>
      </c>
      <c r="H136" s="277">
        <v>50</v>
      </c>
      <c r="I136" s="278"/>
      <c r="J136" s="279">
        <f>ROUND(I136*H136,2)</f>
        <v>0</v>
      </c>
      <c r="K136" s="275" t="s">
        <v>318</v>
      </c>
      <c r="L136" s="280"/>
      <c r="M136" s="281" t="s">
        <v>1</v>
      </c>
      <c r="N136" s="282" t="s">
        <v>42</v>
      </c>
      <c r="O136" s="91"/>
      <c r="P136" s="235">
        <f>O136*H136</f>
        <v>0</v>
      </c>
      <c r="Q136" s="235">
        <v>0.0010100000000000001</v>
      </c>
      <c r="R136" s="235">
        <f>Q136*H136</f>
        <v>0.050500000000000003</v>
      </c>
      <c r="S136" s="235">
        <v>0</v>
      </c>
      <c r="T136" s="236">
        <f>S136*H136</f>
        <v>0</v>
      </c>
      <c r="U136" s="38"/>
      <c r="V136" s="38"/>
      <c r="W136" s="38"/>
      <c r="X136" s="38"/>
      <c r="Y136" s="38"/>
      <c r="Z136" s="38"/>
      <c r="AA136" s="38"/>
      <c r="AB136" s="38"/>
      <c r="AC136" s="38"/>
      <c r="AD136" s="38"/>
      <c r="AE136" s="38"/>
      <c r="AR136" s="237" t="s">
        <v>426</v>
      </c>
      <c r="AT136" s="237" t="s">
        <v>423</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733</v>
      </c>
    </row>
    <row r="137" s="2" customFormat="1" ht="24.15" customHeight="1">
      <c r="A137" s="38"/>
      <c r="B137" s="39"/>
      <c r="C137" s="273" t="s">
        <v>343</v>
      </c>
      <c r="D137" s="273" t="s">
        <v>423</v>
      </c>
      <c r="E137" s="274" t="s">
        <v>734</v>
      </c>
      <c r="F137" s="275" t="s">
        <v>735</v>
      </c>
      <c r="G137" s="276" t="s">
        <v>547</v>
      </c>
      <c r="H137" s="277">
        <v>30</v>
      </c>
      <c r="I137" s="278"/>
      <c r="J137" s="279">
        <f>ROUND(I137*H137,2)</f>
        <v>0</v>
      </c>
      <c r="K137" s="275" t="s">
        <v>318</v>
      </c>
      <c r="L137" s="280"/>
      <c r="M137" s="281" t="s">
        <v>1</v>
      </c>
      <c r="N137" s="282" t="s">
        <v>42</v>
      </c>
      <c r="O137" s="91"/>
      <c r="P137" s="235">
        <f>O137*H137</f>
        <v>0</v>
      </c>
      <c r="Q137" s="235">
        <v>0.0011800000000000001</v>
      </c>
      <c r="R137" s="235">
        <f>Q137*H137</f>
        <v>0.035400000000000001</v>
      </c>
      <c r="S137" s="235">
        <v>0</v>
      </c>
      <c r="T137" s="236">
        <f>S137*H137</f>
        <v>0</v>
      </c>
      <c r="U137" s="38"/>
      <c r="V137" s="38"/>
      <c r="W137" s="38"/>
      <c r="X137" s="38"/>
      <c r="Y137" s="38"/>
      <c r="Z137" s="38"/>
      <c r="AA137" s="38"/>
      <c r="AB137" s="38"/>
      <c r="AC137" s="38"/>
      <c r="AD137" s="38"/>
      <c r="AE137" s="38"/>
      <c r="AR137" s="237" t="s">
        <v>426</v>
      </c>
      <c r="AT137" s="237" t="s">
        <v>423</v>
      </c>
      <c r="AU137" s="237" t="s">
        <v>86</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392</v>
      </c>
      <c r="BM137" s="237" t="s">
        <v>736</v>
      </c>
    </row>
    <row r="138" s="2" customFormat="1" ht="24.15" customHeight="1">
      <c r="A138" s="38"/>
      <c r="B138" s="39"/>
      <c r="C138" s="273" t="s">
        <v>348</v>
      </c>
      <c r="D138" s="273" t="s">
        <v>423</v>
      </c>
      <c r="E138" s="274" t="s">
        <v>737</v>
      </c>
      <c r="F138" s="275" t="s">
        <v>738</v>
      </c>
      <c r="G138" s="276" t="s">
        <v>547</v>
      </c>
      <c r="H138" s="277">
        <v>15</v>
      </c>
      <c r="I138" s="278"/>
      <c r="J138" s="279">
        <f>ROUND(I138*H138,2)</f>
        <v>0</v>
      </c>
      <c r="K138" s="275" t="s">
        <v>318</v>
      </c>
      <c r="L138" s="280"/>
      <c r="M138" s="281" t="s">
        <v>1</v>
      </c>
      <c r="N138" s="282" t="s">
        <v>42</v>
      </c>
      <c r="O138" s="91"/>
      <c r="P138" s="235">
        <f>O138*H138</f>
        <v>0</v>
      </c>
      <c r="Q138" s="235">
        <v>0.00125</v>
      </c>
      <c r="R138" s="235">
        <f>Q138*H138</f>
        <v>0.018749999999999999</v>
      </c>
      <c r="S138" s="235">
        <v>0</v>
      </c>
      <c r="T138" s="236">
        <f>S138*H138</f>
        <v>0</v>
      </c>
      <c r="U138" s="38"/>
      <c r="V138" s="38"/>
      <c r="W138" s="38"/>
      <c r="X138" s="38"/>
      <c r="Y138" s="38"/>
      <c r="Z138" s="38"/>
      <c r="AA138" s="38"/>
      <c r="AB138" s="38"/>
      <c r="AC138" s="38"/>
      <c r="AD138" s="38"/>
      <c r="AE138" s="38"/>
      <c r="AR138" s="237" t="s">
        <v>426</v>
      </c>
      <c r="AT138" s="237" t="s">
        <v>423</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392</v>
      </c>
      <c r="BM138" s="237" t="s">
        <v>739</v>
      </c>
    </row>
    <row r="139" s="2" customFormat="1" ht="24.15" customHeight="1">
      <c r="A139" s="38"/>
      <c r="B139" s="39"/>
      <c r="C139" s="273" t="s">
        <v>325</v>
      </c>
      <c r="D139" s="273" t="s">
        <v>423</v>
      </c>
      <c r="E139" s="274" t="s">
        <v>740</v>
      </c>
      <c r="F139" s="275" t="s">
        <v>741</v>
      </c>
      <c r="G139" s="276" t="s">
        <v>547</v>
      </c>
      <c r="H139" s="277">
        <v>15</v>
      </c>
      <c r="I139" s="278"/>
      <c r="J139" s="279">
        <f>ROUND(I139*H139,2)</f>
        <v>0</v>
      </c>
      <c r="K139" s="275" t="s">
        <v>318</v>
      </c>
      <c r="L139" s="280"/>
      <c r="M139" s="281" t="s">
        <v>1</v>
      </c>
      <c r="N139" s="282" t="s">
        <v>42</v>
      </c>
      <c r="O139" s="91"/>
      <c r="P139" s="235">
        <f>O139*H139</f>
        <v>0</v>
      </c>
      <c r="Q139" s="235">
        <v>0.00139</v>
      </c>
      <c r="R139" s="235">
        <f>Q139*H139</f>
        <v>0.02085</v>
      </c>
      <c r="S139" s="235">
        <v>0</v>
      </c>
      <c r="T139" s="236">
        <f>S139*H139</f>
        <v>0</v>
      </c>
      <c r="U139" s="38"/>
      <c r="V139" s="38"/>
      <c r="W139" s="38"/>
      <c r="X139" s="38"/>
      <c r="Y139" s="38"/>
      <c r="Z139" s="38"/>
      <c r="AA139" s="38"/>
      <c r="AB139" s="38"/>
      <c r="AC139" s="38"/>
      <c r="AD139" s="38"/>
      <c r="AE139" s="38"/>
      <c r="AR139" s="237" t="s">
        <v>426</v>
      </c>
      <c r="AT139" s="237" t="s">
        <v>423</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742</v>
      </c>
    </row>
    <row r="140" s="2" customFormat="1" ht="24.15" customHeight="1">
      <c r="A140" s="38"/>
      <c r="B140" s="39"/>
      <c r="C140" s="226" t="s">
        <v>362</v>
      </c>
      <c r="D140" s="226" t="s">
        <v>307</v>
      </c>
      <c r="E140" s="227" t="s">
        <v>743</v>
      </c>
      <c r="F140" s="228" t="s">
        <v>744</v>
      </c>
      <c r="G140" s="229" t="s">
        <v>365</v>
      </c>
      <c r="H140" s="230">
        <v>0.46600000000000003</v>
      </c>
      <c r="I140" s="231"/>
      <c r="J140" s="232">
        <f>ROUND(I140*H140,2)</f>
        <v>0</v>
      </c>
      <c r="K140" s="228" t="s">
        <v>318</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392</v>
      </c>
      <c r="AT140" s="237" t="s">
        <v>307</v>
      </c>
      <c r="AU140" s="237" t="s">
        <v>86</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745</v>
      </c>
    </row>
    <row r="141" s="2" customFormat="1" ht="24.15" customHeight="1">
      <c r="A141" s="38"/>
      <c r="B141" s="39"/>
      <c r="C141" s="226" t="s">
        <v>367</v>
      </c>
      <c r="D141" s="226" t="s">
        <v>307</v>
      </c>
      <c r="E141" s="227" t="s">
        <v>746</v>
      </c>
      <c r="F141" s="228" t="s">
        <v>747</v>
      </c>
      <c r="G141" s="229" t="s">
        <v>365</v>
      </c>
      <c r="H141" s="230">
        <v>0.46600000000000003</v>
      </c>
      <c r="I141" s="231"/>
      <c r="J141" s="232">
        <f>ROUND(I141*H141,2)</f>
        <v>0</v>
      </c>
      <c r="K141" s="228" t="s">
        <v>318</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392</v>
      </c>
      <c r="AT141" s="237" t="s">
        <v>307</v>
      </c>
      <c r="AU141" s="237" t="s">
        <v>86</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392</v>
      </c>
      <c r="BM141" s="237" t="s">
        <v>748</v>
      </c>
    </row>
    <row r="142" s="12" customFormat="1" ht="22.8" customHeight="1">
      <c r="A142" s="12"/>
      <c r="B142" s="210"/>
      <c r="C142" s="211"/>
      <c r="D142" s="212" t="s">
        <v>76</v>
      </c>
      <c r="E142" s="224" t="s">
        <v>749</v>
      </c>
      <c r="F142" s="224" t="s">
        <v>750</v>
      </c>
      <c r="G142" s="211"/>
      <c r="H142" s="211"/>
      <c r="I142" s="214"/>
      <c r="J142" s="225">
        <f>BK142</f>
        <v>0</v>
      </c>
      <c r="K142" s="211"/>
      <c r="L142" s="216"/>
      <c r="M142" s="217"/>
      <c r="N142" s="218"/>
      <c r="O142" s="218"/>
      <c r="P142" s="219">
        <f>SUM(P143:P148)</f>
        <v>0</v>
      </c>
      <c r="Q142" s="218"/>
      <c r="R142" s="219">
        <f>SUM(R143:R148)</f>
        <v>0.090499999999999997</v>
      </c>
      <c r="S142" s="218"/>
      <c r="T142" s="220">
        <f>SUM(T143:T148)</f>
        <v>0</v>
      </c>
      <c r="U142" s="12"/>
      <c r="V142" s="12"/>
      <c r="W142" s="12"/>
      <c r="X142" s="12"/>
      <c r="Y142" s="12"/>
      <c r="Z142" s="12"/>
      <c r="AA142" s="12"/>
      <c r="AB142" s="12"/>
      <c r="AC142" s="12"/>
      <c r="AD142" s="12"/>
      <c r="AE142" s="12"/>
      <c r="AR142" s="221" t="s">
        <v>86</v>
      </c>
      <c r="AT142" s="222" t="s">
        <v>76</v>
      </c>
      <c r="AU142" s="222" t="s">
        <v>84</v>
      </c>
      <c r="AY142" s="221" t="s">
        <v>304</v>
      </c>
      <c r="BK142" s="223">
        <f>SUM(BK143:BK148)</f>
        <v>0</v>
      </c>
    </row>
    <row r="143" s="2" customFormat="1" ht="49.05" customHeight="1">
      <c r="A143" s="38"/>
      <c r="B143" s="39"/>
      <c r="C143" s="226" t="s">
        <v>8</v>
      </c>
      <c r="D143" s="226" t="s">
        <v>307</v>
      </c>
      <c r="E143" s="227" t="s">
        <v>751</v>
      </c>
      <c r="F143" s="228" t="s">
        <v>752</v>
      </c>
      <c r="G143" s="229" t="s">
        <v>575</v>
      </c>
      <c r="H143" s="230">
        <v>1</v>
      </c>
      <c r="I143" s="231"/>
      <c r="J143" s="232">
        <f>ROUND(I143*H143,2)</f>
        <v>0</v>
      </c>
      <c r="K143" s="228" t="s">
        <v>1</v>
      </c>
      <c r="L143" s="44"/>
      <c r="M143" s="233" t="s">
        <v>1</v>
      </c>
      <c r="N143" s="234" t="s">
        <v>42</v>
      </c>
      <c r="O143" s="91"/>
      <c r="P143" s="235">
        <f>O143*H143</f>
        <v>0</v>
      </c>
      <c r="Q143" s="235">
        <v>0.0057499999999999999</v>
      </c>
      <c r="R143" s="235">
        <f>Q143*H143</f>
        <v>0.0057499999999999999</v>
      </c>
      <c r="S143" s="235">
        <v>0</v>
      </c>
      <c r="T143" s="236">
        <f>S143*H143</f>
        <v>0</v>
      </c>
      <c r="U143" s="38"/>
      <c r="V143" s="38"/>
      <c r="W143" s="38"/>
      <c r="X143" s="38"/>
      <c r="Y143" s="38"/>
      <c r="Z143" s="38"/>
      <c r="AA143" s="38"/>
      <c r="AB143" s="38"/>
      <c r="AC143" s="38"/>
      <c r="AD143" s="38"/>
      <c r="AE143" s="38"/>
      <c r="AR143" s="237" t="s">
        <v>392</v>
      </c>
      <c r="AT143" s="237" t="s">
        <v>307</v>
      </c>
      <c r="AU143" s="237" t="s">
        <v>86</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392</v>
      </c>
      <c r="BM143" s="237" t="s">
        <v>753</v>
      </c>
    </row>
    <row r="144" s="2" customFormat="1" ht="49.05" customHeight="1">
      <c r="A144" s="38"/>
      <c r="B144" s="39"/>
      <c r="C144" s="226" t="s">
        <v>375</v>
      </c>
      <c r="D144" s="226" t="s">
        <v>307</v>
      </c>
      <c r="E144" s="227" t="s">
        <v>754</v>
      </c>
      <c r="F144" s="228" t="s">
        <v>755</v>
      </c>
      <c r="G144" s="229" t="s">
        <v>575</v>
      </c>
      <c r="H144" s="230">
        <v>4</v>
      </c>
      <c r="I144" s="231"/>
      <c r="J144" s="232">
        <f>ROUND(I144*H144,2)</f>
        <v>0</v>
      </c>
      <c r="K144" s="228" t="s">
        <v>1</v>
      </c>
      <c r="L144" s="44"/>
      <c r="M144" s="233" t="s">
        <v>1</v>
      </c>
      <c r="N144" s="234" t="s">
        <v>42</v>
      </c>
      <c r="O144" s="91"/>
      <c r="P144" s="235">
        <f>O144*H144</f>
        <v>0</v>
      </c>
      <c r="Q144" s="235">
        <v>0.0057499999999999999</v>
      </c>
      <c r="R144" s="235">
        <f>Q144*H144</f>
        <v>0.023</v>
      </c>
      <c r="S144" s="235">
        <v>0</v>
      </c>
      <c r="T144" s="236">
        <f>S144*H144</f>
        <v>0</v>
      </c>
      <c r="U144" s="38"/>
      <c r="V144" s="38"/>
      <c r="W144" s="38"/>
      <c r="X144" s="38"/>
      <c r="Y144" s="38"/>
      <c r="Z144" s="38"/>
      <c r="AA144" s="38"/>
      <c r="AB144" s="38"/>
      <c r="AC144" s="38"/>
      <c r="AD144" s="38"/>
      <c r="AE144" s="38"/>
      <c r="AR144" s="237" t="s">
        <v>392</v>
      </c>
      <c r="AT144" s="237" t="s">
        <v>307</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756</v>
      </c>
    </row>
    <row r="145" s="2" customFormat="1" ht="33" customHeight="1">
      <c r="A145" s="38"/>
      <c r="B145" s="39"/>
      <c r="C145" s="226" t="s">
        <v>381</v>
      </c>
      <c r="D145" s="226" t="s">
        <v>307</v>
      </c>
      <c r="E145" s="227" t="s">
        <v>757</v>
      </c>
      <c r="F145" s="228" t="s">
        <v>758</v>
      </c>
      <c r="G145" s="229" t="s">
        <v>575</v>
      </c>
      <c r="H145" s="230">
        <v>1</v>
      </c>
      <c r="I145" s="231"/>
      <c r="J145" s="232">
        <f>ROUND(I145*H145,2)</f>
        <v>0</v>
      </c>
      <c r="K145" s="228" t="s">
        <v>1</v>
      </c>
      <c r="L145" s="44"/>
      <c r="M145" s="233" t="s">
        <v>1</v>
      </c>
      <c r="N145" s="234" t="s">
        <v>42</v>
      </c>
      <c r="O145" s="91"/>
      <c r="P145" s="235">
        <f>O145*H145</f>
        <v>0</v>
      </c>
      <c r="Q145" s="235">
        <v>0.0057499999999999999</v>
      </c>
      <c r="R145" s="235">
        <f>Q145*H145</f>
        <v>0.0057499999999999999</v>
      </c>
      <c r="S145" s="235">
        <v>0</v>
      </c>
      <c r="T145" s="236">
        <f>S145*H145</f>
        <v>0</v>
      </c>
      <c r="U145" s="38"/>
      <c r="V145" s="38"/>
      <c r="W145" s="38"/>
      <c r="X145" s="38"/>
      <c r="Y145" s="38"/>
      <c r="Z145" s="38"/>
      <c r="AA145" s="38"/>
      <c r="AB145" s="38"/>
      <c r="AC145" s="38"/>
      <c r="AD145" s="38"/>
      <c r="AE145" s="38"/>
      <c r="AR145" s="237" t="s">
        <v>392</v>
      </c>
      <c r="AT145" s="237" t="s">
        <v>307</v>
      </c>
      <c r="AU145" s="237" t="s">
        <v>86</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392</v>
      </c>
      <c r="BM145" s="237" t="s">
        <v>759</v>
      </c>
    </row>
    <row r="146" s="2" customFormat="1" ht="16.5" customHeight="1">
      <c r="A146" s="38"/>
      <c r="B146" s="39"/>
      <c r="C146" s="226" t="s">
        <v>389</v>
      </c>
      <c r="D146" s="226" t="s">
        <v>307</v>
      </c>
      <c r="E146" s="227" t="s">
        <v>760</v>
      </c>
      <c r="F146" s="228" t="s">
        <v>761</v>
      </c>
      <c r="G146" s="229" t="s">
        <v>575</v>
      </c>
      <c r="H146" s="230">
        <v>50</v>
      </c>
      <c r="I146" s="231"/>
      <c r="J146" s="232">
        <f>ROUND(I146*H146,2)</f>
        <v>0</v>
      </c>
      <c r="K146" s="228" t="s">
        <v>318</v>
      </c>
      <c r="L146" s="44"/>
      <c r="M146" s="233" t="s">
        <v>1</v>
      </c>
      <c r="N146" s="234" t="s">
        <v>42</v>
      </c>
      <c r="O146" s="91"/>
      <c r="P146" s="235">
        <f>O146*H146</f>
        <v>0</v>
      </c>
      <c r="Q146" s="235">
        <v>0.0011199999999999999</v>
      </c>
      <c r="R146" s="235">
        <f>Q146*H146</f>
        <v>0.055999999999999994</v>
      </c>
      <c r="S146" s="235">
        <v>0</v>
      </c>
      <c r="T146" s="236">
        <f>S146*H146</f>
        <v>0</v>
      </c>
      <c r="U146" s="38"/>
      <c r="V146" s="38"/>
      <c r="W146" s="38"/>
      <c r="X146" s="38"/>
      <c r="Y146" s="38"/>
      <c r="Z146" s="38"/>
      <c r="AA146" s="38"/>
      <c r="AB146" s="38"/>
      <c r="AC146" s="38"/>
      <c r="AD146" s="38"/>
      <c r="AE146" s="38"/>
      <c r="AR146" s="237" t="s">
        <v>392</v>
      </c>
      <c r="AT146" s="237" t="s">
        <v>307</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762</v>
      </c>
    </row>
    <row r="147" s="2" customFormat="1" ht="24.15" customHeight="1">
      <c r="A147" s="38"/>
      <c r="B147" s="39"/>
      <c r="C147" s="226" t="s">
        <v>392</v>
      </c>
      <c r="D147" s="226" t="s">
        <v>307</v>
      </c>
      <c r="E147" s="227" t="s">
        <v>763</v>
      </c>
      <c r="F147" s="228" t="s">
        <v>764</v>
      </c>
      <c r="G147" s="229" t="s">
        <v>406</v>
      </c>
      <c r="H147" s="272"/>
      <c r="I147" s="231"/>
      <c r="J147" s="232">
        <f>ROUND(I147*H147,2)</f>
        <v>0</v>
      </c>
      <c r="K147" s="228" t="s">
        <v>318</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392</v>
      </c>
      <c r="AT147" s="237" t="s">
        <v>307</v>
      </c>
      <c r="AU147" s="237" t="s">
        <v>86</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392</v>
      </c>
      <c r="BM147" s="237" t="s">
        <v>765</v>
      </c>
    </row>
    <row r="148" s="2" customFormat="1" ht="24.15" customHeight="1">
      <c r="A148" s="38"/>
      <c r="B148" s="39"/>
      <c r="C148" s="226" t="s">
        <v>398</v>
      </c>
      <c r="D148" s="226" t="s">
        <v>307</v>
      </c>
      <c r="E148" s="227" t="s">
        <v>766</v>
      </c>
      <c r="F148" s="228" t="s">
        <v>767</v>
      </c>
      <c r="G148" s="229" t="s">
        <v>406</v>
      </c>
      <c r="H148" s="272"/>
      <c r="I148" s="231"/>
      <c r="J148" s="232">
        <f>ROUND(I148*H148,2)</f>
        <v>0</v>
      </c>
      <c r="K148" s="228" t="s">
        <v>318</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392</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768</v>
      </c>
    </row>
    <row r="149" s="12" customFormat="1" ht="22.8" customHeight="1">
      <c r="A149" s="12"/>
      <c r="B149" s="210"/>
      <c r="C149" s="211"/>
      <c r="D149" s="212" t="s">
        <v>76</v>
      </c>
      <c r="E149" s="224" t="s">
        <v>769</v>
      </c>
      <c r="F149" s="224" t="s">
        <v>770</v>
      </c>
      <c r="G149" s="211"/>
      <c r="H149" s="211"/>
      <c r="I149" s="214"/>
      <c r="J149" s="225">
        <f>BK149</f>
        <v>0</v>
      </c>
      <c r="K149" s="211"/>
      <c r="L149" s="216"/>
      <c r="M149" s="217"/>
      <c r="N149" s="218"/>
      <c r="O149" s="218"/>
      <c r="P149" s="219">
        <f>SUM(P150:P175)</f>
        <v>0</v>
      </c>
      <c r="Q149" s="218"/>
      <c r="R149" s="219">
        <f>SUM(R150:R175)</f>
        <v>0.53799999999999992</v>
      </c>
      <c r="S149" s="218"/>
      <c r="T149" s="220">
        <f>SUM(T150:T175)</f>
        <v>0</v>
      </c>
      <c r="U149" s="12"/>
      <c r="V149" s="12"/>
      <c r="W149" s="12"/>
      <c r="X149" s="12"/>
      <c r="Y149" s="12"/>
      <c r="Z149" s="12"/>
      <c r="AA149" s="12"/>
      <c r="AB149" s="12"/>
      <c r="AC149" s="12"/>
      <c r="AD149" s="12"/>
      <c r="AE149" s="12"/>
      <c r="AR149" s="221" t="s">
        <v>86</v>
      </c>
      <c r="AT149" s="222" t="s">
        <v>76</v>
      </c>
      <c r="AU149" s="222" t="s">
        <v>84</v>
      </c>
      <c r="AY149" s="221" t="s">
        <v>304</v>
      </c>
      <c r="BK149" s="223">
        <f>SUM(BK150:BK175)</f>
        <v>0</v>
      </c>
    </row>
    <row r="150" s="2" customFormat="1" ht="24.15" customHeight="1">
      <c r="A150" s="38"/>
      <c r="B150" s="39"/>
      <c r="C150" s="226" t="s">
        <v>403</v>
      </c>
      <c r="D150" s="226" t="s">
        <v>307</v>
      </c>
      <c r="E150" s="227" t="s">
        <v>771</v>
      </c>
      <c r="F150" s="228" t="s">
        <v>772</v>
      </c>
      <c r="G150" s="229" t="s">
        <v>547</v>
      </c>
      <c r="H150" s="230">
        <v>90</v>
      </c>
      <c r="I150" s="231"/>
      <c r="J150" s="232">
        <f>ROUND(I150*H150,2)</f>
        <v>0</v>
      </c>
      <c r="K150" s="228" t="s">
        <v>318</v>
      </c>
      <c r="L150" s="44"/>
      <c r="M150" s="233" t="s">
        <v>1</v>
      </c>
      <c r="N150" s="234" t="s">
        <v>42</v>
      </c>
      <c r="O150" s="91"/>
      <c r="P150" s="235">
        <f>O150*H150</f>
        <v>0</v>
      </c>
      <c r="Q150" s="235">
        <v>0.00062</v>
      </c>
      <c r="R150" s="235">
        <f>Q150*H150</f>
        <v>0.055800000000000002</v>
      </c>
      <c r="S150" s="235">
        <v>0</v>
      </c>
      <c r="T150" s="236">
        <f>S150*H150</f>
        <v>0</v>
      </c>
      <c r="U150" s="38"/>
      <c r="V150" s="38"/>
      <c r="W150" s="38"/>
      <c r="X150" s="38"/>
      <c r="Y150" s="38"/>
      <c r="Z150" s="38"/>
      <c r="AA150" s="38"/>
      <c r="AB150" s="38"/>
      <c r="AC150" s="38"/>
      <c r="AD150" s="38"/>
      <c r="AE150" s="38"/>
      <c r="AR150" s="237" t="s">
        <v>392</v>
      </c>
      <c r="AT150" s="237" t="s">
        <v>307</v>
      </c>
      <c r="AU150" s="237" t="s">
        <v>86</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392</v>
      </c>
      <c r="BM150" s="237" t="s">
        <v>773</v>
      </c>
    </row>
    <row r="151" s="13" customFormat="1">
      <c r="A151" s="13"/>
      <c r="B151" s="239"/>
      <c r="C151" s="240"/>
      <c r="D151" s="241" t="s">
        <v>323</v>
      </c>
      <c r="E151" s="242" t="s">
        <v>1</v>
      </c>
      <c r="F151" s="243" t="s">
        <v>774</v>
      </c>
      <c r="G151" s="240"/>
      <c r="H151" s="244">
        <v>90</v>
      </c>
      <c r="I151" s="245"/>
      <c r="J151" s="240"/>
      <c r="K151" s="240"/>
      <c r="L151" s="246"/>
      <c r="M151" s="247"/>
      <c r="N151" s="248"/>
      <c r="O151" s="248"/>
      <c r="P151" s="248"/>
      <c r="Q151" s="248"/>
      <c r="R151" s="248"/>
      <c r="S151" s="248"/>
      <c r="T151" s="249"/>
      <c r="U151" s="13"/>
      <c r="V151" s="13"/>
      <c r="W151" s="13"/>
      <c r="X151" s="13"/>
      <c r="Y151" s="13"/>
      <c r="Z151" s="13"/>
      <c r="AA151" s="13"/>
      <c r="AB151" s="13"/>
      <c r="AC151" s="13"/>
      <c r="AD151" s="13"/>
      <c r="AE151" s="13"/>
      <c r="AT151" s="250" t="s">
        <v>323</v>
      </c>
      <c r="AU151" s="250" t="s">
        <v>86</v>
      </c>
      <c r="AV151" s="13" t="s">
        <v>86</v>
      </c>
      <c r="AW151" s="13" t="s">
        <v>32</v>
      </c>
      <c r="AX151" s="13" t="s">
        <v>84</v>
      </c>
      <c r="AY151" s="250" t="s">
        <v>304</v>
      </c>
    </row>
    <row r="152" s="2" customFormat="1" ht="24.15" customHeight="1">
      <c r="A152" s="38"/>
      <c r="B152" s="39"/>
      <c r="C152" s="226" t="s">
        <v>410</v>
      </c>
      <c r="D152" s="226" t="s">
        <v>307</v>
      </c>
      <c r="E152" s="227" t="s">
        <v>775</v>
      </c>
      <c r="F152" s="228" t="s">
        <v>776</v>
      </c>
      <c r="G152" s="229" t="s">
        <v>547</v>
      </c>
      <c r="H152" s="230">
        <v>90</v>
      </c>
      <c r="I152" s="231"/>
      <c r="J152" s="232">
        <f>ROUND(I152*H152,2)</f>
        <v>0</v>
      </c>
      <c r="K152" s="228" t="s">
        <v>318</v>
      </c>
      <c r="L152" s="44"/>
      <c r="M152" s="233" t="s">
        <v>1</v>
      </c>
      <c r="N152" s="234" t="s">
        <v>42</v>
      </c>
      <c r="O152" s="91"/>
      <c r="P152" s="235">
        <f>O152*H152</f>
        <v>0</v>
      </c>
      <c r="Q152" s="235">
        <v>0.00095</v>
      </c>
      <c r="R152" s="235">
        <f>Q152*H152</f>
        <v>0.085500000000000007</v>
      </c>
      <c r="S152" s="235">
        <v>0</v>
      </c>
      <c r="T152" s="236">
        <f>S152*H152</f>
        <v>0</v>
      </c>
      <c r="U152" s="38"/>
      <c r="V152" s="38"/>
      <c r="W152" s="38"/>
      <c r="X152" s="38"/>
      <c r="Y152" s="38"/>
      <c r="Z152" s="38"/>
      <c r="AA152" s="38"/>
      <c r="AB152" s="38"/>
      <c r="AC152" s="38"/>
      <c r="AD152" s="38"/>
      <c r="AE152" s="38"/>
      <c r="AR152" s="237" t="s">
        <v>392</v>
      </c>
      <c r="AT152" s="237" t="s">
        <v>307</v>
      </c>
      <c r="AU152" s="237" t="s">
        <v>86</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392</v>
      </c>
      <c r="BM152" s="237" t="s">
        <v>777</v>
      </c>
    </row>
    <row r="153" s="13" customFormat="1">
      <c r="A153" s="13"/>
      <c r="B153" s="239"/>
      <c r="C153" s="240"/>
      <c r="D153" s="241" t="s">
        <v>323</v>
      </c>
      <c r="E153" s="242" t="s">
        <v>1</v>
      </c>
      <c r="F153" s="243" t="s">
        <v>774</v>
      </c>
      <c r="G153" s="240"/>
      <c r="H153" s="244">
        <v>90</v>
      </c>
      <c r="I153" s="245"/>
      <c r="J153" s="240"/>
      <c r="K153" s="240"/>
      <c r="L153" s="246"/>
      <c r="M153" s="247"/>
      <c r="N153" s="248"/>
      <c r="O153" s="248"/>
      <c r="P153" s="248"/>
      <c r="Q153" s="248"/>
      <c r="R153" s="248"/>
      <c r="S153" s="248"/>
      <c r="T153" s="249"/>
      <c r="U153" s="13"/>
      <c r="V153" s="13"/>
      <c r="W153" s="13"/>
      <c r="X153" s="13"/>
      <c r="Y153" s="13"/>
      <c r="Z153" s="13"/>
      <c r="AA153" s="13"/>
      <c r="AB153" s="13"/>
      <c r="AC153" s="13"/>
      <c r="AD153" s="13"/>
      <c r="AE153" s="13"/>
      <c r="AT153" s="250" t="s">
        <v>323</v>
      </c>
      <c r="AU153" s="250" t="s">
        <v>86</v>
      </c>
      <c r="AV153" s="13" t="s">
        <v>86</v>
      </c>
      <c r="AW153" s="13" t="s">
        <v>32</v>
      </c>
      <c r="AX153" s="13" t="s">
        <v>84</v>
      </c>
      <c r="AY153" s="250" t="s">
        <v>304</v>
      </c>
    </row>
    <row r="154" s="2" customFormat="1" ht="24.15" customHeight="1">
      <c r="A154" s="38"/>
      <c r="B154" s="39"/>
      <c r="C154" s="226" t="s">
        <v>414</v>
      </c>
      <c r="D154" s="226" t="s">
        <v>307</v>
      </c>
      <c r="E154" s="227" t="s">
        <v>778</v>
      </c>
      <c r="F154" s="228" t="s">
        <v>779</v>
      </c>
      <c r="G154" s="229" t="s">
        <v>547</v>
      </c>
      <c r="H154" s="230">
        <v>10</v>
      </c>
      <c r="I154" s="231"/>
      <c r="J154" s="232">
        <f>ROUND(I154*H154,2)</f>
        <v>0</v>
      </c>
      <c r="K154" s="228" t="s">
        <v>318</v>
      </c>
      <c r="L154" s="44"/>
      <c r="M154" s="233" t="s">
        <v>1</v>
      </c>
      <c r="N154" s="234" t="s">
        <v>42</v>
      </c>
      <c r="O154" s="91"/>
      <c r="P154" s="235">
        <f>O154*H154</f>
        <v>0</v>
      </c>
      <c r="Q154" s="235">
        <v>0.0011900000000000001</v>
      </c>
      <c r="R154" s="235">
        <f>Q154*H154</f>
        <v>0.011900000000000001</v>
      </c>
      <c r="S154" s="235">
        <v>0</v>
      </c>
      <c r="T154" s="236">
        <f>S154*H154</f>
        <v>0</v>
      </c>
      <c r="U154" s="38"/>
      <c r="V154" s="38"/>
      <c r="W154" s="38"/>
      <c r="X154" s="38"/>
      <c r="Y154" s="38"/>
      <c r="Z154" s="38"/>
      <c r="AA154" s="38"/>
      <c r="AB154" s="38"/>
      <c r="AC154" s="38"/>
      <c r="AD154" s="38"/>
      <c r="AE154" s="38"/>
      <c r="AR154" s="237" t="s">
        <v>392</v>
      </c>
      <c r="AT154" s="237" t="s">
        <v>307</v>
      </c>
      <c r="AU154" s="237" t="s">
        <v>86</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392</v>
      </c>
      <c r="BM154" s="237" t="s">
        <v>780</v>
      </c>
    </row>
    <row r="155" s="13" customFormat="1">
      <c r="A155" s="13"/>
      <c r="B155" s="239"/>
      <c r="C155" s="240"/>
      <c r="D155" s="241" t="s">
        <v>323</v>
      </c>
      <c r="E155" s="242" t="s">
        <v>1</v>
      </c>
      <c r="F155" s="243" t="s">
        <v>781</v>
      </c>
      <c r="G155" s="240"/>
      <c r="H155" s="244">
        <v>10</v>
      </c>
      <c r="I155" s="245"/>
      <c r="J155" s="240"/>
      <c r="K155" s="240"/>
      <c r="L155" s="246"/>
      <c r="M155" s="247"/>
      <c r="N155" s="248"/>
      <c r="O155" s="248"/>
      <c r="P155" s="248"/>
      <c r="Q155" s="248"/>
      <c r="R155" s="248"/>
      <c r="S155" s="248"/>
      <c r="T155" s="249"/>
      <c r="U155" s="13"/>
      <c r="V155" s="13"/>
      <c r="W155" s="13"/>
      <c r="X155" s="13"/>
      <c r="Y155" s="13"/>
      <c r="Z155" s="13"/>
      <c r="AA155" s="13"/>
      <c r="AB155" s="13"/>
      <c r="AC155" s="13"/>
      <c r="AD155" s="13"/>
      <c r="AE155" s="13"/>
      <c r="AT155" s="250" t="s">
        <v>323</v>
      </c>
      <c r="AU155" s="250" t="s">
        <v>86</v>
      </c>
      <c r="AV155" s="13" t="s">
        <v>86</v>
      </c>
      <c r="AW155" s="13" t="s">
        <v>32</v>
      </c>
      <c r="AX155" s="13" t="s">
        <v>84</v>
      </c>
      <c r="AY155" s="250" t="s">
        <v>304</v>
      </c>
    </row>
    <row r="156" s="2" customFormat="1" ht="24.15" customHeight="1">
      <c r="A156" s="38"/>
      <c r="B156" s="39"/>
      <c r="C156" s="226" t="s">
        <v>7</v>
      </c>
      <c r="D156" s="226" t="s">
        <v>307</v>
      </c>
      <c r="E156" s="227" t="s">
        <v>782</v>
      </c>
      <c r="F156" s="228" t="s">
        <v>783</v>
      </c>
      <c r="G156" s="229" t="s">
        <v>547</v>
      </c>
      <c r="H156" s="230">
        <v>40</v>
      </c>
      <c r="I156" s="231"/>
      <c r="J156" s="232">
        <f>ROUND(I156*H156,2)</f>
        <v>0</v>
      </c>
      <c r="K156" s="228" t="s">
        <v>318</v>
      </c>
      <c r="L156" s="44"/>
      <c r="M156" s="233" t="s">
        <v>1</v>
      </c>
      <c r="N156" s="234" t="s">
        <v>42</v>
      </c>
      <c r="O156" s="91"/>
      <c r="P156" s="235">
        <f>O156*H156</f>
        <v>0</v>
      </c>
      <c r="Q156" s="235">
        <v>0.0015</v>
      </c>
      <c r="R156" s="235">
        <f>Q156*H156</f>
        <v>0.059999999999999998</v>
      </c>
      <c r="S156" s="235">
        <v>0</v>
      </c>
      <c r="T156" s="236">
        <f>S156*H156</f>
        <v>0</v>
      </c>
      <c r="U156" s="38"/>
      <c r="V156" s="38"/>
      <c r="W156" s="38"/>
      <c r="X156" s="38"/>
      <c r="Y156" s="38"/>
      <c r="Z156" s="38"/>
      <c r="AA156" s="38"/>
      <c r="AB156" s="38"/>
      <c r="AC156" s="38"/>
      <c r="AD156" s="38"/>
      <c r="AE156" s="38"/>
      <c r="AR156" s="237" t="s">
        <v>392</v>
      </c>
      <c r="AT156" s="237" t="s">
        <v>307</v>
      </c>
      <c r="AU156" s="237" t="s">
        <v>86</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392</v>
      </c>
      <c r="BM156" s="237" t="s">
        <v>784</v>
      </c>
    </row>
    <row r="157" s="13" customFormat="1">
      <c r="A157" s="13"/>
      <c r="B157" s="239"/>
      <c r="C157" s="240"/>
      <c r="D157" s="241" t="s">
        <v>323</v>
      </c>
      <c r="E157" s="242" t="s">
        <v>1</v>
      </c>
      <c r="F157" s="243" t="s">
        <v>785</v>
      </c>
      <c r="G157" s="240"/>
      <c r="H157" s="244">
        <v>40</v>
      </c>
      <c r="I157" s="245"/>
      <c r="J157" s="240"/>
      <c r="K157" s="240"/>
      <c r="L157" s="246"/>
      <c r="M157" s="247"/>
      <c r="N157" s="248"/>
      <c r="O157" s="248"/>
      <c r="P157" s="248"/>
      <c r="Q157" s="248"/>
      <c r="R157" s="248"/>
      <c r="S157" s="248"/>
      <c r="T157" s="249"/>
      <c r="U157" s="13"/>
      <c r="V157" s="13"/>
      <c r="W157" s="13"/>
      <c r="X157" s="13"/>
      <c r="Y157" s="13"/>
      <c r="Z157" s="13"/>
      <c r="AA157" s="13"/>
      <c r="AB157" s="13"/>
      <c r="AC157" s="13"/>
      <c r="AD157" s="13"/>
      <c r="AE157" s="13"/>
      <c r="AT157" s="250" t="s">
        <v>323</v>
      </c>
      <c r="AU157" s="250" t="s">
        <v>86</v>
      </c>
      <c r="AV157" s="13" t="s">
        <v>86</v>
      </c>
      <c r="AW157" s="13" t="s">
        <v>32</v>
      </c>
      <c r="AX157" s="13" t="s">
        <v>84</v>
      </c>
      <c r="AY157" s="250" t="s">
        <v>304</v>
      </c>
    </row>
    <row r="158" s="2" customFormat="1" ht="24.15" customHeight="1">
      <c r="A158" s="38"/>
      <c r="B158" s="39"/>
      <c r="C158" s="226" t="s">
        <v>422</v>
      </c>
      <c r="D158" s="226" t="s">
        <v>307</v>
      </c>
      <c r="E158" s="227" t="s">
        <v>786</v>
      </c>
      <c r="F158" s="228" t="s">
        <v>787</v>
      </c>
      <c r="G158" s="229" t="s">
        <v>547</v>
      </c>
      <c r="H158" s="230">
        <v>50</v>
      </c>
      <c r="I158" s="231"/>
      <c r="J158" s="232">
        <f>ROUND(I158*H158,2)</f>
        <v>0</v>
      </c>
      <c r="K158" s="228" t="s">
        <v>318</v>
      </c>
      <c r="L158" s="44"/>
      <c r="M158" s="233" t="s">
        <v>1</v>
      </c>
      <c r="N158" s="234" t="s">
        <v>42</v>
      </c>
      <c r="O158" s="91"/>
      <c r="P158" s="235">
        <f>O158*H158</f>
        <v>0</v>
      </c>
      <c r="Q158" s="235">
        <v>0.0019400000000000001</v>
      </c>
      <c r="R158" s="235">
        <f>Q158*H158</f>
        <v>0.097000000000000003</v>
      </c>
      <c r="S158" s="235">
        <v>0</v>
      </c>
      <c r="T158" s="236">
        <f>S158*H158</f>
        <v>0</v>
      </c>
      <c r="U158" s="38"/>
      <c r="V158" s="38"/>
      <c r="W158" s="38"/>
      <c r="X158" s="38"/>
      <c r="Y158" s="38"/>
      <c r="Z158" s="38"/>
      <c r="AA158" s="38"/>
      <c r="AB158" s="38"/>
      <c r="AC158" s="38"/>
      <c r="AD158" s="38"/>
      <c r="AE158" s="38"/>
      <c r="AR158" s="237" t="s">
        <v>392</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788</v>
      </c>
    </row>
    <row r="159" s="13" customFormat="1">
      <c r="A159" s="13"/>
      <c r="B159" s="239"/>
      <c r="C159" s="240"/>
      <c r="D159" s="241" t="s">
        <v>323</v>
      </c>
      <c r="E159" s="242" t="s">
        <v>1</v>
      </c>
      <c r="F159" s="243" t="s">
        <v>789</v>
      </c>
      <c r="G159" s="240"/>
      <c r="H159" s="244">
        <v>50</v>
      </c>
      <c r="I159" s="245"/>
      <c r="J159" s="240"/>
      <c r="K159" s="240"/>
      <c r="L159" s="246"/>
      <c r="M159" s="247"/>
      <c r="N159" s="248"/>
      <c r="O159" s="248"/>
      <c r="P159" s="248"/>
      <c r="Q159" s="248"/>
      <c r="R159" s="248"/>
      <c r="S159" s="248"/>
      <c r="T159" s="249"/>
      <c r="U159" s="13"/>
      <c r="V159" s="13"/>
      <c r="W159" s="13"/>
      <c r="X159" s="13"/>
      <c r="Y159" s="13"/>
      <c r="Z159" s="13"/>
      <c r="AA159" s="13"/>
      <c r="AB159" s="13"/>
      <c r="AC159" s="13"/>
      <c r="AD159" s="13"/>
      <c r="AE159" s="13"/>
      <c r="AT159" s="250" t="s">
        <v>323</v>
      </c>
      <c r="AU159" s="250" t="s">
        <v>86</v>
      </c>
      <c r="AV159" s="13" t="s">
        <v>86</v>
      </c>
      <c r="AW159" s="13" t="s">
        <v>32</v>
      </c>
      <c r="AX159" s="13" t="s">
        <v>84</v>
      </c>
      <c r="AY159" s="250" t="s">
        <v>304</v>
      </c>
    </row>
    <row r="160" s="2" customFormat="1" ht="24.15" customHeight="1">
      <c r="A160" s="38"/>
      <c r="B160" s="39"/>
      <c r="C160" s="226" t="s">
        <v>429</v>
      </c>
      <c r="D160" s="226" t="s">
        <v>307</v>
      </c>
      <c r="E160" s="227" t="s">
        <v>790</v>
      </c>
      <c r="F160" s="228" t="s">
        <v>791</v>
      </c>
      <c r="G160" s="229" t="s">
        <v>547</v>
      </c>
      <c r="H160" s="230">
        <v>30</v>
      </c>
      <c r="I160" s="231"/>
      <c r="J160" s="232">
        <f>ROUND(I160*H160,2)</f>
        <v>0</v>
      </c>
      <c r="K160" s="228" t="s">
        <v>318</v>
      </c>
      <c r="L160" s="44"/>
      <c r="M160" s="233" t="s">
        <v>1</v>
      </c>
      <c r="N160" s="234" t="s">
        <v>42</v>
      </c>
      <c r="O160" s="91"/>
      <c r="P160" s="235">
        <f>O160*H160</f>
        <v>0</v>
      </c>
      <c r="Q160" s="235">
        <v>0.0026099999999999999</v>
      </c>
      <c r="R160" s="235">
        <f>Q160*H160</f>
        <v>0.078299999999999995</v>
      </c>
      <c r="S160" s="235">
        <v>0</v>
      </c>
      <c r="T160" s="236">
        <f>S160*H160</f>
        <v>0</v>
      </c>
      <c r="U160" s="38"/>
      <c r="V160" s="38"/>
      <c r="W160" s="38"/>
      <c r="X160" s="38"/>
      <c r="Y160" s="38"/>
      <c r="Z160" s="38"/>
      <c r="AA160" s="38"/>
      <c r="AB160" s="38"/>
      <c r="AC160" s="38"/>
      <c r="AD160" s="38"/>
      <c r="AE160" s="38"/>
      <c r="AR160" s="237" t="s">
        <v>392</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392</v>
      </c>
      <c r="BM160" s="237" t="s">
        <v>792</v>
      </c>
    </row>
    <row r="161" s="13" customFormat="1">
      <c r="A161" s="13"/>
      <c r="B161" s="239"/>
      <c r="C161" s="240"/>
      <c r="D161" s="241" t="s">
        <v>323</v>
      </c>
      <c r="E161" s="242" t="s">
        <v>1</v>
      </c>
      <c r="F161" s="243" t="s">
        <v>793</v>
      </c>
      <c r="G161" s="240"/>
      <c r="H161" s="244">
        <v>30</v>
      </c>
      <c r="I161" s="245"/>
      <c r="J161" s="240"/>
      <c r="K161" s="240"/>
      <c r="L161" s="246"/>
      <c r="M161" s="247"/>
      <c r="N161" s="248"/>
      <c r="O161" s="248"/>
      <c r="P161" s="248"/>
      <c r="Q161" s="248"/>
      <c r="R161" s="248"/>
      <c r="S161" s="248"/>
      <c r="T161" s="249"/>
      <c r="U161" s="13"/>
      <c r="V161" s="13"/>
      <c r="W161" s="13"/>
      <c r="X161" s="13"/>
      <c r="Y161" s="13"/>
      <c r="Z161" s="13"/>
      <c r="AA161" s="13"/>
      <c r="AB161" s="13"/>
      <c r="AC161" s="13"/>
      <c r="AD161" s="13"/>
      <c r="AE161" s="13"/>
      <c r="AT161" s="250" t="s">
        <v>323</v>
      </c>
      <c r="AU161" s="250" t="s">
        <v>86</v>
      </c>
      <c r="AV161" s="13" t="s">
        <v>86</v>
      </c>
      <c r="AW161" s="13" t="s">
        <v>32</v>
      </c>
      <c r="AX161" s="13" t="s">
        <v>84</v>
      </c>
      <c r="AY161" s="250" t="s">
        <v>304</v>
      </c>
    </row>
    <row r="162" s="2" customFormat="1" ht="24.15" customHeight="1">
      <c r="A162" s="38"/>
      <c r="B162" s="39"/>
      <c r="C162" s="226" t="s">
        <v>433</v>
      </c>
      <c r="D162" s="226" t="s">
        <v>307</v>
      </c>
      <c r="E162" s="227" t="s">
        <v>794</v>
      </c>
      <c r="F162" s="228" t="s">
        <v>795</v>
      </c>
      <c r="G162" s="229" t="s">
        <v>547</v>
      </c>
      <c r="H162" s="230">
        <v>15</v>
      </c>
      <c r="I162" s="231"/>
      <c r="J162" s="232">
        <f>ROUND(I162*H162,2)</f>
        <v>0</v>
      </c>
      <c r="K162" s="228" t="s">
        <v>318</v>
      </c>
      <c r="L162" s="44"/>
      <c r="M162" s="233" t="s">
        <v>1</v>
      </c>
      <c r="N162" s="234" t="s">
        <v>42</v>
      </c>
      <c r="O162" s="91"/>
      <c r="P162" s="235">
        <f>O162*H162</f>
        <v>0</v>
      </c>
      <c r="Q162" s="235">
        <v>0.0040000000000000001</v>
      </c>
      <c r="R162" s="235">
        <f>Q162*H162</f>
        <v>0.059999999999999998</v>
      </c>
      <c r="S162" s="235">
        <v>0</v>
      </c>
      <c r="T162" s="236">
        <f>S162*H162</f>
        <v>0</v>
      </c>
      <c r="U162" s="38"/>
      <c r="V162" s="38"/>
      <c r="W162" s="38"/>
      <c r="X162" s="38"/>
      <c r="Y162" s="38"/>
      <c r="Z162" s="38"/>
      <c r="AA162" s="38"/>
      <c r="AB162" s="38"/>
      <c r="AC162" s="38"/>
      <c r="AD162" s="38"/>
      <c r="AE162" s="38"/>
      <c r="AR162" s="237" t="s">
        <v>392</v>
      </c>
      <c r="AT162" s="237" t="s">
        <v>307</v>
      </c>
      <c r="AU162" s="237" t="s">
        <v>86</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392</v>
      </c>
      <c r="BM162" s="237" t="s">
        <v>796</v>
      </c>
    </row>
    <row r="163" s="13" customFormat="1">
      <c r="A163" s="13"/>
      <c r="B163" s="239"/>
      <c r="C163" s="240"/>
      <c r="D163" s="241" t="s">
        <v>323</v>
      </c>
      <c r="E163" s="242" t="s">
        <v>1</v>
      </c>
      <c r="F163" s="243" t="s">
        <v>797</v>
      </c>
      <c r="G163" s="240"/>
      <c r="H163" s="244">
        <v>15</v>
      </c>
      <c r="I163" s="245"/>
      <c r="J163" s="240"/>
      <c r="K163" s="240"/>
      <c r="L163" s="246"/>
      <c r="M163" s="247"/>
      <c r="N163" s="248"/>
      <c r="O163" s="248"/>
      <c r="P163" s="248"/>
      <c r="Q163" s="248"/>
      <c r="R163" s="248"/>
      <c r="S163" s="248"/>
      <c r="T163" s="249"/>
      <c r="U163" s="13"/>
      <c r="V163" s="13"/>
      <c r="W163" s="13"/>
      <c r="X163" s="13"/>
      <c r="Y163" s="13"/>
      <c r="Z163" s="13"/>
      <c r="AA163" s="13"/>
      <c r="AB163" s="13"/>
      <c r="AC163" s="13"/>
      <c r="AD163" s="13"/>
      <c r="AE163" s="13"/>
      <c r="AT163" s="250" t="s">
        <v>323</v>
      </c>
      <c r="AU163" s="250" t="s">
        <v>86</v>
      </c>
      <c r="AV163" s="13" t="s">
        <v>86</v>
      </c>
      <c r="AW163" s="13" t="s">
        <v>32</v>
      </c>
      <c r="AX163" s="13" t="s">
        <v>84</v>
      </c>
      <c r="AY163" s="250" t="s">
        <v>304</v>
      </c>
    </row>
    <row r="164" s="2" customFormat="1" ht="24.15" customHeight="1">
      <c r="A164" s="38"/>
      <c r="B164" s="39"/>
      <c r="C164" s="226" t="s">
        <v>437</v>
      </c>
      <c r="D164" s="226" t="s">
        <v>307</v>
      </c>
      <c r="E164" s="227" t="s">
        <v>798</v>
      </c>
      <c r="F164" s="228" t="s">
        <v>799</v>
      </c>
      <c r="G164" s="229" t="s">
        <v>547</v>
      </c>
      <c r="H164" s="230">
        <v>15</v>
      </c>
      <c r="I164" s="231"/>
      <c r="J164" s="232">
        <f>ROUND(I164*H164,2)</f>
        <v>0</v>
      </c>
      <c r="K164" s="228" t="s">
        <v>318</v>
      </c>
      <c r="L164" s="44"/>
      <c r="M164" s="233" t="s">
        <v>1</v>
      </c>
      <c r="N164" s="234" t="s">
        <v>42</v>
      </c>
      <c r="O164" s="91"/>
      <c r="P164" s="235">
        <f>O164*H164</f>
        <v>0</v>
      </c>
      <c r="Q164" s="235">
        <v>0.0048799999999999998</v>
      </c>
      <c r="R164" s="235">
        <f>Q164*H164</f>
        <v>0.073200000000000001</v>
      </c>
      <c r="S164" s="235">
        <v>0</v>
      </c>
      <c r="T164" s="236">
        <f>S164*H164</f>
        <v>0</v>
      </c>
      <c r="U164" s="38"/>
      <c r="V164" s="38"/>
      <c r="W164" s="38"/>
      <c r="X164" s="38"/>
      <c r="Y164" s="38"/>
      <c r="Z164" s="38"/>
      <c r="AA164" s="38"/>
      <c r="AB164" s="38"/>
      <c r="AC164" s="38"/>
      <c r="AD164" s="38"/>
      <c r="AE164" s="38"/>
      <c r="AR164" s="237" t="s">
        <v>392</v>
      </c>
      <c r="AT164" s="237" t="s">
        <v>307</v>
      </c>
      <c r="AU164" s="237" t="s">
        <v>86</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392</v>
      </c>
      <c r="BM164" s="237" t="s">
        <v>800</v>
      </c>
    </row>
    <row r="165" s="13" customFormat="1">
      <c r="A165" s="13"/>
      <c r="B165" s="239"/>
      <c r="C165" s="240"/>
      <c r="D165" s="241" t="s">
        <v>323</v>
      </c>
      <c r="E165" s="242" t="s">
        <v>1</v>
      </c>
      <c r="F165" s="243" t="s">
        <v>797</v>
      </c>
      <c r="G165" s="240"/>
      <c r="H165" s="244">
        <v>15</v>
      </c>
      <c r="I165" s="245"/>
      <c r="J165" s="240"/>
      <c r="K165" s="240"/>
      <c r="L165" s="246"/>
      <c r="M165" s="247"/>
      <c r="N165" s="248"/>
      <c r="O165" s="248"/>
      <c r="P165" s="248"/>
      <c r="Q165" s="248"/>
      <c r="R165" s="248"/>
      <c r="S165" s="248"/>
      <c r="T165" s="249"/>
      <c r="U165" s="13"/>
      <c r="V165" s="13"/>
      <c r="W165" s="13"/>
      <c r="X165" s="13"/>
      <c r="Y165" s="13"/>
      <c r="Z165" s="13"/>
      <c r="AA165" s="13"/>
      <c r="AB165" s="13"/>
      <c r="AC165" s="13"/>
      <c r="AD165" s="13"/>
      <c r="AE165" s="13"/>
      <c r="AT165" s="250" t="s">
        <v>323</v>
      </c>
      <c r="AU165" s="250" t="s">
        <v>86</v>
      </c>
      <c r="AV165" s="13" t="s">
        <v>86</v>
      </c>
      <c r="AW165" s="13" t="s">
        <v>32</v>
      </c>
      <c r="AX165" s="13" t="s">
        <v>84</v>
      </c>
      <c r="AY165" s="250" t="s">
        <v>304</v>
      </c>
    </row>
    <row r="166" s="2" customFormat="1" ht="21.75" customHeight="1">
      <c r="A166" s="38"/>
      <c r="B166" s="39"/>
      <c r="C166" s="226" t="s">
        <v>443</v>
      </c>
      <c r="D166" s="226" t="s">
        <v>307</v>
      </c>
      <c r="E166" s="227" t="s">
        <v>801</v>
      </c>
      <c r="F166" s="228" t="s">
        <v>802</v>
      </c>
      <c r="G166" s="229" t="s">
        <v>575</v>
      </c>
      <c r="H166" s="230">
        <v>10</v>
      </c>
      <c r="I166" s="231"/>
      <c r="J166" s="232">
        <f>ROUND(I166*H166,2)</f>
        <v>0</v>
      </c>
      <c r="K166" s="228" t="s">
        <v>318</v>
      </c>
      <c r="L166" s="44"/>
      <c r="M166" s="233" t="s">
        <v>1</v>
      </c>
      <c r="N166" s="234" t="s">
        <v>42</v>
      </c>
      <c r="O166" s="91"/>
      <c r="P166" s="235">
        <f>O166*H166</f>
        <v>0</v>
      </c>
      <c r="Q166" s="235">
        <v>0.0016299999999999999</v>
      </c>
      <c r="R166" s="235">
        <f>Q166*H166</f>
        <v>0.016299999999999999</v>
      </c>
      <c r="S166" s="235">
        <v>0</v>
      </c>
      <c r="T166" s="236">
        <f>S166*H166</f>
        <v>0</v>
      </c>
      <c r="U166" s="38"/>
      <c r="V166" s="38"/>
      <c r="W166" s="38"/>
      <c r="X166" s="38"/>
      <c r="Y166" s="38"/>
      <c r="Z166" s="38"/>
      <c r="AA166" s="38"/>
      <c r="AB166" s="38"/>
      <c r="AC166" s="38"/>
      <c r="AD166" s="38"/>
      <c r="AE166" s="38"/>
      <c r="AR166" s="237" t="s">
        <v>392</v>
      </c>
      <c r="AT166" s="237" t="s">
        <v>307</v>
      </c>
      <c r="AU166" s="237" t="s">
        <v>86</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803</v>
      </c>
    </row>
    <row r="167" s="13" customFormat="1">
      <c r="A167" s="13"/>
      <c r="B167" s="239"/>
      <c r="C167" s="240"/>
      <c r="D167" s="241" t="s">
        <v>323</v>
      </c>
      <c r="E167" s="242" t="s">
        <v>1</v>
      </c>
      <c r="F167" s="243" t="s">
        <v>781</v>
      </c>
      <c r="G167" s="240"/>
      <c r="H167" s="244">
        <v>10</v>
      </c>
      <c r="I167" s="245"/>
      <c r="J167" s="240"/>
      <c r="K167" s="240"/>
      <c r="L167" s="246"/>
      <c r="M167" s="247"/>
      <c r="N167" s="248"/>
      <c r="O167" s="248"/>
      <c r="P167" s="248"/>
      <c r="Q167" s="248"/>
      <c r="R167" s="248"/>
      <c r="S167" s="248"/>
      <c r="T167" s="249"/>
      <c r="U167" s="13"/>
      <c r="V167" s="13"/>
      <c r="W167" s="13"/>
      <c r="X167" s="13"/>
      <c r="Y167" s="13"/>
      <c r="Z167" s="13"/>
      <c r="AA167" s="13"/>
      <c r="AB167" s="13"/>
      <c r="AC167" s="13"/>
      <c r="AD167" s="13"/>
      <c r="AE167" s="13"/>
      <c r="AT167" s="250" t="s">
        <v>323</v>
      </c>
      <c r="AU167" s="250" t="s">
        <v>86</v>
      </c>
      <c r="AV167" s="13" t="s">
        <v>86</v>
      </c>
      <c r="AW167" s="13" t="s">
        <v>32</v>
      </c>
      <c r="AX167" s="13" t="s">
        <v>84</v>
      </c>
      <c r="AY167" s="250" t="s">
        <v>304</v>
      </c>
    </row>
    <row r="168" s="2" customFormat="1" ht="21.75" customHeight="1">
      <c r="A168" s="38"/>
      <c r="B168" s="39"/>
      <c r="C168" s="226" t="s">
        <v>447</v>
      </c>
      <c r="D168" s="226" t="s">
        <v>307</v>
      </c>
      <c r="E168" s="227" t="s">
        <v>804</v>
      </c>
      <c r="F168" s="228" t="s">
        <v>805</v>
      </c>
      <c r="G168" s="229" t="s">
        <v>547</v>
      </c>
      <c r="H168" s="230">
        <v>280</v>
      </c>
      <c r="I168" s="231"/>
      <c r="J168" s="232">
        <f>ROUND(I168*H168,2)</f>
        <v>0</v>
      </c>
      <c r="K168" s="228" t="s">
        <v>318</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392</v>
      </c>
      <c r="AT168" s="237" t="s">
        <v>307</v>
      </c>
      <c r="AU168" s="237" t="s">
        <v>86</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392</v>
      </c>
      <c r="BM168" s="237" t="s">
        <v>806</v>
      </c>
    </row>
    <row r="169" s="13" customFormat="1">
      <c r="A169" s="13"/>
      <c r="B169" s="239"/>
      <c r="C169" s="240"/>
      <c r="D169" s="241" t="s">
        <v>323</v>
      </c>
      <c r="E169" s="242" t="s">
        <v>1</v>
      </c>
      <c r="F169" s="243" t="s">
        <v>807</v>
      </c>
      <c r="G169" s="240"/>
      <c r="H169" s="244">
        <v>280</v>
      </c>
      <c r="I169" s="245"/>
      <c r="J169" s="240"/>
      <c r="K169" s="240"/>
      <c r="L169" s="246"/>
      <c r="M169" s="247"/>
      <c r="N169" s="248"/>
      <c r="O169" s="248"/>
      <c r="P169" s="248"/>
      <c r="Q169" s="248"/>
      <c r="R169" s="248"/>
      <c r="S169" s="248"/>
      <c r="T169" s="249"/>
      <c r="U169" s="13"/>
      <c r="V169" s="13"/>
      <c r="W169" s="13"/>
      <c r="X169" s="13"/>
      <c r="Y169" s="13"/>
      <c r="Z169" s="13"/>
      <c r="AA169" s="13"/>
      <c r="AB169" s="13"/>
      <c r="AC169" s="13"/>
      <c r="AD169" s="13"/>
      <c r="AE169" s="13"/>
      <c r="AT169" s="250" t="s">
        <v>323</v>
      </c>
      <c r="AU169" s="250" t="s">
        <v>86</v>
      </c>
      <c r="AV169" s="13" t="s">
        <v>86</v>
      </c>
      <c r="AW169" s="13" t="s">
        <v>32</v>
      </c>
      <c r="AX169" s="13" t="s">
        <v>84</v>
      </c>
      <c r="AY169" s="250" t="s">
        <v>304</v>
      </c>
    </row>
    <row r="170" s="2" customFormat="1" ht="24.15" customHeight="1">
      <c r="A170" s="38"/>
      <c r="B170" s="39"/>
      <c r="C170" s="226" t="s">
        <v>451</v>
      </c>
      <c r="D170" s="226" t="s">
        <v>307</v>
      </c>
      <c r="E170" s="227" t="s">
        <v>808</v>
      </c>
      <c r="F170" s="228" t="s">
        <v>809</v>
      </c>
      <c r="G170" s="229" t="s">
        <v>547</v>
      </c>
      <c r="H170" s="230">
        <v>30</v>
      </c>
      <c r="I170" s="231"/>
      <c r="J170" s="232">
        <f>ROUND(I170*H170,2)</f>
        <v>0</v>
      </c>
      <c r="K170" s="228" t="s">
        <v>318</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810</v>
      </c>
    </row>
    <row r="171" s="2" customFormat="1" ht="24.15" customHeight="1">
      <c r="A171" s="38"/>
      <c r="B171" s="39"/>
      <c r="C171" s="226" t="s">
        <v>456</v>
      </c>
      <c r="D171" s="226" t="s">
        <v>307</v>
      </c>
      <c r="E171" s="227" t="s">
        <v>811</v>
      </c>
      <c r="F171" s="228" t="s">
        <v>812</v>
      </c>
      <c r="G171" s="229" t="s">
        <v>547</v>
      </c>
      <c r="H171" s="230">
        <v>30</v>
      </c>
      <c r="I171" s="231"/>
      <c r="J171" s="232">
        <f>ROUND(I171*H171,2)</f>
        <v>0</v>
      </c>
      <c r="K171" s="228" t="s">
        <v>318</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392</v>
      </c>
      <c r="AT171" s="237" t="s">
        <v>307</v>
      </c>
      <c r="AU171" s="237" t="s">
        <v>86</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392</v>
      </c>
      <c r="BM171" s="237" t="s">
        <v>813</v>
      </c>
    </row>
    <row r="172" s="13" customFormat="1">
      <c r="A172" s="13"/>
      <c r="B172" s="239"/>
      <c r="C172" s="240"/>
      <c r="D172" s="241" t="s">
        <v>323</v>
      </c>
      <c r="E172" s="242" t="s">
        <v>1</v>
      </c>
      <c r="F172" s="243" t="s">
        <v>814</v>
      </c>
      <c r="G172" s="240"/>
      <c r="H172" s="244">
        <v>30</v>
      </c>
      <c r="I172" s="245"/>
      <c r="J172" s="240"/>
      <c r="K172" s="240"/>
      <c r="L172" s="246"/>
      <c r="M172" s="247"/>
      <c r="N172" s="248"/>
      <c r="O172" s="248"/>
      <c r="P172" s="248"/>
      <c r="Q172" s="248"/>
      <c r="R172" s="248"/>
      <c r="S172" s="248"/>
      <c r="T172" s="249"/>
      <c r="U172" s="13"/>
      <c r="V172" s="13"/>
      <c r="W172" s="13"/>
      <c r="X172" s="13"/>
      <c r="Y172" s="13"/>
      <c r="Z172" s="13"/>
      <c r="AA172" s="13"/>
      <c r="AB172" s="13"/>
      <c r="AC172" s="13"/>
      <c r="AD172" s="13"/>
      <c r="AE172" s="13"/>
      <c r="AT172" s="250" t="s">
        <v>323</v>
      </c>
      <c r="AU172" s="250" t="s">
        <v>86</v>
      </c>
      <c r="AV172" s="13" t="s">
        <v>86</v>
      </c>
      <c r="AW172" s="13" t="s">
        <v>32</v>
      </c>
      <c r="AX172" s="13" t="s">
        <v>84</v>
      </c>
      <c r="AY172" s="250" t="s">
        <v>304</v>
      </c>
    </row>
    <row r="173" s="2" customFormat="1" ht="24.15" customHeight="1">
      <c r="A173" s="38"/>
      <c r="B173" s="39"/>
      <c r="C173" s="226" t="s">
        <v>461</v>
      </c>
      <c r="D173" s="226" t="s">
        <v>307</v>
      </c>
      <c r="E173" s="227" t="s">
        <v>815</v>
      </c>
      <c r="F173" s="228" t="s">
        <v>816</v>
      </c>
      <c r="G173" s="229" t="s">
        <v>575</v>
      </c>
      <c r="H173" s="230">
        <v>20</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392</v>
      </c>
      <c r="AT173" s="237" t="s">
        <v>307</v>
      </c>
      <c r="AU173" s="237" t="s">
        <v>86</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392</v>
      </c>
      <c r="BM173" s="237" t="s">
        <v>817</v>
      </c>
    </row>
    <row r="174" s="2" customFormat="1" ht="24.15" customHeight="1">
      <c r="A174" s="38"/>
      <c r="B174" s="39"/>
      <c r="C174" s="226" t="s">
        <v>466</v>
      </c>
      <c r="D174" s="226" t="s">
        <v>307</v>
      </c>
      <c r="E174" s="227" t="s">
        <v>818</v>
      </c>
      <c r="F174" s="228" t="s">
        <v>819</v>
      </c>
      <c r="G174" s="229" t="s">
        <v>365</v>
      </c>
      <c r="H174" s="230">
        <v>0.53800000000000003</v>
      </c>
      <c r="I174" s="231"/>
      <c r="J174" s="232">
        <f>ROUND(I174*H174,2)</f>
        <v>0</v>
      </c>
      <c r="K174" s="228" t="s">
        <v>318</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392</v>
      </c>
      <c r="AT174" s="237" t="s">
        <v>307</v>
      </c>
      <c r="AU174" s="237" t="s">
        <v>86</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392</v>
      </c>
      <c r="BM174" s="237" t="s">
        <v>820</v>
      </c>
    </row>
    <row r="175" s="2" customFormat="1" ht="24.15" customHeight="1">
      <c r="A175" s="38"/>
      <c r="B175" s="39"/>
      <c r="C175" s="226" t="s">
        <v>426</v>
      </c>
      <c r="D175" s="226" t="s">
        <v>307</v>
      </c>
      <c r="E175" s="227" t="s">
        <v>821</v>
      </c>
      <c r="F175" s="228" t="s">
        <v>822</v>
      </c>
      <c r="G175" s="229" t="s">
        <v>365</v>
      </c>
      <c r="H175" s="230">
        <v>0.53800000000000003</v>
      </c>
      <c r="I175" s="231"/>
      <c r="J175" s="232">
        <f>ROUND(I175*H175,2)</f>
        <v>0</v>
      </c>
      <c r="K175" s="228" t="s">
        <v>823</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392</v>
      </c>
      <c r="AT175" s="237" t="s">
        <v>307</v>
      </c>
      <c r="AU175" s="237" t="s">
        <v>86</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392</v>
      </c>
      <c r="BM175" s="237" t="s">
        <v>824</v>
      </c>
    </row>
    <row r="176" s="12" customFormat="1" ht="22.8" customHeight="1">
      <c r="A176" s="12"/>
      <c r="B176" s="210"/>
      <c r="C176" s="211"/>
      <c r="D176" s="212" t="s">
        <v>76</v>
      </c>
      <c r="E176" s="224" t="s">
        <v>825</v>
      </c>
      <c r="F176" s="224" t="s">
        <v>826</v>
      </c>
      <c r="G176" s="211"/>
      <c r="H176" s="211"/>
      <c r="I176" s="214"/>
      <c r="J176" s="225">
        <f>BK176</f>
        <v>0</v>
      </c>
      <c r="K176" s="211"/>
      <c r="L176" s="216"/>
      <c r="M176" s="217"/>
      <c r="N176" s="218"/>
      <c r="O176" s="218"/>
      <c r="P176" s="219">
        <f>SUM(P177:P190)</f>
        <v>0</v>
      </c>
      <c r="Q176" s="218"/>
      <c r="R176" s="219">
        <f>SUM(R177:R190)</f>
        <v>0.040259999999999997</v>
      </c>
      <c r="S176" s="218"/>
      <c r="T176" s="220">
        <f>SUM(T177:T190)</f>
        <v>0</v>
      </c>
      <c r="U176" s="12"/>
      <c r="V176" s="12"/>
      <c r="W176" s="12"/>
      <c r="X176" s="12"/>
      <c r="Y176" s="12"/>
      <c r="Z176" s="12"/>
      <c r="AA176" s="12"/>
      <c r="AB176" s="12"/>
      <c r="AC176" s="12"/>
      <c r="AD176" s="12"/>
      <c r="AE176" s="12"/>
      <c r="AR176" s="221" t="s">
        <v>86</v>
      </c>
      <c r="AT176" s="222" t="s">
        <v>76</v>
      </c>
      <c r="AU176" s="222" t="s">
        <v>84</v>
      </c>
      <c r="AY176" s="221" t="s">
        <v>304</v>
      </c>
      <c r="BK176" s="223">
        <f>SUM(BK177:BK190)</f>
        <v>0</v>
      </c>
    </row>
    <row r="177" s="2" customFormat="1" ht="24.15" customHeight="1">
      <c r="A177" s="38"/>
      <c r="B177" s="39"/>
      <c r="C177" s="226" t="s">
        <v>475</v>
      </c>
      <c r="D177" s="226" t="s">
        <v>307</v>
      </c>
      <c r="E177" s="227" t="s">
        <v>827</v>
      </c>
      <c r="F177" s="228" t="s">
        <v>828</v>
      </c>
      <c r="G177" s="229" t="s">
        <v>575</v>
      </c>
      <c r="H177" s="230">
        <v>20</v>
      </c>
      <c r="I177" s="231"/>
      <c r="J177" s="232">
        <f>ROUND(I177*H177,2)</f>
        <v>0</v>
      </c>
      <c r="K177" s="228" t="s">
        <v>318</v>
      </c>
      <c r="L177" s="44"/>
      <c r="M177" s="233" t="s">
        <v>1</v>
      </c>
      <c r="N177" s="234" t="s">
        <v>42</v>
      </c>
      <c r="O177" s="91"/>
      <c r="P177" s="235">
        <f>O177*H177</f>
        <v>0</v>
      </c>
      <c r="Q177" s="235">
        <v>0.00024000000000000001</v>
      </c>
      <c r="R177" s="235">
        <f>Q177*H177</f>
        <v>0.0048000000000000004</v>
      </c>
      <c r="S177" s="235">
        <v>0</v>
      </c>
      <c r="T177" s="236">
        <f>S177*H177</f>
        <v>0</v>
      </c>
      <c r="U177" s="38"/>
      <c r="V177" s="38"/>
      <c r="W177" s="38"/>
      <c r="X177" s="38"/>
      <c r="Y177" s="38"/>
      <c r="Z177" s="38"/>
      <c r="AA177" s="38"/>
      <c r="AB177" s="38"/>
      <c r="AC177" s="38"/>
      <c r="AD177" s="38"/>
      <c r="AE177" s="38"/>
      <c r="AR177" s="237" t="s">
        <v>392</v>
      </c>
      <c r="AT177" s="237" t="s">
        <v>307</v>
      </c>
      <c r="AU177" s="237" t="s">
        <v>86</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392</v>
      </c>
      <c r="BM177" s="237" t="s">
        <v>829</v>
      </c>
    </row>
    <row r="178" s="13" customFormat="1">
      <c r="A178" s="13"/>
      <c r="B178" s="239"/>
      <c r="C178" s="240"/>
      <c r="D178" s="241" t="s">
        <v>323</v>
      </c>
      <c r="E178" s="242" t="s">
        <v>1</v>
      </c>
      <c r="F178" s="243" t="s">
        <v>830</v>
      </c>
      <c r="G178" s="240"/>
      <c r="H178" s="244">
        <v>20</v>
      </c>
      <c r="I178" s="245"/>
      <c r="J178" s="240"/>
      <c r="K178" s="240"/>
      <c r="L178" s="246"/>
      <c r="M178" s="247"/>
      <c r="N178" s="248"/>
      <c r="O178" s="248"/>
      <c r="P178" s="248"/>
      <c r="Q178" s="248"/>
      <c r="R178" s="248"/>
      <c r="S178" s="248"/>
      <c r="T178" s="249"/>
      <c r="U178" s="13"/>
      <c r="V178" s="13"/>
      <c r="W178" s="13"/>
      <c r="X178" s="13"/>
      <c r="Y178" s="13"/>
      <c r="Z178" s="13"/>
      <c r="AA178" s="13"/>
      <c r="AB178" s="13"/>
      <c r="AC178" s="13"/>
      <c r="AD178" s="13"/>
      <c r="AE178" s="13"/>
      <c r="AT178" s="250" t="s">
        <v>323</v>
      </c>
      <c r="AU178" s="250" t="s">
        <v>86</v>
      </c>
      <c r="AV178" s="13" t="s">
        <v>86</v>
      </c>
      <c r="AW178" s="13" t="s">
        <v>32</v>
      </c>
      <c r="AX178" s="13" t="s">
        <v>84</v>
      </c>
      <c r="AY178" s="250" t="s">
        <v>304</v>
      </c>
    </row>
    <row r="179" s="2" customFormat="1" ht="24.15" customHeight="1">
      <c r="A179" s="38"/>
      <c r="B179" s="39"/>
      <c r="C179" s="226" t="s">
        <v>479</v>
      </c>
      <c r="D179" s="226" t="s">
        <v>307</v>
      </c>
      <c r="E179" s="227" t="s">
        <v>831</v>
      </c>
      <c r="F179" s="228" t="s">
        <v>832</v>
      </c>
      <c r="G179" s="229" t="s">
        <v>575</v>
      </c>
      <c r="H179" s="230">
        <v>30</v>
      </c>
      <c r="I179" s="231"/>
      <c r="J179" s="232">
        <f>ROUND(I179*H179,2)</f>
        <v>0</v>
      </c>
      <c r="K179" s="228" t="s">
        <v>318</v>
      </c>
      <c r="L179" s="44"/>
      <c r="M179" s="233" t="s">
        <v>1</v>
      </c>
      <c r="N179" s="234" t="s">
        <v>42</v>
      </c>
      <c r="O179" s="91"/>
      <c r="P179" s="235">
        <f>O179*H179</f>
        <v>0</v>
      </c>
      <c r="Q179" s="235">
        <v>0.00022000000000000001</v>
      </c>
      <c r="R179" s="235">
        <f>Q179*H179</f>
        <v>0.0066</v>
      </c>
      <c r="S179" s="235">
        <v>0</v>
      </c>
      <c r="T179" s="236">
        <f>S179*H179</f>
        <v>0</v>
      </c>
      <c r="U179" s="38"/>
      <c r="V179" s="38"/>
      <c r="W179" s="38"/>
      <c r="X179" s="38"/>
      <c r="Y179" s="38"/>
      <c r="Z179" s="38"/>
      <c r="AA179" s="38"/>
      <c r="AB179" s="38"/>
      <c r="AC179" s="38"/>
      <c r="AD179" s="38"/>
      <c r="AE179" s="38"/>
      <c r="AR179" s="237" t="s">
        <v>392</v>
      </c>
      <c r="AT179" s="237" t="s">
        <v>307</v>
      </c>
      <c r="AU179" s="237" t="s">
        <v>86</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392</v>
      </c>
      <c r="BM179" s="237" t="s">
        <v>833</v>
      </c>
    </row>
    <row r="180" s="13" customFormat="1">
      <c r="A180" s="13"/>
      <c r="B180" s="239"/>
      <c r="C180" s="240"/>
      <c r="D180" s="241" t="s">
        <v>323</v>
      </c>
      <c r="E180" s="242" t="s">
        <v>1</v>
      </c>
      <c r="F180" s="243" t="s">
        <v>793</v>
      </c>
      <c r="G180" s="240"/>
      <c r="H180" s="244">
        <v>30</v>
      </c>
      <c r="I180" s="245"/>
      <c r="J180" s="240"/>
      <c r="K180" s="240"/>
      <c r="L180" s="246"/>
      <c r="M180" s="247"/>
      <c r="N180" s="248"/>
      <c r="O180" s="248"/>
      <c r="P180" s="248"/>
      <c r="Q180" s="248"/>
      <c r="R180" s="248"/>
      <c r="S180" s="248"/>
      <c r="T180" s="249"/>
      <c r="U180" s="13"/>
      <c r="V180" s="13"/>
      <c r="W180" s="13"/>
      <c r="X180" s="13"/>
      <c r="Y180" s="13"/>
      <c r="Z180" s="13"/>
      <c r="AA180" s="13"/>
      <c r="AB180" s="13"/>
      <c r="AC180" s="13"/>
      <c r="AD180" s="13"/>
      <c r="AE180" s="13"/>
      <c r="AT180" s="250" t="s">
        <v>323</v>
      </c>
      <c r="AU180" s="250" t="s">
        <v>86</v>
      </c>
      <c r="AV180" s="13" t="s">
        <v>86</v>
      </c>
      <c r="AW180" s="13" t="s">
        <v>32</v>
      </c>
      <c r="AX180" s="13" t="s">
        <v>84</v>
      </c>
      <c r="AY180" s="250" t="s">
        <v>304</v>
      </c>
    </row>
    <row r="181" s="2" customFormat="1" ht="24.15" customHeight="1">
      <c r="A181" s="38"/>
      <c r="B181" s="39"/>
      <c r="C181" s="226" t="s">
        <v>483</v>
      </c>
      <c r="D181" s="226" t="s">
        <v>307</v>
      </c>
      <c r="E181" s="227" t="s">
        <v>834</v>
      </c>
      <c r="F181" s="228" t="s">
        <v>674</v>
      </c>
      <c r="G181" s="229" t="s">
        <v>575</v>
      </c>
      <c r="H181" s="230">
        <v>14</v>
      </c>
      <c r="I181" s="231"/>
      <c r="J181" s="232">
        <f>ROUND(I181*H181,2)</f>
        <v>0</v>
      </c>
      <c r="K181" s="228" t="s">
        <v>318</v>
      </c>
      <c r="L181" s="44"/>
      <c r="M181" s="233" t="s">
        <v>1</v>
      </c>
      <c r="N181" s="234" t="s">
        <v>42</v>
      </c>
      <c r="O181" s="91"/>
      <c r="P181" s="235">
        <f>O181*H181</f>
        <v>0</v>
      </c>
      <c r="Q181" s="235">
        <v>0.00055000000000000003</v>
      </c>
      <c r="R181" s="235">
        <f>Q181*H181</f>
        <v>0.0077000000000000002</v>
      </c>
      <c r="S181" s="235">
        <v>0</v>
      </c>
      <c r="T181" s="236">
        <f>S181*H181</f>
        <v>0</v>
      </c>
      <c r="U181" s="38"/>
      <c r="V181" s="38"/>
      <c r="W181" s="38"/>
      <c r="X181" s="38"/>
      <c r="Y181" s="38"/>
      <c r="Z181" s="38"/>
      <c r="AA181" s="38"/>
      <c r="AB181" s="38"/>
      <c r="AC181" s="38"/>
      <c r="AD181" s="38"/>
      <c r="AE181" s="38"/>
      <c r="AR181" s="237" t="s">
        <v>392</v>
      </c>
      <c r="AT181" s="237" t="s">
        <v>307</v>
      </c>
      <c r="AU181" s="237" t="s">
        <v>86</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392</v>
      </c>
      <c r="BM181" s="237" t="s">
        <v>835</v>
      </c>
    </row>
    <row r="182" s="13" customFormat="1">
      <c r="A182" s="13"/>
      <c r="B182" s="239"/>
      <c r="C182" s="240"/>
      <c r="D182" s="241" t="s">
        <v>323</v>
      </c>
      <c r="E182" s="242" t="s">
        <v>1</v>
      </c>
      <c r="F182" s="243" t="s">
        <v>836</v>
      </c>
      <c r="G182" s="240"/>
      <c r="H182" s="244">
        <v>14</v>
      </c>
      <c r="I182" s="245"/>
      <c r="J182" s="240"/>
      <c r="K182" s="240"/>
      <c r="L182" s="246"/>
      <c r="M182" s="247"/>
      <c r="N182" s="248"/>
      <c r="O182" s="248"/>
      <c r="P182" s="248"/>
      <c r="Q182" s="248"/>
      <c r="R182" s="248"/>
      <c r="S182" s="248"/>
      <c r="T182" s="249"/>
      <c r="U182" s="13"/>
      <c r="V182" s="13"/>
      <c r="W182" s="13"/>
      <c r="X182" s="13"/>
      <c r="Y182" s="13"/>
      <c r="Z182" s="13"/>
      <c r="AA182" s="13"/>
      <c r="AB182" s="13"/>
      <c r="AC182" s="13"/>
      <c r="AD182" s="13"/>
      <c r="AE182" s="13"/>
      <c r="AT182" s="250" t="s">
        <v>323</v>
      </c>
      <c r="AU182" s="250" t="s">
        <v>86</v>
      </c>
      <c r="AV182" s="13" t="s">
        <v>86</v>
      </c>
      <c r="AW182" s="13" t="s">
        <v>32</v>
      </c>
      <c r="AX182" s="13" t="s">
        <v>84</v>
      </c>
      <c r="AY182" s="250" t="s">
        <v>304</v>
      </c>
    </row>
    <row r="183" s="2" customFormat="1" ht="37.8" customHeight="1">
      <c r="A183" s="38"/>
      <c r="B183" s="39"/>
      <c r="C183" s="273" t="s">
        <v>488</v>
      </c>
      <c r="D183" s="273" t="s">
        <v>423</v>
      </c>
      <c r="E183" s="274" t="s">
        <v>837</v>
      </c>
      <c r="F183" s="275" t="s">
        <v>838</v>
      </c>
      <c r="G183" s="276" t="s">
        <v>575</v>
      </c>
      <c r="H183" s="277">
        <v>23</v>
      </c>
      <c r="I183" s="278"/>
      <c r="J183" s="279">
        <f>ROUND(I183*H183,2)</f>
        <v>0</v>
      </c>
      <c r="K183" s="275" t="s">
        <v>1</v>
      </c>
      <c r="L183" s="280"/>
      <c r="M183" s="281" t="s">
        <v>1</v>
      </c>
      <c r="N183" s="282" t="s">
        <v>42</v>
      </c>
      <c r="O183" s="91"/>
      <c r="P183" s="235">
        <f>O183*H183</f>
        <v>0</v>
      </c>
      <c r="Q183" s="235">
        <v>0.00023000000000000001</v>
      </c>
      <c r="R183" s="235">
        <f>Q183*H183</f>
        <v>0.0052900000000000004</v>
      </c>
      <c r="S183" s="235">
        <v>0</v>
      </c>
      <c r="T183" s="236">
        <f>S183*H183</f>
        <v>0</v>
      </c>
      <c r="U183" s="38"/>
      <c r="V183" s="38"/>
      <c r="W183" s="38"/>
      <c r="X183" s="38"/>
      <c r="Y183" s="38"/>
      <c r="Z183" s="38"/>
      <c r="AA183" s="38"/>
      <c r="AB183" s="38"/>
      <c r="AC183" s="38"/>
      <c r="AD183" s="38"/>
      <c r="AE183" s="38"/>
      <c r="AR183" s="237" t="s">
        <v>426</v>
      </c>
      <c r="AT183" s="237" t="s">
        <v>423</v>
      </c>
      <c r="AU183" s="237" t="s">
        <v>86</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392</v>
      </c>
      <c r="BM183" s="237" t="s">
        <v>839</v>
      </c>
    </row>
    <row r="184" s="13" customFormat="1">
      <c r="A184" s="13"/>
      <c r="B184" s="239"/>
      <c r="C184" s="240"/>
      <c r="D184" s="241" t="s">
        <v>323</v>
      </c>
      <c r="E184" s="242" t="s">
        <v>1</v>
      </c>
      <c r="F184" s="243" t="s">
        <v>840</v>
      </c>
      <c r="G184" s="240"/>
      <c r="H184" s="244">
        <v>23</v>
      </c>
      <c r="I184" s="245"/>
      <c r="J184" s="240"/>
      <c r="K184" s="240"/>
      <c r="L184" s="246"/>
      <c r="M184" s="247"/>
      <c r="N184" s="248"/>
      <c r="O184" s="248"/>
      <c r="P184" s="248"/>
      <c r="Q184" s="248"/>
      <c r="R184" s="248"/>
      <c r="S184" s="248"/>
      <c r="T184" s="249"/>
      <c r="U184" s="13"/>
      <c r="V184" s="13"/>
      <c r="W184" s="13"/>
      <c r="X184" s="13"/>
      <c r="Y184" s="13"/>
      <c r="Z184" s="13"/>
      <c r="AA184" s="13"/>
      <c r="AB184" s="13"/>
      <c r="AC184" s="13"/>
      <c r="AD184" s="13"/>
      <c r="AE184" s="13"/>
      <c r="AT184" s="250" t="s">
        <v>323</v>
      </c>
      <c r="AU184" s="250" t="s">
        <v>86</v>
      </c>
      <c r="AV184" s="13" t="s">
        <v>86</v>
      </c>
      <c r="AW184" s="13" t="s">
        <v>32</v>
      </c>
      <c r="AX184" s="13" t="s">
        <v>84</v>
      </c>
      <c r="AY184" s="250" t="s">
        <v>304</v>
      </c>
    </row>
    <row r="185" s="2" customFormat="1" ht="24.15" customHeight="1">
      <c r="A185" s="38"/>
      <c r="B185" s="39"/>
      <c r="C185" s="273" t="s">
        <v>495</v>
      </c>
      <c r="D185" s="273" t="s">
        <v>423</v>
      </c>
      <c r="E185" s="274" t="s">
        <v>841</v>
      </c>
      <c r="F185" s="275" t="s">
        <v>842</v>
      </c>
      <c r="G185" s="276" t="s">
        <v>575</v>
      </c>
      <c r="H185" s="277">
        <v>23</v>
      </c>
      <c r="I185" s="278"/>
      <c r="J185" s="279">
        <f>ROUND(I185*H185,2)</f>
        <v>0</v>
      </c>
      <c r="K185" s="275" t="s">
        <v>1</v>
      </c>
      <c r="L185" s="280"/>
      <c r="M185" s="281" t="s">
        <v>1</v>
      </c>
      <c r="N185" s="282" t="s">
        <v>42</v>
      </c>
      <c r="O185" s="91"/>
      <c r="P185" s="235">
        <f>O185*H185</f>
        <v>0</v>
      </c>
      <c r="Q185" s="235">
        <v>0.00023000000000000001</v>
      </c>
      <c r="R185" s="235">
        <f>Q185*H185</f>
        <v>0.0052900000000000004</v>
      </c>
      <c r="S185" s="235">
        <v>0</v>
      </c>
      <c r="T185" s="236">
        <f>S185*H185</f>
        <v>0</v>
      </c>
      <c r="U185" s="38"/>
      <c r="V185" s="38"/>
      <c r="W185" s="38"/>
      <c r="X185" s="38"/>
      <c r="Y185" s="38"/>
      <c r="Z185" s="38"/>
      <c r="AA185" s="38"/>
      <c r="AB185" s="38"/>
      <c r="AC185" s="38"/>
      <c r="AD185" s="38"/>
      <c r="AE185" s="38"/>
      <c r="AR185" s="237" t="s">
        <v>426</v>
      </c>
      <c r="AT185" s="237" t="s">
        <v>423</v>
      </c>
      <c r="AU185" s="237" t="s">
        <v>86</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392</v>
      </c>
      <c r="BM185" s="237" t="s">
        <v>843</v>
      </c>
    </row>
    <row r="186" s="13" customFormat="1">
      <c r="A186" s="13"/>
      <c r="B186" s="239"/>
      <c r="C186" s="240"/>
      <c r="D186" s="241" t="s">
        <v>323</v>
      </c>
      <c r="E186" s="242" t="s">
        <v>1</v>
      </c>
      <c r="F186" s="243" t="s">
        <v>840</v>
      </c>
      <c r="G186" s="240"/>
      <c r="H186" s="244">
        <v>23</v>
      </c>
      <c r="I186" s="245"/>
      <c r="J186" s="240"/>
      <c r="K186" s="240"/>
      <c r="L186" s="246"/>
      <c r="M186" s="247"/>
      <c r="N186" s="248"/>
      <c r="O186" s="248"/>
      <c r="P186" s="248"/>
      <c r="Q186" s="248"/>
      <c r="R186" s="248"/>
      <c r="S186" s="248"/>
      <c r="T186" s="249"/>
      <c r="U186" s="13"/>
      <c r="V186" s="13"/>
      <c r="W186" s="13"/>
      <c r="X186" s="13"/>
      <c r="Y186" s="13"/>
      <c r="Z186" s="13"/>
      <c r="AA186" s="13"/>
      <c r="AB186" s="13"/>
      <c r="AC186" s="13"/>
      <c r="AD186" s="13"/>
      <c r="AE186" s="13"/>
      <c r="AT186" s="250" t="s">
        <v>323</v>
      </c>
      <c r="AU186" s="250" t="s">
        <v>86</v>
      </c>
      <c r="AV186" s="13" t="s">
        <v>86</v>
      </c>
      <c r="AW186" s="13" t="s">
        <v>32</v>
      </c>
      <c r="AX186" s="13" t="s">
        <v>84</v>
      </c>
      <c r="AY186" s="250" t="s">
        <v>304</v>
      </c>
    </row>
    <row r="187" s="2" customFormat="1" ht="24.15" customHeight="1">
      <c r="A187" s="38"/>
      <c r="B187" s="39"/>
      <c r="C187" s="273" t="s">
        <v>500</v>
      </c>
      <c r="D187" s="273" t="s">
        <v>423</v>
      </c>
      <c r="E187" s="274" t="s">
        <v>844</v>
      </c>
      <c r="F187" s="275" t="s">
        <v>845</v>
      </c>
      <c r="G187" s="276" t="s">
        <v>575</v>
      </c>
      <c r="H187" s="277">
        <v>46</v>
      </c>
      <c r="I187" s="278"/>
      <c r="J187" s="279">
        <f>ROUND(I187*H187,2)</f>
        <v>0</v>
      </c>
      <c r="K187" s="275" t="s">
        <v>1</v>
      </c>
      <c r="L187" s="280"/>
      <c r="M187" s="281" t="s">
        <v>1</v>
      </c>
      <c r="N187" s="282" t="s">
        <v>42</v>
      </c>
      <c r="O187" s="91"/>
      <c r="P187" s="235">
        <f>O187*H187</f>
        <v>0</v>
      </c>
      <c r="Q187" s="235">
        <v>0.00023000000000000001</v>
      </c>
      <c r="R187" s="235">
        <f>Q187*H187</f>
        <v>0.010580000000000001</v>
      </c>
      <c r="S187" s="235">
        <v>0</v>
      </c>
      <c r="T187" s="236">
        <f>S187*H187</f>
        <v>0</v>
      </c>
      <c r="U187" s="38"/>
      <c r="V187" s="38"/>
      <c r="W187" s="38"/>
      <c r="X187" s="38"/>
      <c r="Y187" s="38"/>
      <c r="Z187" s="38"/>
      <c r="AA187" s="38"/>
      <c r="AB187" s="38"/>
      <c r="AC187" s="38"/>
      <c r="AD187" s="38"/>
      <c r="AE187" s="38"/>
      <c r="AR187" s="237" t="s">
        <v>426</v>
      </c>
      <c r="AT187" s="237" t="s">
        <v>423</v>
      </c>
      <c r="AU187" s="237" t="s">
        <v>86</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392</v>
      </c>
      <c r="BM187" s="237" t="s">
        <v>846</v>
      </c>
    </row>
    <row r="188" s="13" customFormat="1">
      <c r="A188" s="13"/>
      <c r="B188" s="239"/>
      <c r="C188" s="240"/>
      <c r="D188" s="241" t="s">
        <v>323</v>
      </c>
      <c r="E188" s="242" t="s">
        <v>1</v>
      </c>
      <c r="F188" s="243" t="s">
        <v>847</v>
      </c>
      <c r="G188" s="240"/>
      <c r="H188" s="244">
        <v>46</v>
      </c>
      <c r="I188" s="245"/>
      <c r="J188" s="240"/>
      <c r="K188" s="240"/>
      <c r="L188" s="246"/>
      <c r="M188" s="247"/>
      <c r="N188" s="248"/>
      <c r="O188" s="248"/>
      <c r="P188" s="248"/>
      <c r="Q188" s="248"/>
      <c r="R188" s="248"/>
      <c r="S188" s="248"/>
      <c r="T188" s="249"/>
      <c r="U188" s="13"/>
      <c r="V188" s="13"/>
      <c r="W188" s="13"/>
      <c r="X188" s="13"/>
      <c r="Y188" s="13"/>
      <c r="Z188" s="13"/>
      <c r="AA188" s="13"/>
      <c r="AB188" s="13"/>
      <c r="AC188" s="13"/>
      <c r="AD188" s="13"/>
      <c r="AE188" s="13"/>
      <c r="AT188" s="250" t="s">
        <v>323</v>
      </c>
      <c r="AU188" s="250" t="s">
        <v>86</v>
      </c>
      <c r="AV188" s="13" t="s">
        <v>86</v>
      </c>
      <c r="AW188" s="13" t="s">
        <v>32</v>
      </c>
      <c r="AX188" s="13" t="s">
        <v>84</v>
      </c>
      <c r="AY188" s="250" t="s">
        <v>304</v>
      </c>
    </row>
    <row r="189" s="2" customFormat="1" ht="24.15" customHeight="1">
      <c r="A189" s="38"/>
      <c r="B189" s="39"/>
      <c r="C189" s="226" t="s">
        <v>504</v>
      </c>
      <c r="D189" s="226" t="s">
        <v>307</v>
      </c>
      <c r="E189" s="227" t="s">
        <v>848</v>
      </c>
      <c r="F189" s="228" t="s">
        <v>849</v>
      </c>
      <c r="G189" s="229" t="s">
        <v>365</v>
      </c>
      <c r="H189" s="230">
        <v>0.040000000000000001</v>
      </c>
      <c r="I189" s="231"/>
      <c r="J189" s="232">
        <f>ROUND(I189*H189,2)</f>
        <v>0</v>
      </c>
      <c r="K189" s="228" t="s">
        <v>318</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392</v>
      </c>
      <c r="AT189" s="237" t="s">
        <v>307</v>
      </c>
      <c r="AU189" s="237" t="s">
        <v>86</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392</v>
      </c>
      <c r="BM189" s="237" t="s">
        <v>850</v>
      </c>
    </row>
    <row r="190" s="2" customFormat="1" ht="24.15" customHeight="1">
      <c r="A190" s="38"/>
      <c r="B190" s="39"/>
      <c r="C190" s="226" t="s">
        <v>508</v>
      </c>
      <c r="D190" s="226" t="s">
        <v>307</v>
      </c>
      <c r="E190" s="227" t="s">
        <v>851</v>
      </c>
      <c r="F190" s="228" t="s">
        <v>852</v>
      </c>
      <c r="G190" s="229" t="s">
        <v>365</v>
      </c>
      <c r="H190" s="230">
        <v>0.040000000000000001</v>
      </c>
      <c r="I190" s="231"/>
      <c r="J190" s="232">
        <f>ROUND(I190*H190,2)</f>
        <v>0</v>
      </c>
      <c r="K190" s="228" t="s">
        <v>318</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392</v>
      </c>
      <c r="AT190" s="237" t="s">
        <v>307</v>
      </c>
      <c r="AU190" s="237" t="s">
        <v>86</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392</v>
      </c>
      <c r="BM190" s="237" t="s">
        <v>853</v>
      </c>
    </row>
    <row r="191" s="12" customFormat="1" ht="22.8" customHeight="1">
      <c r="A191" s="12"/>
      <c r="B191" s="210"/>
      <c r="C191" s="211"/>
      <c r="D191" s="212" t="s">
        <v>76</v>
      </c>
      <c r="E191" s="224" t="s">
        <v>854</v>
      </c>
      <c r="F191" s="224" t="s">
        <v>855</v>
      </c>
      <c r="G191" s="211"/>
      <c r="H191" s="211"/>
      <c r="I191" s="214"/>
      <c r="J191" s="225">
        <f>BK191</f>
        <v>0</v>
      </c>
      <c r="K191" s="211"/>
      <c r="L191" s="216"/>
      <c r="M191" s="217"/>
      <c r="N191" s="218"/>
      <c r="O191" s="218"/>
      <c r="P191" s="219">
        <f>SUM(P192:P203)</f>
        <v>0</v>
      </c>
      <c r="Q191" s="218"/>
      <c r="R191" s="219">
        <f>SUM(R192:R203)</f>
        <v>0.51692000000000005</v>
      </c>
      <c r="S191" s="218"/>
      <c r="T191" s="220">
        <f>SUM(T192:T203)</f>
        <v>0</v>
      </c>
      <c r="U191" s="12"/>
      <c r="V191" s="12"/>
      <c r="W191" s="12"/>
      <c r="X191" s="12"/>
      <c r="Y191" s="12"/>
      <c r="Z191" s="12"/>
      <c r="AA191" s="12"/>
      <c r="AB191" s="12"/>
      <c r="AC191" s="12"/>
      <c r="AD191" s="12"/>
      <c r="AE191" s="12"/>
      <c r="AR191" s="221" t="s">
        <v>86</v>
      </c>
      <c r="AT191" s="222" t="s">
        <v>76</v>
      </c>
      <c r="AU191" s="222" t="s">
        <v>84</v>
      </c>
      <c r="AY191" s="221" t="s">
        <v>304</v>
      </c>
      <c r="BK191" s="223">
        <f>SUM(BK192:BK203)</f>
        <v>0</v>
      </c>
    </row>
    <row r="192" s="2" customFormat="1" ht="24.15" customHeight="1">
      <c r="A192" s="38"/>
      <c r="B192" s="39"/>
      <c r="C192" s="226" t="s">
        <v>514</v>
      </c>
      <c r="D192" s="226" t="s">
        <v>307</v>
      </c>
      <c r="E192" s="227" t="s">
        <v>856</v>
      </c>
      <c r="F192" s="228" t="s">
        <v>857</v>
      </c>
      <c r="G192" s="229" t="s">
        <v>575</v>
      </c>
      <c r="H192" s="230">
        <v>23</v>
      </c>
      <c r="I192" s="231"/>
      <c r="J192" s="232">
        <f>ROUND(I192*H192,2)</f>
        <v>0</v>
      </c>
      <c r="K192" s="228" t="s">
        <v>318</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392</v>
      </c>
      <c r="AT192" s="237" t="s">
        <v>307</v>
      </c>
      <c r="AU192" s="237" t="s">
        <v>86</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392</v>
      </c>
      <c r="BM192" s="237" t="s">
        <v>858</v>
      </c>
    </row>
    <row r="193" s="13" customFormat="1">
      <c r="A193" s="13"/>
      <c r="B193" s="239"/>
      <c r="C193" s="240"/>
      <c r="D193" s="241" t="s">
        <v>323</v>
      </c>
      <c r="E193" s="242" t="s">
        <v>1</v>
      </c>
      <c r="F193" s="243" t="s">
        <v>859</v>
      </c>
      <c r="G193" s="240"/>
      <c r="H193" s="244">
        <v>23</v>
      </c>
      <c r="I193" s="245"/>
      <c r="J193" s="240"/>
      <c r="K193" s="240"/>
      <c r="L193" s="246"/>
      <c r="M193" s="247"/>
      <c r="N193" s="248"/>
      <c r="O193" s="248"/>
      <c r="P193" s="248"/>
      <c r="Q193" s="248"/>
      <c r="R193" s="248"/>
      <c r="S193" s="248"/>
      <c r="T193" s="249"/>
      <c r="U193" s="13"/>
      <c r="V193" s="13"/>
      <c r="W193" s="13"/>
      <c r="X193" s="13"/>
      <c r="Y193" s="13"/>
      <c r="Z193" s="13"/>
      <c r="AA193" s="13"/>
      <c r="AB193" s="13"/>
      <c r="AC193" s="13"/>
      <c r="AD193" s="13"/>
      <c r="AE193" s="13"/>
      <c r="AT193" s="250" t="s">
        <v>323</v>
      </c>
      <c r="AU193" s="250" t="s">
        <v>86</v>
      </c>
      <c r="AV193" s="13" t="s">
        <v>86</v>
      </c>
      <c r="AW193" s="13" t="s">
        <v>32</v>
      </c>
      <c r="AX193" s="13" t="s">
        <v>84</v>
      </c>
      <c r="AY193" s="250" t="s">
        <v>304</v>
      </c>
    </row>
    <row r="194" s="2" customFormat="1" ht="37.8" customHeight="1">
      <c r="A194" s="38"/>
      <c r="B194" s="39"/>
      <c r="C194" s="226" t="s">
        <v>518</v>
      </c>
      <c r="D194" s="226" t="s">
        <v>307</v>
      </c>
      <c r="E194" s="227" t="s">
        <v>860</v>
      </c>
      <c r="F194" s="228" t="s">
        <v>861</v>
      </c>
      <c r="G194" s="229" t="s">
        <v>575</v>
      </c>
      <c r="H194" s="230">
        <v>2</v>
      </c>
      <c r="I194" s="231"/>
      <c r="J194" s="232">
        <f>ROUND(I194*H194,2)</f>
        <v>0</v>
      </c>
      <c r="K194" s="228" t="s">
        <v>318</v>
      </c>
      <c r="L194" s="44"/>
      <c r="M194" s="233" t="s">
        <v>1</v>
      </c>
      <c r="N194" s="234" t="s">
        <v>42</v>
      </c>
      <c r="O194" s="91"/>
      <c r="P194" s="235">
        <f>O194*H194</f>
        <v>0</v>
      </c>
      <c r="Q194" s="235">
        <v>0.013400000000000001</v>
      </c>
      <c r="R194" s="235">
        <f>Q194*H194</f>
        <v>0.026800000000000001</v>
      </c>
      <c r="S194" s="235">
        <v>0</v>
      </c>
      <c r="T194" s="236">
        <f>S194*H194</f>
        <v>0</v>
      </c>
      <c r="U194" s="38"/>
      <c r="V194" s="38"/>
      <c r="W194" s="38"/>
      <c r="X194" s="38"/>
      <c r="Y194" s="38"/>
      <c r="Z194" s="38"/>
      <c r="AA194" s="38"/>
      <c r="AB194" s="38"/>
      <c r="AC194" s="38"/>
      <c r="AD194" s="38"/>
      <c r="AE194" s="38"/>
      <c r="AR194" s="237" t="s">
        <v>392</v>
      </c>
      <c r="AT194" s="237" t="s">
        <v>307</v>
      </c>
      <c r="AU194" s="237" t="s">
        <v>86</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392</v>
      </c>
      <c r="BM194" s="237" t="s">
        <v>862</v>
      </c>
    </row>
    <row r="195" s="13" customFormat="1">
      <c r="A195" s="13"/>
      <c r="B195" s="239"/>
      <c r="C195" s="240"/>
      <c r="D195" s="241" t="s">
        <v>323</v>
      </c>
      <c r="E195" s="242" t="s">
        <v>1</v>
      </c>
      <c r="F195" s="243" t="s">
        <v>863</v>
      </c>
      <c r="G195" s="240"/>
      <c r="H195" s="244">
        <v>2</v>
      </c>
      <c r="I195" s="245"/>
      <c r="J195" s="240"/>
      <c r="K195" s="240"/>
      <c r="L195" s="246"/>
      <c r="M195" s="247"/>
      <c r="N195" s="248"/>
      <c r="O195" s="248"/>
      <c r="P195" s="248"/>
      <c r="Q195" s="248"/>
      <c r="R195" s="248"/>
      <c r="S195" s="248"/>
      <c r="T195" s="249"/>
      <c r="U195" s="13"/>
      <c r="V195" s="13"/>
      <c r="W195" s="13"/>
      <c r="X195" s="13"/>
      <c r="Y195" s="13"/>
      <c r="Z195" s="13"/>
      <c r="AA195" s="13"/>
      <c r="AB195" s="13"/>
      <c r="AC195" s="13"/>
      <c r="AD195" s="13"/>
      <c r="AE195" s="13"/>
      <c r="AT195" s="250" t="s">
        <v>323</v>
      </c>
      <c r="AU195" s="250" t="s">
        <v>86</v>
      </c>
      <c r="AV195" s="13" t="s">
        <v>86</v>
      </c>
      <c r="AW195" s="13" t="s">
        <v>32</v>
      </c>
      <c r="AX195" s="13" t="s">
        <v>84</v>
      </c>
      <c r="AY195" s="250" t="s">
        <v>304</v>
      </c>
    </row>
    <row r="196" s="2" customFormat="1" ht="33" customHeight="1">
      <c r="A196" s="38"/>
      <c r="B196" s="39"/>
      <c r="C196" s="226" t="s">
        <v>522</v>
      </c>
      <c r="D196" s="226" t="s">
        <v>307</v>
      </c>
      <c r="E196" s="227" t="s">
        <v>864</v>
      </c>
      <c r="F196" s="228" t="s">
        <v>865</v>
      </c>
      <c r="G196" s="229" t="s">
        <v>575</v>
      </c>
      <c r="H196" s="230">
        <v>1</v>
      </c>
      <c r="I196" s="231"/>
      <c r="J196" s="232">
        <f>ROUND(I196*H196,2)</f>
        <v>0</v>
      </c>
      <c r="K196" s="228" t="s">
        <v>318</v>
      </c>
      <c r="L196" s="44"/>
      <c r="M196" s="233" t="s">
        <v>1</v>
      </c>
      <c r="N196" s="234" t="s">
        <v>42</v>
      </c>
      <c r="O196" s="91"/>
      <c r="P196" s="235">
        <f>O196*H196</f>
        <v>0</v>
      </c>
      <c r="Q196" s="235">
        <v>0.01652</v>
      </c>
      <c r="R196" s="235">
        <f>Q196*H196</f>
        <v>0.01652</v>
      </c>
      <c r="S196" s="235">
        <v>0</v>
      </c>
      <c r="T196" s="236">
        <f>S196*H196</f>
        <v>0</v>
      </c>
      <c r="U196" s="38"/>
      <c r="V196" s="38"/>
      <c r="W196" s="38"/>
      <c r="X196" s="38"/>
      <c r="Y196" s="38"/>
      <c r="Z196" s="38"/>
      <c r="AA196" s="38"/>
      <c r="AB196" s="38"/>
      <c r="AC196" s="38"/>
      <c r="AD196" s="38"/>
      <c r="AE196" s="38"/>
      <c r="AR196" s="237" t="s">
        <v>392</v>
      </c>
      <c r="AT196" s="237" t="s">
        <v>307</v>
      </c>
      <c r="AU196" s="237" t="s">
        <v>86</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392</v>
      </c>
      <c r="BM196" s="237" t="s">
        <v>866</v>
      </c>
    </row>
    <row r="197" s="13" customFormat="1">
      <c r="A197" s="13"/>
      <c r="B197" s="239"/>
      <c r="C197" s="240"/>
      <c r="D197" s="241" t="s">
        <v>323</v>
      </c>
      <c r="E197" s="242" t="s">
        <v>1</v>
      </c>
      <c r="F197" s="243" t="s">
        <v>867</v>
      </c>
      <c r="G197" s="240"/>
      <c r="H197" s="244">
        <v>1</v>
      </c>
      <c r="I197" s="245"/>
      <c r="J197" s="240"/>
      <c r="K197" s="240"/>
      <c r="L197" s="246"/>
      <c r="M197" s="247"/>
      <c r="N197" s="248"/>
      <c r="O197" s="248"/>
      <c r="P197" s="248"/>
      <c r="Q197" s="248"/>
      <c r="R197" s="248"/>
      <c r="S197" s="248"/>
      <c r="T197" s="249"/>
      <c r="U197" s="13"/>
      <c r="V197" s="13"/>
      <c r="W197" s="13"/>
      <c r="X197" s="13"/>
      <c r="Y197" s="13"/>
      <c r="Z197" s="13"/>
      <c r="AA197" s="13"/>
      <c r="AB197" s="13"/>
      <c r="AC197" s="13"/>
      <c r="AD197" s="13"/>
      <c r="AE197" s="13"/>
      <c r="AT197" s="250" t="s">
        <v>323</v>
      </c>
      <c r="AU197" s="250" t="s">
        <v>86</v>
      </c>
      <c r="AV197" s="13" t="s">
        <v>86</v>
      </c>
      <c r="AW197" s="13" t="s">
        <v>32</v>
      </c>
      <c r="AX197" s="13" t="s">
        <v>84</v>
      </c>
      <c r="AY197" s="250" t="s">
        <v>304</v>
      </c>
    </row>
    <row r="198" s="2" customFormat="1" ht="37.8" customHeight="1">
      <c r="A198" s="38"/>
      <c r="B198" s="39"/>
      <c r="C198" s="226" t="s">
        <v>531</v>
      </c>
      <c r="D198" s="226" t="s">
        <v>307</v>
      </c>
      <c r="E198" s="227" t="s">
        <v>868</v>
      </c>
      <c r="F198" s="228" t="s">
        <v>869</v>
      </c>
      <c r="G198" s="229" t="s">
        <v>575</v>
      </c>
      <c r="H198" s="230">
        <v>20</v>
      </c>
      <c r="I198" s="231"/>
      <c r="J198" s="232">
        <f>ROUND(I198*H198,2)</f>
        <v>0</v>
      </c>
      <c r="K198" s="228" t="s">
        <v>318</v>
      </c>
      <c r="L198" s="44"/>
      <c r="M198" s="233" t="s">
        <v>1</v>
      </c>
      <c r="N198" s="234" t="s">
        <v>42</v>
      </c>
      <c r="O198" s="91"/>
      <c r="P198" s="235">
        <f>O198*H198</f>
        <v>0</v>
      </c>
      <c r="Q198" s="235">
        <v>0.02368</v>
      </c>
      <c r="R198" s="235">
        <f>Q198*H198</f>
        <v>0.47360000000000002</v>
      </c>
      <c r="S198" s="235">
        <v>0</v>
      </c>
      <c r="T198" s="236">
        <f>S198*H198</f>
        <v>0</v>
      </c>
      <c r="U198" s="38"/>
      <c r="V198" s="38"/>
      <c r="W198" s="38"/>
      <c r="X198" s="38"/>
      <c r="Y198" s="38"/>
      <c r="Z198" s="38"/>
      <c r="AA198" s="38"/>
      <c r="AB198" s="38"/>
      <c r="AC198" s="38"/>
      <c r="AD198" s="38"/>
      <c r="AE198" s="38"/>
      <c r="AR198" s="237" t="s">
        <v>392</v>
      </c>
      <c r="AT198" s="237" t="s">
        <v>307</v>
      </c>
      <c r="AU198" s="237" t="s">
        <v>86</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392</v>
      </c>
      <c r="BM198" s="237" t="s">
        <v>870</v>
      </c>
    </row>
    <row r="199" s="13" customFormat="1">
      <c r="A199" s="13"/>
      <c r="B199" s="239"/>
      <c r="C199" s="240"/>
      <c r="D199" s="241" t="s">
        <v>323</v>
      </c>
      <c r="E199" s="242" t="s">
        <v>1</v>
      </c>
      <c r="F199" s="243" t="s">
        <v>871</v>
      </c>
      <c r="G199" s="240"/>
      <c r="H199" s="244">
        <v>20</v>
      </c>
      <c r="I199" s="245"/>
      <c r="J199" s="240"/>
      <c r="K199" s="240"/>
      <c r="L199" s="246"/>
      <c r="M199" s="247"/>
      <c r="N199" s="248"/>
      <c r="O199" s="248"/>
      <c r="P199" s="248"/>
      <c r="Q199" s="248"/>
      <c r="R199" s="248"/>
      <c r="S199" s="248"/>
      <c r="T199" s="249"/>
      <c r="U199" s="13"/>
      <c r="V199" s="13"/>
      <c r="W199" s="13"/>
      <c r="X199" s="13"/>
      <c r="Y199" s="13"/>
      <c r="Z199" s="13"/>
      <c r="AA199" s="13"/>
      <c r="AB199" s="13"/>
      <c r="AC199" s="13"/>
      <c r="AD199" s="13"/>
      <c r="AE199" s="13"/>
      <c r="AT199" s="250" t="s">
        <v>323</v>
      </c>
      <c r="AU199" s="250" t="s">
        <v>86</v>
      </c>
      <c r="AV199" s="13" t="s">
        <v>86</v>
      </c>
      <c r="AW199" s="13" t="s">
        <v>32</v>
      </c>
      <c r="AX199" s="13" t="s">
        <v>84</v>
      </c>
      <c r="AY199" s="250" t="s">
        <v>304</v>
      </c>
    </row>
    <row r="200" s="2" customFormat="1" ht="16.5" customHeight="1">
      <c r="A200" s="38"/>
      <c r="B200" s="39"/>
      <c r="C200" s="226" t="s">
        <v>683</v>
      </c>
      <c r="D200" s="226" t="s">
        <v>307</v>
      </c>
      <c r="E200" s="227" t="s">
        <v>872</v>
      </c>
      <c r="F200" s="228" t="s">
        <v>873</v>
      </c>
      <c r="G200" s="229" t="s">
        <v>575</v>
      </c>
      <c r="H200" s="230">
        <v>23</v>
      </c>
      <c r="I200" s="231"/>
      <c r="J200" s="232">
        <f>ROUND(I200*H200,2)</f>
        <v>0</v>
      </c>
      <c r="K200" s="228" t="s">
        <v>318</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392</v>
      </c>
      <c r="AT200" s="237" t="s">
        <v>307</v>
      </c>
      <c r="AU200" s="237" t="s">
        <v>86</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392</v>
      </c>
      <c r="BM200" s="237" t="s">
        <v>874</v>
      </c>
    </row>
    <row r="201" s="13" customFormat="1">
      <c r="A201" s="13"/>
      <c r="B201" s="239"/>
      <c r="C201" s="240"/>
      <c r="D201" s="241" t="s">
        <v>323</v>
      </c>
      <c r="E201" s="242" t="s">
        <v>1</v>
      </c>
      <c r="F201" s="243" t="s">
        <v>859</v>
      </c>
      <c r="G201" s="240"/>
      <c r="H201" s="244">
        <v>23</v>
      </c>
      <c r="I201" s="245"/>
      <c r="J201" s="240"/>
      <c r="K201" s="240"/>
      <c r="L201" s="246"/>
      <c r="M201" s="247"/>
      <c r="N201" s="248"/>
      <c r="O201" s="248"/>
      <c r="P201" s="248"/>
      <c r="Q201" s="248"/>
      <c r="R201" s="248"/>
      <c r="S201" s="248"/>
      <c r="T201" s="249"/>
      <c r="U201" s="13"/>
      <c r="V201" s="13"/>
      <c r="W201" s="13"/>
      <c r="X201" s="13"/>
      <c r="Y201" s="13"/>
      <c r="Z201" s="13"/>
      <c r="AA201" s="13"/>
      <c r="AB201" s="13"/>
      <c r="AC201" s="13"/>
      <c r="AD201" s="13"/>
      <c r="AE201" s="13"/>
      <c r="AT201" s="250" t="s">
        <v>323</v>
      </c>
      <c r="AU201" s="250" t="s">
        <v>86</v>
      </c>
      <c r="AV201" s="13" t="s">
        <v>86</v>
      </c>
      <c r="AW201" s="13" t="s">
        <v>32</v>
      </c>
      <c r="AX201" s="13" t="s">
        <v>84</v>
      </c>
      <c r="AY201" s="250" t="s">
        <v>304</v>
      </c>
    </row>
    <row r="202" s="2" customFormat="1" ht="24.15" customHeight="1">
      <c r="A202" s="38"/>
      <c r="B202" s="39"/>
      <c r="C202" s="226" t="s">
        <v>687</v>
      </c>
      <c r="D202" s="226" t="s">
        <v>307</v>
      </c>
      <c r="E202" s="227" t="s">
        <v>875</v>
      </c>
      <c r="F202" s="228" t="s">
        <v>876</v>
      </c>
      <c r="G202" s="229" t="s">
        <v>365</v>
      </c>
      <c r="H202" s="230">
        <v>0.51700000000000002</v>
      </c>
      <c r="I202" s="231"/>
      <c r="J202" s="232">
        <f>ROUND(I202*H202,2)</f>
        <v>0</v>
      </c>
      <c r="K202" s="228" t="s">
        <v>318</v>
      </c>
      <c r="L202" s="44"/>
      <c r="M202" s="233" t="s">
        <v>1</v>
      </c>
      <c r="N202" s="234" t="s">
        <v>42</v>
      </c>
      <c r="O202" s="91"/>
      <c r="P202" s="235">
        <f>O202*H202</f>
        <v>0</v>
      </c>
      <c r="Q202" s="235">
        <v>0</v>
      </c>
      <c r="R202" s="235">
        <f>Q202*H202</f>
        <v>0</v>
      </c>
      <c r="S202" s="235">
        <v>0</v>
      </c>
      <c r="T202" s="236">
        <f>S202*H202</f>
        <v>0</v>
      </c>
      <c r="U202" s="38"/>
      <c r="V202" s="38"/>
      <c r="W202" s="38"/>
      <c r="X202" s="38"/>
      <c r="Y202" s="38"/>
      <c r="Z202" s="38"/>
      <c r="AA202" s="38"/>
      <c r="AB202" s="38"/>
      <c r="AC202" s="38"/>
      <c r="AD202" s="38"/>
      <c r="AE202" s="38"/>
      <c r="AR202" s="237" t="s">
        <v>392</v>
      </c>
      <c r="AT202" s="237" t="s">
        <v>307</v>
      </c>
      <c r="AU202" s="237" t="s">
        <v>86</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392</v>
      </c>
      <c r="BM202" s="237" t="s">
        <v>877</v>
      </c>
    </row>
    <row r="203" s="2" customFormat="1" ht="24.15" customHeight="1">
      <c r="A203" s="38"/>
      <c r="B203" s="39"/>
      <c r="C203" s="226" t="s">
        <v>693</v>
      </c>
      <c r="D203" s="226" t="s">
        <v>307</v>
      </c>
      <c r="E203" s="227" t="s">
        <v>878</v>
      </c>
      <c r="F203" s="228" t="s">
        <v>879</v>
      </c>
      <c r="G203" s="229" t="s">
        <v>365</v>
      </c>
      <c r="H203" s="230">
        <v>0.51700000000000002</v>
      </c>
      <c r="I203" s="231"/>
      <c r="J203" s="232">
        <f>ROUND(I203*H203,2)</f>
        <v>0</v>
      </c>
      <c r="K203" s="228" t="s">
        <v>318</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392</v>
      </c>
      <c r="AT203" s="237" t="s">
        <v>307</v>
      </c>
      <c r="AU203" s="237" t="s">
        <v>86</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392</v>
      </c>
      <c r="BM203" s="237" t="s">
        <v>880</v>
      </c>
    </row>
    <row r="204" s="12" customFormat="1" ht="22.8" customHeight="1">
      <c r="A204" s="12"/>
      <c r="B204" s="210"/>
      <c r="C204" s="211"/>
      <c r="D204" s="212" t="s">
        <v>76</v>
      </c>
      <c r="E204" s="224" t="s">
        <v>691</v>
      </c>
      <c r="F204" s="224" t="s">
        <v>692</v>
      </c>
      <c r="G204" s="211"/>
      <c r="H204" s="211"/>
      <c r="I204" s="214"/>
      <c r="J204" s="225">
        <f>BK204</f>
        <v>0</v>
      </c>
      <c r="K204" s="211"/>
      <c r="L204" s="216"/>
      <c r="M204" s="217"/>
      <c r="N204" s="218"/>
      <c r="O204" s="218"/>
      <c r="P204" s="219">
        <f>SUM(P205:P206)</f>
        <v>0</v>
      </c>
      <c r="Q204" s="218"/>
      <c r="R204" s="219">
        <f>SUM(R205:R206)</f>
        <v>0</v>
      </c>
      <c r="S204" s="218"/>
      <c r="T204" s="220">
        <f>SUM(T205:T206)</f>
        <v>0</v>
      </c>
      <c r="U204" s="12"/>
      <c r="V204" s="12"/>
      <c r="W204" s="12"/>
      <c r="X204" s="12"/>
      <c r="Y204" s="12"/>
      <c r="Z204" s="12"/>
      <c r="AA204" s="12"/>
      <c r="AB204" s="12"/>
      <c r="AC204" s="12"/>
      <c r="AD204" s="12"/>
      <c r="AE204" s="12"/>
      <c r="AR204" s="221" t="s">
        <v>311</v>
      </c>
      <c r="AT204" s="222" t="s">
        <v>76</v>
      </c>
      <c r="AU204" s="222" t="s">
        <v>84</v>
      </c>
      <c r="AY204" s="221" t="s">
        <v>304</v>
      </c>
      <c r="BK204" s="223">
        <f>SUM(BK205:BK206)</f>
        <v>0</v>
      </c>
    </row>
    <row r="205" s="2" customFormat="1" ht="49.05" customHeight="1">
      <c r="A205" s="38"/>
      <c r="B205" s="39"/>
      <c r="C205" s="226" t="s">
        <v>697</v>
      </c>
      <c r="D205" s="226" t="s">
        <v>307</v>
      </c>
      <c r="E205" s="227" t="s">
        <v>881</v>
      </c>
      <c r="F205" s="228" t="s">
        <v>882</v>
      </c>
      <c r="G205" s="229" t="s">
        <v>575</v>
      </c>
      <c r="H205" s="230">
        <v>1</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535</v>
      </c>
      <c r="AT205" s="237" t="s">
        <v>307</v>
      </c>
      <c r="AU205" s="237" t="s">
        <v>86</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535</v>
      </c>
      <c r="BM205" s="237" t="s">
        <v>883</v>
      </c>
    </row>
    <row r="206" s="2" customFormat="1" ht="16.5" customHeight="1">
      <c r="A206" s="38"/>
      <c r="B206" s="39"/>
      <c r="C206" s="226" t="s">
        <v>701</v>
      </c>
      <c r="D206" s="226" t="s">
        <v>307</v>
      </c>
      <c r="E206" s="227" t="s">
        <v>884</v>
      </c>
      <c r="F206" s="228" t="s">
        <v>885</v>
      </c>
      <c r="G206" s="229" t="s">
        <v>575</v>
      </c>
      <c r="H206" s="230">
        <v>1</v>
      </c>
      <c r="I206" s="231"/>
      <c r="J206" s="232">
        <f>ROUND(I206*H206,2)</f>
        <v>0</v>
      </c>
      <c r="K206" s="228" t="s">
        <v>1</v>
      </c>
      <c r="L206" s="44"/>
      <c r="M206" s="286" t="s">
        <v>1</v>
      </c>
      <c r="N206" s="287" t="s">
        <v>42</v>
      </c>
      <c r="O206" s="288"/>
      <c r="P206" s="289">
        <f>O206*H206</f>
        <v>0</v>
      </c>
      <c r="Q206" s="289">
        <v>0</v>
      </c>
      <c r="R206" s="289">
        <f>Q206*H206</f>
        <v>0</v>
      </c>
      <c r="S206" s="289">
        <v>0</v>
      </c>
      <c r="T206" s="290">
        <f>S206*H206</f>
        <v>0</v>
      </c>
      <c r="U206" s="38"/>
      <c r="V206" s="38"/>
      <c r="W206" s="38"/>
      <c r="X206" s="38"/>
      <c r="Y206" s="38"/>
      <c r="Z206" s="38"/>
      <c r="AA206" s="38"/>
      <c r="AB206" s="38"/>
      <c r="AC206" s="38"/>
      <c r="AD206" s="38"/>
      <c r="AE206" s="38"/>
      <c r="AR206" s="237" t="s">
        <v>535</v>
      </c>
      <c r="AT206" s="237" t="s">
        <v>307</v>
      </c>
      <c r="AU206" s="237" t="s">
        <v>86</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535</v>
      </c>
      <c r="BM206" s="237" t="s">
        <v>886</v>
      </c>
    </row>
    <row r="207" s="2" customFormat="1" ht="6.96" customHeight="1">
      <c r="A207" s="38"/>
      <c r="B207" s="66"/>
      <c r="C207" s="67"/>
      <c r="D207" s="67"/>
      <c r="E207" s="67"/>
      <c r="F207" s="67"/>
      <c r="G207" s="67"/>
      <c r="H207" s="67"/>
      <c r="I207" s="67"/>
      <c r="J207" s="67"/>
      <c r="K207" s="67"/>
      <c r="L207" s="44"/>
      <c r="M207" s="38"/>
      <c r="O207" s="38"/>
      <c r="P207" s="38"/>
      <c r="Q207" s="38"/>
      <c r="R207" s="38"/>
      <c r="S207" s="38"/>
      <c r="T207" s="38"/>
      <c r="U207" s="38"/>
      <c r="V207" s="38"/>
      <c r="W207" s="38"/>
      <c r="X207" s="38"/>
      <c r="Y207" s="38"/>
      <c r="Z207" s="38"/>
      <c r="AA207" s="38"/>
      <c r="AB207" s="38"/>
      <c r="AC207" s="38"/>
      <c r="AD207" s="38"/>
      <c r="AE207" s="38"/>
    </row>
  </sheetData>
  <sheetProtection sheet="1" autoFilter="0" formatColumns="0" formatRows="0" objects="1" scenarios="1" spinCount="100000" saltValue="ueJ68Sx/xOR1AQPczgKVwfj6JyiMHX8V3VQs6pQef9ClhiPaCLGsfxbr5XMfTN0adtnLH28//hBWbHOwPhwW9Q==" hashValue="oMZTwMkG+PemSztplTfr0NwdME+sTg86O0ZjYQDM4ha6xSSn1wV3wMRUouvZLLpYsQfGEmxEgiQF+dfftEA5CQ==" algorithmName="SHA-512" password="CC35"/>
  <autoFilter ref="C126:K206"/>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226</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2407</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2507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23.25" customHeight="1">
      <c r="A29" s="154"/>
      <c r="B29" s="155"/>
      <c r="C29" s="154"/>
      <c r="D29" s="154"/>
      <c r="E29" s="156" t="s">
        <v>1521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ROUND((SUM(BE124:BE208)),  2)</f>
        <v>0</v>
      </c>
      <c r="G35" s="38"/>
      <c r="H35" s="38"/>
      <c r="I35" s="164">
        <v>0.20999999999999999</v>
      </c>
      <c r="J35" s="163">
        <f>ROUND(((SUM(BE124:BE208))*I35),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ROUND((SUM(BF124:BF208)),  2)</f>
        <v>0</v>
      </c>
      <c r="G36" s="38"/>
      <c r="H36" s="38"/>
      <c r="I36" s="164">
        <v>0.12</v>
      </c>
      <c r="J36" s="163">
        <f>ROUND(((SUM(BF124:BF208))*I36),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ROUND((SUM(BG124:BG208)),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ROUND((SUM(BH124:BH208)),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ROUND((SUM(BI124:BI208)),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2407</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07.4 - Elektroinstalace 7.np + instalace střecha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889</v>
      </c>
      <c r="E99" s="191"/>
      <c r="F99" s="191"/>
      <c r="G99" s="191"/>
      <c r="H99" s="191"/>
      <c r="I99" s="191"/>
      <c r="J99" s="192">
        <f>J125</f>
        <v>0</v>
      </c>
      <c r="K99" s="189"/>
      <c r="L99" s="193"/>
      <c r="S99" s="9"/>
      <c r="T99" s="9"/>
      <c r="U99" s="9"/>
      <c r="V99" s="9"/>
      <c r="W99" s="9"/>
      <c r="X99" s="9"/>
      <c r="Y99" s="9"/>
      <c r="Z99" s="9"/>
      <c r="AA99" s="9"/>
      <c r="AB99" s="9"/>
      <c r="AC99" s="9"/>
      <c r="AD99" s="9"/>
      <c r="AE99" s="9"/>
    </row>
    <row r="100" s="9" customFormat="1" ht="24.96" customHeight="1">
      <c r="A100" s="9"/>
      <c r="B100" s="188"/>
      <c r="C100" s="189"/>
      <c r="D100" s="190" t="s">
        <v>890</v>
      </c>
      <c r="E100" s="191"/>
      <c r="F100" s="191"/>
      <c r="G100" s="191"/>
      <c r="H100" s="191"/>
      <c r="I100" s="191"/>
      <c r="J100" s="192">
        <f>J128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891</v>
      </c>
      <c r="E101" s="191"/>
      <c r="F101" s="191"/>
      <c r="G101" s="191"/>
      <c r="H101" s="191"/>
      <c r="I101" s="191"/>
      <c r="J101" s="192">
        <f>J132</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893</v>
      </c>
      <c r="E102" s="191"/>
      <c r="F102" s="191"/>
      <c r="G102" s="191"/>
      <c r="H102" s="191"/>
      <c r="I102" s="191"/>
      <c r="J102" s="192">
        <f>J204</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267</v>
      </c>
      <c r="D113" s="22"/>
      <c r="E113" s="22"/>
      <c r="F113" s="22"/>
      <c r="G113" s="22"/>
      <c r="H113" s="22"/>
      <c r="I113" s="22"/>
      <c r="J113" s="22"/>
      <c r="K113" s="22"/>
      <c r="L113" s="20"/>
    </row>
    <row r="114" s="2" customFormat="1" ht="16.5" customHeight="1">
      <c r="A114" s="38"/>
      <c r="B114" s="39"/>
      <c r="C114" s="40"/>
      <c r="D114" s="40"/>
      <c r="E114" s="183" t="s">
        <v>2407</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07.4 - Elektroinstalace 7.np + instalace střecha</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Na Okrouhlíku 1371, HK</v>
      </c>
      <c r="G118" s="40"/>
      <c r="H118" s="40"/>
      <c r="I118" s="32" t="s">
        <v>22</v>
      </c>
      <c r="J118" s="79" t="str">
        <f>IF(J14="","",J14)</f>
        <v>24. 6. 2024</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E17</f>
        <v>Krajský úřad Královéhradeckého kraje</v>
      </c>
      <c r="G120" s="40"/>
      <c r="H120" s="40"/>
      <c r="I120" s="32" t="s">
        <v>30</v>
      </c>
      <c r="J120" s="36" t="str">
        <f>E23</f>
        <v>Energy Benefit Centre a.s.</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9"/>
      <c r="B123" s="200"/>
      <c r="C123" s="201" t="s">
        <v>290</v>
      </c>
      <c r="D123" s="202" t="s">
        <v>62</v>
      </c>
      <c r="E123" s="202" t="s">
        <v>58</v>
      </c>
      <c r="F123" s="202" t="s">
        <v>59</v>
      </c>
      <c r="G123" s="202" t="s">
        <v>291</v>
      </c>
      <c r="H123" s="202" t="s">
        <v>292</v>
      </c>
      <c r="I123" s="202" t="s">
        <v>293</v>
      </c>
      <c r="J123" s="202" t="s">
        <v>273</v>
      </c>
      <c r="K123" s="203" t="s">
        <v>294</v>
      </c>
      <c r="L123" s="204"/>
      <c r="M123" s="100" t="s">
        <v>1</v>
      </c>
      <c r="N123" s="101" t="s">
        <v>41</v>
      </c>
      <c r="O123" s="101" t="s">
        <v>295</v>
      </c>
      <c r="P123" s="101" t="s">
        <v>296</v>
      </c>
      <c r="Q123" s="101" t="s">
        <v>297</v>
      </c>
      <c r="R123" s="101" t="s">
        <v>298</v>
      </c>
      <c r="S123" s="101" t="s">
        <v>299</v>
      </c>
      <c r="T123" s="102" t="s">
        <v>300</v>
      </c>
      <c r="U123" s="199"/>
      <c r="V123" s="199"/>
      <c r="W123" s="199"/>
      <c r="X123" s="199"/>
      <c r="Y123" s="199"/>
      <c r="Z123" s="199"/>
      <c r="AA123" s="199"/>
      <c r="AB123" s="199"/>
      <c r="AC123" s="199"/>
      <c r="AD123" s="199"/>
      <c r="AE123" s="199"/>
    </row>
    <row r="124" s="2" customFormat="1" ht="22.8" customHeight="1">
      <c r="A124" s="38"/>
      <c r="B124" s="39"/>
      <c r="C124" s="107" t="s">
        <v>301</v>
      </c>
      <c r="D124" s="40"/>
      <c r="E124" s="40"/>
      <c r="F124" s="40"/>
      <c r="G124" s="40"/>
      <c r="H124" s="40"/>
      <c r="I124" s="40"/>
      <c r="J124" s="205">
        <f>BK124</f>
        <v>0</v>
      </c>
      <c r="K124" s="40"/>
      <c r="L124" s="44"/>
      <c r="M124" s="103"/>
      <c r="N124" s="206"/>
      <c r="O124" s="104"/>
      <c r="P124" s="207">
        <f>P125+P128+P132+P204</f>
        <v>0</v>
      </c>
      <c r="Q124" s="104"/>
      <c r="R124" s="207">
        <f>R125+R128+R132+R204</f>
        <v>0</v>
      </c>
      <c r="S124" s="104"/>
      <c r="T124" s="208">
        <f>T125+T128+T132+T204</f>
        <v>0</v>
      </c>
      <c r="U124" s="38"/>
      <c r="V124" s="38"/>
      <c r="W124" s="38"/>
      <c r="X124" s="38"/>
      <c r="Y124" s="38"/>
      <c r="Z124" s="38"/>
      <c r="AA124" s="38"/>
      <c r="AB124" s="38"/>
      <c r="AC124" s="38"/>
      <c r="AD124" s="38"/>
      <c r="AE124" s="38"/>
      <c r="AT124" s="17" t="s">
        <v>76</v>
      </c>
      <c r="AU124" s="17" t="s">
        <v>275</v>
      </c>
      <c r="BK124" s="209">
        <f>BK125+BK128+BK132+BK204</f>
        <v>0</v>
      </c>
    </row>
    <row r="125" s="12" customFormat="1" ht="25.92" customHeight="1">
      <c r="A125" s="12"/>
      <c r="B125" s="210"/>
      <c r="C125" s="211"/>
      <c r="D125" s="212" t="s">
        <v>76</v>
      </c>
      <c r="E125" s="213" t="s">
        <v>894</v>
      </c>
      <c r="F125" s="213" t="s">
        <v>895</v>
      </c>
      <c r="G125" s="211"/>
      <c r="H125" s="211"/>
      <c r="I125" s="214"/>
      <c r="J125" s="215">
        <f>BK125</f>
        <v>0</v>
      </c>
      <c r="K125" s="211"/>
      <c r="L125" s="216"/>
      <c r="M125" s="217"/>
      <c r="N125" s="218"/>
      <c r="O125" s="218"/>
      <c r="P125" s="219">
        <f>SUM(P126:P127)</f>
        <v>0</v>
      </c>
      <c r="Q125" s="218"/>
      <c r="R125" s="219">
        <f>SUM(R126:R127)</f>
        <v>0</v>
      </c>
      <c r="S125" s="218"/>
      <c r="T125" s="220">
        <f>SUM(T126:T127)</f>
        <v>0</v>
      </c>
      <c r="U125" s="12"/>
      <c r="V125" s="12"/>
      <c r="W125" s="12"/>
      <c r="X125" s="12"/>
      <c r="Y125" s="12"/>
      <c r="Z125" s="12"/>
      <c r="AA125" s="12"/>
      <c r="AB125" s="12"/>
      <c r="AC125" s="12"/>
      <c r="AD125" s="12"/>
      <c r="AE125" s="12"/>
      <c r="AR125" s="221" t="s">
        <v>84</v>
      </c>
      <c r="AT125" s="222" t="s">
        <v>76</v>
      </c>
      <c r="AU125" s="222" t="s">
        <v>77</v>
      </c>
      <c r="AY125" s="221" t="s">
        <v>304</v>
      </c>
      <c r="BK125" s="223">
        <f>SUM(BK126:BK127)</f>
        <v>0</v>
      </c>
    </row>
    <row r="126" s="2" customFormat="1" ht="24.15" customHeight="1">
      <c r="A126" s="38"/>
      <c r="B126" s="39"/>
      <c r="C126" s="226" t="s">
        <v>84</v>
      </c>
      <c r="D126" s="226" t="s">
        <v>307</v>
      </c>
      <c r="E126" s="227" t="s">
        <v>896</v>
      </c>
      <c r="F126" s="228" t="s">
        <v>897</v>
      </c>
      <c r="G126" s="229" t="s">
        <v>317</v>
      </c>
      <c r="H126" s="230">
        <v>128</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86</v>
      </c>
    </row>
    <row r="127" s="2" customFormat="1" ht="24.15" customHeight="1">
      <c r="A127" s="38"/>
      <c r="B127" s="39"/>
      <c r="C127" s="226" t="s">
        <v>86</v>
      </c>
      <c r="D127" s="226" t="s">
        <v>307</v>
      </c>
      <c r="E127" s="227" t="s">
        <v>898</v>
      </c>
      <c r="F127" s="228" t="s">
        <v>899</v>
      </c>
      <c r="G127" s="229" t="s">
        <v>317</v>
      </c>
      <c r="H127" s="230">
        <v>116</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311</v>
      </c>
    </row>
    <row r="128" s="12" customFormat="1" ht="25.92" customHeight="1">
      <c r="A128" s="12"/>
      <c r="B128" s="210"/>
      <c r="C128" s="211"/>
      <c r="D128" s="212" t="s">
        <v>76</v>
      </c>
      <c r="E128" s="213" t="s">
        <v>900</v>
      </c>
      <c r="F128" s="213" t="s">
        <v>901</v>
      </c>
      <c r="G128" s="211"/>
      <c r="H128" s="211"/>
      <c r="I128" s="214"/>
      <c r="J128" s="215">
        <f>BK128</f>
        <v>0</v>
      </c>
      <c r="K128" s="211"/>
      <c r="L128" s="216"/>
      <c r="M128" s="217"/>
      <c r="N128" s="218"/>
      <c r="O128" s="218"/>
      <c r="P128" s="219">
        <f>SUM(P129:P131)</f>
        <v>0</v>
      </c>
      <c r="Q128" s="218"/>
      <c r="R128" s="219">
        <f>SUM(R129:R131)</f>
        <v>0</v>
      </c>
      <c r="S128" s="218"/>
      <c r="T128" s="220">
        <f>SUM(T129:T131)</f>
        <v>0</v>
      </c>
      <c r="U128" s="12"/>
      <c r="V128" s="12"/>
      <c r="W128" s="12"/>
      <c r="X128" s="12"/>
      <c r="Y128" s="12"/>
      <c r="Z128" s="12"/>
      <c r="AA128" s="12"/>
      <c r="AB128" s="12"/>
      <c r="AC128" s="12"/>
      <c r="AD128" s="12"/>
      <c r="AE128" s="12"/>
      <c r="AR128" s="221" t="s">
        <v>84</v>
      </c>
      <c r="AT128" s="222" t="s">
        <v>76</v>
      </c>
      <c r="AU128" s="222" t="s">
        <v>77</v>
      </c>
      <c r="AY128" s="221" t="s">
        <v>304</v>
      </c>
      <c r="BK128" s="223">
        <f>SUM(BK129:BK131)</f>
        <v>0</v>
      </c>
    </row>
    <row r="129" s="2" customFormat="1" ht="16.5" customHeight="1">
      <c r="A129" s="38"/>
      <c r="B129" s="39"/>
      <c r="C129" s="226" t="s">
        <v>305</v>
      </c>
      <c r="D129" s="226" t="s">
        <v>307</v>
      </c>
      <c r="E129" s="227" t="s">
        <v>902</v>
      </c>
      <c r="F129" s="228" t="s">
        <v>903</v>
      </c>
      <c r="G129" s="229" t="s">
        <v>547</v>
      </c>
      <c r="H129" s="230">
        <v>78</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16.5" customHeight="1">
      <c r="A130" s="38"/>
      <c r="B130" s="39"/>
      <c r="C130" s="226" t="s">
        <v>311</v>
      </c>
      <c r="D130" s="226" t="s">
        <v>307</v>
      </c>
      <c r="E130" s="227" t="s">
        <v>904</v>
      </c>
      <c r="F130" s="228" t="s">
        <v>905</v>
      </c>
      <c r="G130" s="229" t="s">
        <v>547</v>
      </c>
      <c r="H130" s="230">
        <v>12</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16.5" customHeight="1">
      <c r="A131" s="38"/>
      <c r="B131" s="39"/>
      <c r="C131" s="226" t="s">
        <v>330</v>
      </c>
      <c r="D131" s="226" t="s">
        <v>307</v>
      </c>
      <c r="E131" s="227" t="s">
        <v>906</v>
      </c>
      <c r="F131" s="228" t="s">
        <v>907</v>
      </c>
      <c r="G131" s="229" t="s">
        <v>547</v>
      </c>
      <c r="H131" s="230">
        <v>31</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12" customFormat="1" ht="25.92" customHeight="1">
      <c r="A132" s="12"/>
      <c r="B132" s="210"/>
      <c r="C132" s="211"/>
      <c r="D132" s="212" t="s">
        <v>76</v>
      </c>
      <c r="E132" s="213" t="s">
        <v>908</v>
      </c>
      <c r="F132" s="213" t="s">
        <v>909</v>
      </c>
      <c r="G132" s="211"/>
      <c r="H132" s="211"/>
      <c r="I132" s="214"/>
      <c r="J132" s="215">
        <f>BK132</f>
        <v>0</v>
      </c>
      <c r="K132" s="211"/>
      <c r="L132" s="216"/>
      <c r="M132" s="217"/>
      <c r="N132" s="218"/>
      <c r="O132" s="218"/>
      <c r="P132" s="219">
        <f>SUM(P133:P203)</f>
        <v>0</v>
      </c>
      <c r="Q132" s="218"/>
      <c r="R132" s="219">
        <f>SUM(R133:R203)</f>
        <v>0</v>
      </c>
      <c r="S132" s="218"/>
      <c r="T132" s="220">
        <f>SUM(T133:T203)</f>
        <v>0</v>
      </c>
      <c r="U132" s="12"/>
      <c r="V132" s="12"/>
      <c r="W132" s="12"/>
      <c r="X132" s="12"/>
      <c r="Y132" s="12"/>
      <c r="Z132" s="12"/>
      <c r="AA132" s="12"/>
      <c r="AB132" s="12"/>
      <c r="AC132" s="12"/>
      <c r="AD132" s="12"/>
      <c r="AE132" s="12"/>
      <c r="AR132" s="221" t="s">
        <v>84</v>
      </c>
      <c r="AT132" s="222" t="s">
        <v>76</v>
      </c>
      <c r="AU132" s="222" t="s">
        <v>77</v>
      </c>
      <c r="AY132" s="221" t="s">
        <v>304</v>
      </c>
      <c r="BK132" s="223">
        <f>SUM(BK133:BK203)</f>
        <v>0</v>
      </c>
    </row>
    <row r="133" s="2" customFormat="1" ht="16.5" customHeight="1">
      <c r="A133" s="38"/>
      <c r="B133" s="39"/>
      <c r="C133" s="226" t="s">
        <v>313</v>
      </c>
      <c r="D133" s="226" t="s">
        <v>307</v>
      </c>
      <c r="E133" s="227" t="s">
        <v>2508</v>
      </c>
      <c r="F133" s="228" t="s">
        <v>2509</v>
      </c>
      <c r="G133" s="229" t="s">
        <v>911</v>
      </c>
      <c r="H133" s="230">
        <v>1</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8</v>
      </c>
    </row>
    <row r="134" s="2" customFormat="1">
      <c r="A134" s="38"/>
      <c r="B134" s="39"/>
      <c r="C134" s="40"/>
      <c r="D134" s="241" t="s">
        <v>912</v>
      </c>
      <c r="E134" s="40"/>
      <c r="F134" s="291" t="s">
        <v>913</v>
      </c>
      <c r="G134" s="40"/>
      <c r="H134" s="40"/>
      <c r="I134" s="292"/>
      <c r="J134" s="40"/>
      <c r="K134" s="40"/>
      <c r="L134" s="44"/>
      <c r="M134" s="293"/>
      <c r="N134" s="294"/>
      <c r="O134" s="91"/>
      <c r="P134" s="91"/>
      <c r="Q134" s="91"/>
      <c r="R134" s="91"/>
      <c r="S134" s="91"/>
      <c r="T134" s="92"/>
      <c r="U134" s="38"/>
      <c r="V134" s="38"/>
      <c r="W134" s="38"/>
      <c r="X134" s="38"/>
      <c r="Y134" s="38"/>
      <c r="Z134" s="38"/>
      <c r="AA134" s="38"/>
      <c r="AB134" s="38"/>
      <c r="AC134" s="38"/>
      <c r="AD134" s="38"/>
      <c r="AE134" s="38"/>
      <c r="AT134" s="17" t="s">
        <v>912</v>
      </c>
      <c r="AU134" s="17" t="s">
        <v>84</v>
      </c>
    </row>
    <row r="135" s="2" customFormat="1" ht="16.5" customHeight="1">
      <c r="A135" s="38"/>
      <c r="B135" s="39"/>
      <c r="C135" s="226" t="s">
        <v>343</v>
      </c>
      <c r="D135" s="226" t="s">
        <v>307</v>
      </c>
      <c r="E135" s="227" t="s">
        <v>933</v>
      </c>
      <c r="F135" s="228" t="s">
        <v>934</v>
      </c>
      <c r="G135" s="229" t="s">
        <v>575</v>
      </c>
      <c r="H135" s="230">
        <v>1</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381</v>
      </c>
    </row>
    <row r="136" s="2" customFormat="1" ht="16.5" customHeight="1">
      <c r="A136" s="38"/>
      <c r="B136" s="39"/>
      <c r="C136" s="226" t="s">
        <v>348</v>
      </c>
      <c r="D136" s="226" t="s">
        <v>307</v>
      </c>
      <c r="E136" s="227" t="s">
        <v>422</v>
      </c>
      <c r="F136" s="228" t="s">
        <v>937</v>
      </c>
      <c r="G136" s="229" t="s">
        <v>911</v>
      </c>
      <c r="H136" s="230">
        <v>15</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392</v>
      </c>
    </row>
    <row r="137" s="2" customFormat="1" ht="16.5" customHeight="1">
      <c r="A137" s="38"/>
      <c r="B137" s="39"/>
      <c r="C137" s="226" t="s">
        <v>325</v>
      </c>
      <c r="D137" s="226" t="s">
        <v>307</v>
      </c>
      <c r="E137" s="227" t="s">
        <v>305</v>
      </c>
      <c r="F137" s="228" t="s">
        <v>944</v>
      </c>
      <c r="G137" s="229" t="s">
        <v>911</v>
      </c>
      <c r="H137" s="230">
        <v>53</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403</v>
      </c>
    </row>
    <row r="138" s="2" customFormat="1" ht="16.5" customHeight="1">
      <c r="A138" s="38"/>
      <c r="B138" s="39"/>
      <c r="C138" s="226" t="s">
        <v>362</v>
      </c>
      <c r="D138" s="226" t="s">
        <v>307</v>
      </c>
      <c r="E138" s="227" t="s">
        <v>311</v>
      </c>
      <c r="F138" s="228" t="s">
        <v>949</v>
      </c>
      <c r="G138" s="229" t="s">
        <v>911</v>
      </c>
      <c r="H138" s="230">
        <v>12</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414</v>
      </c>
    </row>
    <row r="139" s="2" customFormat="1" ht="16.5" customHeight="1">
      <c r="A139" s="38"/>
      <c r="B139" s="39"/>
      <c r="C139" s="226" t="s">
        <v>367</v>
      </c>
      <c r="D139" s="226" t="s">
        <v>307</v>
      </c>
      <c r="E139" s="227" t="s">
        <v>951</v>
      </c>
      <c r="F139" s="228" t="s">
        <v>952</v>
      </c>
      <c r="G139" s="229" t="s">
        <v>911</v>
      </c>
      <c r="H139" s="230">
        <v>13</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422</v>
      </c>
    </row>
    <row r="140" s="2" customFormat="1" ht="16.5" customHeight="1">
      <c r="A140" s="38"/>
      <c r="B140" s="39"/>
      <c r="C140" s="226" t="s">
        <v>8</v>
      </c>
      <c r="D140" s="226" t="s">
        <v>307</v>
      </c>
      <c r="E140" s="227" t="s">
        <v>954</v>
      </c>
      <c r="F140" s="228" t="s">
        <v>955</v>
      </c>
      <c r="G140" s="229" t="s">
        <v>911</v>
      </c>
      <c r="H140" s="230">
        <v>4</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433</v>
      </c>
    </row>
    <row r="141" s="2" customFormat="1" ht="16.5" customHeight="1">
      <c r="A141" s="38"/>
      <c r="B141" s="39"/>
      <c r="C141" s="226" t="s">
        <v>375</v>
      </c>
      <c r="D141" s="226" t="s">
        <v>307</v>
      </c>
      <c r="E141" s="227" t="s">
        <v>957</v>
      </c>
      <c r="F141" s="228" t="s">
        <v>958</v>
      </c>
      <c r="G141" s="229" t="s">
        <v>911</v>
      </c>
      <c r="H141" s="230">
        <v>4</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443</v>
      </c>
    </row>
    <row r="142" s="2" customFormat="1" ht="21.75" customHeight="1">
      <c r="A142" s="38"/>
      <c r="B142" s="39"/>
      <c r="C142" s="226" t="s">
        <v>381</v>
      </c>
      <c r="D142" s="226" t="s">
        <v>307</v>
      </c>
      <c r="E142" s="227" t="s">
        <v>960</v>
      </c>
      <c r="F142" s="228" t="s">
        <v>961</v>
      </c>
      <c r="G142" s="229" t="s">
        <v>575</v>
      </c>
      <c r="H142" s="230">
        <v>86</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451</v>
      </c>
    </row>
    <row r="143" s="2" customFormat="1" ht="16.5" customHeight="1">
      <c r="A143" s="38"/>
      <c r="B143" s="39"/>
      <c r="C143" s="226" t="s">
        <v>389</v>
      </c>
      <c r="D143" s="226" t="s">
        <v>307</v>
      </c>
      <c r="E143" s="227" t="s">
        <v>330</v>
      </c>
      <c r="F143" s="228" t="s">
        <v>963</v>
      </c>
      <c r="G143" s="229" t="s">
        <v>911</v>
      </c>
      <c r="H143" s="230">
        <v>2</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461</v>
      </c>
    </row>
    <row r="144" s="2" customFormat="1" ht="16.5" customHeight="1">
      <c r="A144" s="38"/>
      <c r="B144" s="39"/>
      <c r="C144" s="226" t="s">
        <v>392</v>
      </c>
      <c r="D144" s="226" t="s">
        <v>307</v>
      </c>
      <c r="E144" s="227" t="s">
        <v>965</v>
      </c>
      <c r="F144" s="228" t="s">
        <v>966</v>
      </c>
      <c r="G144" s="229" t="s">
        <v>911</v>
      </c>
      <c r="H144" s="230">
        <v>2</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426</v>
      </c>
    </row>
    <row r="145" s="2" customFormat="1" ht="16.5" customHeight="1">
      <c r="A145" s="38"/>
      <c r="B145" s="39"/>
      <c r="C145" s="226" t="s">
        <v>398</v>
      </c>
      <c r="D145" s="226" t="s">
        <v>307</v>
      </c>
      <c r="E145" s="227" t="s">
        <v>968</v>
      </c>
      <c r="F145" s="228" t="s">
        <v>972</v>
      </c>
      <c r="G145" s="229" t="s">
        <v>911</v>
      </c>
      <c r="H145" s="230">
        <v>1</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479</v>
      </c>
    </row>
    <row r="146" s="2" customFormat="1" ht="16.5" customHeight="1">
      <c r="A146" s="38"/>
      <c r="B146" s="39"/>
      <c r="C146" s="226" t="s">
        <v>403</v>
      </c>
      <c r="D146" s="226" t="s">
        <v>307</v>
      </c>
      <c r="E146" s="227" t="s">
        <v>1797</v>
      </c>
      <c r="F146" s="228" t="s">
        <v>969</v>
      </c>
      <c r="G146" s="229" t="s">
        <v>911</v>
      </c>
      <c r="H146" s="230">
        <v>9</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488</v>
      </c>
    </row>
    <row r="147" s="2" customFormat="1" ht="16.5" customHeight="1">
      <c r="A147" s="38"/>
      <c r="B147" s="39"/>
      <c r="C147" s="226" t="s">
        <v>410</v>
      </c>
      <c r="D147" s="226" t="s">
        <v>307</v>
      </c>
      <c r="E147" s="227" t="s">
        <v>1798</v>
      </c>
      <c r="F147" s="228" t="s">
        <v>1529</v>
      </c>
      <c r="G147" s="229" t="s">
        <v>911</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500</v>
      </c>
    </row>
    <row r="148" s="2" customFormat="1" ht="21.75" customHeight="1">
      <c r="A148" s="38"/>
      <c r="B148" s="39"/>
      <c r="C148" s="226" t="s">
        <v>414</v>
      </c>
      <c r="D148" s="226" t="s">
        <v>307</v>
      </c>
      <c r="E148" s="227" t="s">
        <v>977</v>
      </c>
      <c r="F148" s="228" t="s">
        <v>978</v>
      </c>
      <c r="G148" s="229" t="s">
        <v>575</v>
      </c>
      <c r="H148" s="230">
        <v>10</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508</v>
      </c>
    </row>
    <row r="149" s="2" customFormat="1" ht="24.15" customHeight="1">
      <c r="A149" s="38"/>
      <c r="B149" s="39"/>
      <c r="C149" s="226" t="s">
        <v>7</v>
      </c>
      <c r="D149" s="226" t="s">
        <v>307</v>
      </c>
      <c r="E149" s="227" t="s">
        <v>1799</v>
      </c>
      <c r="F149" s="228" t="s">
        <v>1800</v>
      </c>
      <c r="G149" s="229" t="s">
        <v>575</v>
      </c>
      <c r="H149" s="230">
        <v>4</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518</v>
      </c>
    </row>
    <row r="150" s="2" customFormat="1" ht="24.15" customHeight="1">
      <c r="A150" s="38"/>
      <c r="B150" s="39"/>
      <c r="C150" s="226" t="s">
        <v>422</v>
      </c>
      <c r="D150" s="226" t="s">
        <v>307</v>
      </c>
      <c r="E150" s="227" t="s">
        <v>980</v>
      </c>
      <c r="F150" s="228" t="s">
        <v>981</v>
      </c>
      <c r="G150" s="229" t="s">
        <v>575</v>
      </c>
      <c r="H150" s="230">
        <v>18</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531</v>
      </c>
    </row>
    <row r="151" s="2" customFormat="1" ht="16.5" customHeight="1">
      <c r="A151" s="38"/>
      <c r="B151" s="39"/>
      <c r="C151" s="226" t="s">
        <v>429</v>
      </c>
      <c r="D151" s="226" t="s">
        <v>307</v>
      </c>
      <c r="E151" s="227" t="s">
        <v>343</v>
      </c>
      <c r="F151" s="228" t="s">
        <v>1530</v>
      </c>
      <c r="G151" s="229" t="s">
        <v>911</v>
      </c>
      <c r="H151" s="230">
        <v>1</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687</v>
      </c>
    </row>
    <row r="152" s="2" customFormat="1">
      <c r="A152" s="38"/>
      <c r="B152" s="39"/>
      <c r="C152" s="40"/>
      <c r="D152" s="241" t="s">
        <v>912</v>
      </c>
      <c r="E152" s="40"/>
      <c r="F152" s="291" t="s">
        <v>1531</v>
      </c>
      <c r="G152" s="40"/>
      <c r="H152" s="40"/>
      <c r="I152" s="292"/>
      <c r="J152" s="40"/>
      <c r="K152" s="40"/>
      <c r="L152" s="44"/>
      <c r="M152" s="293"/>
      <c r="N152" s="294"/>
      <c r="O152" s="91"/>
      <c r="P152" s="91"/>
      <c r="Q152" s="91"/>
      <c r="R152" s="91"/>
      <c r="S152" s="91"/>
      <c r="T152" s="92"/>
      <c r="U152" s="38"/>
      <c r="V152" s="38"/>
      <c r="W152" s="38"/>
      <c r="X152" s="38"/>
      <c r="Y152" s="38"/>
      <c r="Z152" s="38"/>
      <c r="AA152" s="38"/>
      <c r="AB152" s="38"/>
      <c r="AC152" s="38"/>
      <c r="AD152" s="38"/>
      <c r="AE152" s="38"/>
      <c r="AT152" s="17" t="s">
        <v>912</v>
      </c>
      <c r="AU152" s="17" t="s">
        <v>84</v>
      </c>
    </row>
    <row r="153" s="2" customFormat="1" ht="24.15" customHeight="1">
      <c r="A153" s="38"/>
      <c r="B153" s="39"/>
      <c r="C153" s="226" t="s">
        <v>433</v>
      </c>
      <c r="D153" s="226" t="s">
        <v>307</v>
      </c>
      <c r="E153" s="227" t="s">
        <v>983</v>
      </c>
      <c r="F153" s="228" t="s">
        <v>984</v>
      </c>
      <c r="G153" s="229" t="s">
        <v>575</v>
      </c>
      <c r="H153" s="230">
        <v>120</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697</v>
      </c>
    </row>
    <row r="154" s="2" customFormat="1" ht="24.15" customHeight="1">
      <c r="A154" s="38"/>
      <c r="B154" s="39"/>
      <c r="C154" s="226" t="s">
        <v>437</v>
      </c>
      <c r="D154" s="226" t="s">
        <v>307</v>
      </c>
      <c r="E154" s="227" t="s">
        <v>986</v>
      </c>
      <c r="F154" s="228" t="s">
        <v>987</v>
      </c>
      <c r="G154" s="229" t="s">
        <v>575</v>
      </c>
      <c r="H154" s="230">
        <v>16</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938</v>
      </c>
    </row>
    <row r="155" s="2" customFormat="1" ht="24.15" customHeight="1">
      <c r="A155" s="38"/>
      <c r="B155" s="39"/>
      <c r="C155" s="226" t="s">
        <v>443</v>
      </c>
      <c r="D155" s="226" t="s">
        <v>307</v>
      </c>
      <c r="E155" s="227" t="s">
        <v>989</v>
      </c>
      <c r="F155" s="228" t="s">
        <v>990</v>
      </c>
      <c r="G155" s="229" t="s">
        <v>575</v>
      </c>
      <c r="H155" s="230">
        <v>2</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940</v>
      </c>
    </row>
    <row r="156" s="2" customFormat="1" ht="24.15" customHeight="1">
      <c r="A156" s="38"/>
      <c r="B156" s="39"/>
      <c r="C156" s="226" t="s">
        <v>447</v>
      </c>
      <c r="D156" s="226" t="s">
        <v>307</v>
      </c>
      <c r="E156" s="227" t="s">
        <v>992</v>
      </c>
      <c r="F156" s="228" t="s">
        <v>993</v>
      </c>
      <c r="G156" s="229" t="s">
        <v>575</v>
      </c>
      <c r="H156" s="230">
        <v>8</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943</v>
      </c>
    </row>
    <row r="157" s="2" customFormat="1" ht="24.15" customHeight="1">
      <c r="A157" s="38"/>
      <c r="B157" s="39"/>
      <c r="C157" s="226" t="s">
        <v>451</v>
      </c>
      <c r="D157" s="226" t="s">
        <v>307</v>
      </c>
      <c r="E157" s="227" t="s">
        <v>1801</v>
      </c>
      <c r="F157" s="228" t="s">
        <v>1802</v>
      </c>
      <c r="G157" s="229" t="s">
        <v>575</v>
      </c>
      <c r="H157" s="230">
        <v>2</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945</v>
      </c>
    </row>
    <row r="158" s="2" customFormat="1" ht="24.15" customHeight="1">
      <c r="A158" s="38"/>
      <c r="B158" s="39"/>
      <c r="C158" s="226" t="s">
        <v>456</v>
      </c>
      <c r="D158" s="226" t="s">
        <v>307</v>
      </c>
      <c r="E158" s="227" t="s">
        <v>2243</v>
      </c>
      <c r="F158" s="228" t="s">
        <v>2244</v>
      </c>
      <c r="G158" s="229" t="s">
        <v>575</v>
      </c>
      <c r="H158" s="230">
        <v>3</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948</v>
      </c>
    </row>
    <row r="159" s="2" customFormat="1" ht="24.15" customHeight="1">
      <c r="A159" s="38"/>
      <c r="B159" s="39"/>
      <c r="C159" s="226" t="s">
        <v>461</v>
      </c>
      <c r="D159" s="226" t="s">
        <v>307</v>
      </c>
      <c r="E159" s="227" t="s">
        <v>1534</v>
      </c>
      <c r="F159" s="228" t="s">
        <v>1535</v>
      </c>
      <c r="G159" s="229" t="s">
        <v>575</v>
      </c>
      <c r="H159" s="230">
        <v>8</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950</v>
      </c>
    </row>
    <row r="160" s="2" customFormat="1" ht="21.75" customHeight="1">
      <c r="A160" s="38"/>
      <c r="B160" s="39"/>
      <c r="C160" s="226" t="s">
        <v>466</v>
      </c>
      <c r="D160" s="226" t="s">
        <v>307</v>
      </c>
      <c r="E160" s="227" t="s">
        <v>348</v>
      </c>
      <c r="F160" s="228" t="s">
        <v>995</v>
      </c>
      <c r="G160" s="229" t="s">
        <v>911</v>
      </c>
      <c r="H160" s="230">
        <v>65</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953</v>
      </c>
    </row>
    <row r="161" s="2" customFormat="1" ht="21.75" customHeight="1">
      <c r="A161" s="38"/>
      <c r="B161" s="39"/>
      <c r="C161" s="226" t="s">
        <v>426</v>
      </c>
      <c r="D161" s="226" t="s">
        <v>307</v>
      </c>
      <c r="E161" s="227" t="s">
        <v>1803</v>
      </c>
      <c r="F161" s="228" t="s">
        <v>1804</v>
      </c>
      <c r="G161" s="229" t="s">
        <v>911</v>
      </c>
      <c r="H161" s="230">
        <v>1</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956</v>
      </c>
    </row>
    <row r="162" s="2" customFormat="1" ht="24.15" customHeight="1">
      <c r="A162" s="38"/>
      <c r="B162" s="39"/>
      <c r="C162" s="226" t="s">
        <v>475</v>
      </c>
      <c r="D162" s="226" t="s">
        <v>307</v>
      </c>
      <c r="E162" s="227" t="s">
        <v>325</v>
      </c>
      <c r="F162" s="228" t="s">
        <v>1537</v>
      </c>
      <c r="G162" s="229" t="s">
        <v>911</v>
      </c>
      <c r="H162" s="230">
        <v>204</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959</v>
      </c>
    </row>
    <row r="163" s="2" customFormat="1" ht="24.15" customHeight="1">
      <c r="A163" s="38"/>
      <c r="B163" s="39"/>
      <c r="C163" s="226" t="s">
        <v>479</v>
      </c>
      <c r="D163" s="226" t="s">
        <v>307</v>
      </c>
      <c r="E163" s="227" t="s">
        <v>997</v>
      </c>
      <c r="F163" s="228" t="s">
        <v>998</v>
      </c>
      <c r="G163" s="229" t="s">
        <v>575</v>
      </c>
      <c r="H163" s="230">
        <v>35</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962</v>
      </c>
    </row>
    <row r="164" s="2" customFormat="1" ht="24.15" customHeight="1">
      <c r="A164" s="38"/>
      <c r="B164" s="39"/>
      <c r="C164" s="226" t="s">
        <v>483</v>
      </c>
      <c r="D164" s="226" t="s">
        <v>307</v>
      </c>
      <c r="E164" s="227" t="s">
        <v>1000</v>
      </c>
      <c r="F164" s="228" t="s">
        <v>1001</v>
      </c>
      <c r="G164" s="229" t="s">
        <v>575</v>
      </c>
      <c r="H164" s="230">
        <v>10</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964</v>
      </c>
    </row>
    <row r="165" s="2" customFormat="1" ht="24.15" customHeight="1">
      <c r="A165" s="38"/>
      <c r="B165" s="39"/>
      <c r="C165" s="226" t="s">
        <v>488</v>
      </c>
      <c r="D165" s="226" t="s">
        <v>307</v>
      </c>
      <c r="E165" s="227" t="s">
        <v>1003</v>
      </c>
      <c r="F165" s="228" t="s">
        <v>1004</v>
      </c>
      <c r="G165" s="229" t="s">
        <v>575</v>
      </c>
      <c r="H165" s="230">
        <v>20</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967</v>
      </c>
    </row>
    <row r="166" s="2" customFormat="1" ht="24.15" customHeight="1">
      <c r="A166" s="38"/>
      <c r="B166" s="39"/>
      <c r="C166" s="226" t="s">
        <v>495</v>
      </c>
      <c r="D166" s="226" t="s">
        <v>307</v>
      </c>
      <c r="E166" s="227" t="s">
        <v>1009</v>
      </c>
      <c r="F166" s="228" t="s">
        <v>1010</v>
      </c>
      <c r="G166" s="229" t="s">
        <v>575</v>
      </c>
      <c r="H166" s="230">
        <v>86</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970</v>
      </c>
    </row>
    <row r="167" s="2" customFormat="1" ht="24.15" customHeight="1">
      <c r="A167" s="38"/>
      <c r="B167" s="39"/>
      <c r="C167" s="226" t="s">
        <v>500</v>
      </c>
      <c r="D167" s="226" t="s">
        <v>307</v>
      </c>
      <c r="E167" s="227" t="s">
        <v>1006</v>
      </c>
      <c r="F167" s="228" t="s">
        <v>1007</v>
      </c>
      <c r="G167" s="229" t="s">
        <v>575</v>
      </c>
      <c r="H167" s="230">
        <v>32</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973</v>
      </c>
    </row>
    <row r="168" s="2" customFormat="1" ht="16.5" customHeight="1">
      <c r="A168" s="38"/>
      <c r="B168" s="39"/>
      <c r="C168" s="226" t="s">
        <v>504</v>
      </c>
      <c r="D168" s="226" t="s">
        <v>307</v>
      </c>
      <c r="E168" s="227" t="s">
        <v>367</v>
      </c>
      <c r="F168" s="228" t="s">
        <v>1014</v>
      </c>
      <c r="G168" s="229" t="s">
        <v>911</v>
      </c>
      <c r="H168" s="230">
        <v>1</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976</v>
      </c>
    </row>
    <row r="169" s="2" customFormat="1" ht="16.5" customHeight="1">
      <c r="A169" s="38"/>
      <c r="B169" s="39"/>
      <c r="C169" s="226" t="s">
        <v>508</v>
      </c>
      <c r="D169" s="226" t="s">
        <v>307</v>
      </c>
      <c r="E169" s="227" t="s">
        <v>8</v>
      </c>
      <c r="F169" s="228" t="s">
        <v>1016</v>
      </c>
      <c r="G169" s="229" t="s">
        <v>911</v>
      </c>
      <c r="H169" s="230">
        <v>1</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979</v>
      </c>
    </row>
    <row r="170" s="2" customFormat="1" ht="16.5" customHeight="1">
      <c r="A170" s="38"/>
      <c r="B170" s="39"/>
      <c r="C170" s="226" t="s">
        <v>514</v>
      </c>
      <c r="D170" s="226" t="s">
        <v>307</v>
      </c>
      <c r="E170" s="227" t="s">
        <v>375</v>
      </c>
      <c r="F170" s="228" t="s">
        <v>1028</v>
      </c>
      <c r="G170" s="229" t="s">
        <v>911</v>
      </c>
      <c r="H170" s="230">
        <v>2</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982</v>
      </c>
    </row>
    <row r="171" s="2" customFormat="1" ht="16.5" customHeight="1">
      <c r="A171" s="38"/>
      <c r="B171" s="39"/>
      <c r="C171" s="226" t="s">
        <v>518</v>
      </c>
      <c r="D171" s="226" t="s">
        <v>307</v>
      </c>
      <c r="E171" s="227" t="s">
        <v>381</v>
      </c>
      <c r="F171" s="228" t="s">
        <v>1034</v>
      </c>
      <c r="G171" s="229" t="s">
        <v>911</v>
      </c>
      <c r="H171" s="230">
        <v>14</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985</v>
      </c>
    </row>
    <row r="172" s="2" customFormat="1" ht="24.15" customHeight="1">
      <c r="A172" s="38"/>
      <c r="B172" s="39"/>
      <c r="C172" s="226" t="s">
        <v>522</v>
      </c>
      <c r="D172" s="226" t="s">
        <v>307</v>
      </c>
      <c r="E172" s="227" t="s">
        <v>398</v>
      </c>
      <c r="F172" s="228" t="s">
        <v>1040</v>
      </c>
      <c r="G172" s="229" t="s">
        <v>911</v>
      </c>
      <c r="H172" s="230">
        <v>2</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988</v>
      </c>
    </row>
    <row r="173" s="2" customFormat="1" ht="21.75" customHeight="1">
      <c r="A173" s="38"/>
      <c r="B173" s="39"/>
      <c r="C173" s="226" t="s">
        <v>531</v>
      </c>
      <c r="D173" s="226" t="s">
        <v>307</v>
      </c>
      <c r="E173" s="227" t="s">
        <v>403</v>
      </c>
      <c r="F173" s="228" t="s">
        <v>1046</v>
      </c>
      <c r="G173" s="229" t="s">
        <v>911</v>
      </c>
      <c r="H173" s="230">
        <v>2</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991</v>
      </c>
    </row>
    <row r="174" s="2" customFormat="1" ht="24.15" customHeight="1">
      <c r="A174" s="38"/>
      <c r="B174" s="39"/>
      <c r="C174" s="226" t="s">
        <v>683</v>
      </c>
      <c r="D174" s="226" t="s">
        <v>307</v>
      </c>
      <c r="E174" s="227" t="s">
        <v>84</v>
      </c>
      <c r="F174" s="228" t="s">
        <v>2510</v>
      </c>
      <c r="G174" s="229" t="s">
        <v>911</v>
      </c>
      <c r="H174" s="230">
        <v>1</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994</v>
      </c>
    </row>
    <row r="175" s="2" customFormat="1" ht="24.15" customHeight="1">
      <c r="A175" s="38"/>
      <c r="B175" s="39"/>
      <c r="C175" s="226" t="s">
        <v>687</v>
      </c>
      <c r="D175" s="226" t="s">
        <v>307</v>
      </c>
      <c r="E175" s="227" t="s">
        <v>1051</v>
      </c>
      <c r="F175" s="228" t="s">
        <v>1052</v>
      </c>
      <c r="G175" s="229" t="s">
        <v>575</v>
      </c>
      <c r="H175" s="230">
        <v>5</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996</v>
      </c>
    </row>
    <row r="176" s="2" customFormat="1" ht="16.5" customHeight="1">
      <c r="A176" s="38"/>
      <c r="B176" s="39"/>
      <c r="C176" s="226" t="s">
        <v>693</v>
      </c>
      <c r="D176" s="226" t="s">
        <v>307</v>
      </c>
      <c r="E176" s="227" t="s">
        <v>433</v>
      </c>
      <c r="F176" s="228" t="s">
        <v>1538</v>
      </c>
      <c r="G176" s="229" t="s">
        <v>911</v>
      </c>
      <c r="H176" s="230">
        <v>62</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999</v>
      </c>
    </row>
    <row r="177" s="2" customFormat="1">
      <c r="A177" s="38"/>
      <c r="B177" s="39"/>
      <c r="C177" s="40"/>
      <c r="D177" s="241" t="s">
        <v>912</v>
      </c>
      <c r="E177" s="40"/>
      <c r="F177" s="291" t="s">
        <v>1539</v>
      </c>
      <c r="G177" s="40"/>
      <c r="H177" s="40"/>
      <c r="I177" s="292"/>
      <c r="J177" s="40"/>
      <c r="K177" s="40"/>
      <c r="L177" s="44"/>
      <c r="M177" s="293"/>
      <c r="N177" s="294"/>
      <c r="O177" s="91"/>
      <c r="P177" s="91"/>
      <c r="Q177" s="91"/>
      <c r="R177" s="91"/>
      <c r="S177" s="91"/>
      <c r="T177" s="92"/>
      <c r="U177" s="38"/>
      <c r="V177" s="38"/>
      <c r="W177" s="38"/>
      <c r="X177" s="38"/>
      <c r="Y177" s="38"/>
      <c r="Z177" s="38"/>
      <c r="AA177" s="38"/>
      <c r="AB177" s="38"/>
      <c r="AC177" s="38"/>
      <c r="AD177" s="38"/>
      <c r="AE177" s="38"/>
      <c r="AT177" s="17" t="s">
        <v>912</v>
      </c>
      <c r="AU177" s="17" t="s">
        <v>84</v>
      </c>
    </row>
    <row r="178" s="2" customFormat="1" ht="24.15" customHeight="1">
      <c r="A178" s="38"/>
      <c r="B178" s="39"/>
      <c r="C178" s="226" t="s">
        <v>697</v>
      </c>
      <c r="D178" s="226" t="s">
        <v>307</v>
      </c>
      <c r="E178" s="227" t="s">
        <v>1054</v>
      </c>
      <c r="F178" s="228" t="s">
        <v>1055</v>
      </c>
      <c r="G178" s="229" t="s">
        <v>547</v>
      </c>
      <c r="H178" s="230">
        <v>96</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1002</v>
      </c>
    </row>
    <row r="179" s="2" customFormat="1" ht="24.15" customHeight="1">
      <c r="A179" s="38"/>
      <c r="B179" s="39"/>
      <c r="C179" s="226" t="s">
        <v>701</v>
      </c>
      <c r="D179" s="226" t="s">
        <v>307</v>
      </c>
      <c r="E179" s="227" t="s">
        <v>1058</v>
      </c>
      <c r="F179" s="228" t="s">
        <v>1059</v>
      </c>
      <c r="G179" s="229" t="s">
        <v>547</v>
      </c>
      <c r="H179" s="230">
        <v>38</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1005</v>
      </c>
    </row>
    <row r="180" s="2" customFormat="1" ht="24.15" customHeight="1">
      <c r="A180" s="38"/>
      <c r="B180" s="39"/>
      <c r="C180" s="226" t="s">
        <v>938</v>
      </c>
      <c r="D180" s="226" t="s">
        <v>307</v>
      </c>
      <c r="E180" s="227" t="s">
        <v>1061</v>
      </c>
      <c r="F180" s="228" t="s">
        <v>1062</v>
      </c>
      <c r="G180" s="229" t="s">
        <v>547</v>
      </c>
      <c r="H180" s="230">
        <v>84</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1008</v>
      </c>
    </row>
    <row r="181" s="2" customFormat="1" ht="24.15" customHeight="1">
      <c r="A181" s="38"/>
      <c r="B181" s="39"/>
      <c r="C181" s="226" t="s">
        <v>1012</v>
      </c>
      <c r="D181" s="226" t="s">
        <v>307</v>
      </c>
      <c r="E181" s="227" t="s">
        <v>1065</v>
      </c>
      <c r="F181" s="228" t="s">
        <v>1066</v>
      </c>
      <c r="G181" s="229" t="s">
        <v>547</v>
      </c>
      <c r="H181" s="230">
        <v>203</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1011</v>
      </c>
    </row>
    <row r="182" s="2" customFormat="1" ht="24.15" customHeight="1">
      <c r="A182" s="38"/>
      <c r="B182" s="39"/>
      <c r="C182" s="226" t="s">
        <v>940</v>
      </c>
      <c r="D182" s="226" t="s">
        <v>307</v>
      </c>
      <c r="E182" s="227" t="s">
        <v>1068</v>
      </c>
      <c r="F182" s="228" t="s">
        <v>1086</v>
      </c>
      <c r="G182" s="229" t="s">
        <v>547</v>
      </c>
      <c r="H182" s="230">
        <v>81</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1015</v>
      </c>
    </row>
    <row r="183" s="2" customFormat="1" ht="24.15" customHeight="1">
      <c r="A183" s="38"/>
      <c r="B183" s="39"/>
      <c r="C183" s="226" t="s">
        <v>1018</v>
      </c>
      <c r="D183" s="226" t="s">
        <v>307</v>
      </c>
      <c r="E183" s="227" t="s">
        <v>410</v>
      </c>
      <c r="F183" s="228" t="s">
        <v>1075</v>
      </c>
      <c r="G183" s="229" t="s">
        <v>547</v>
      </c>
      <c r="H183" s="230">
        <v>234</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1017</v>
      </c>
    </row>
    <row r="184" s="2" customFormat="1" ht="24.15" customHeight="1">
      <c r="A184" s="38"/>
      <c r="B184" s="39"/>
      <c r="C184" s="226" t="s">
        <v>943</v>
      </c>
      <c r="D184" s="226" t="s">
        <v>307</v>
      </c>
      <c r="E184" s="227" t="s">
        <v>1542</v>
      </c>
      <c r="F184" s="228" t="s">
        <v>1543</v>
      </c>
      <c r="G184" s="229" t="s">
        <v>547</v>
      </c>
      <c r="H184" s="230">
        <v>98</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1021</v>
      </c>
    </row>
    <row r="185" s="2" customFormat="1" ht="24.15" customHeight="1">
      <c r="A185" s="38"/>
      <c r="B185" s="39"/>
      <c r="C185" s="226" t="s">
        <v>1027</v>
      </c>
      <c r="D185" s="226" t="s">
        <v>307</v>
      </c>
      <c r="E185" s="227" t="s">
        <v>1544</v>
      </c>
      <c r="F185" s="228" t="s">
        <v>1545</v>
      </c>
      <c r="G185" s="229" t="s">
        <v>547</v>
      </c>
      <c r="H185" s="230">
        <v>81</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1025</v>
      </c>
    </row>
    <row r="186" s="2" customFormat="1" ht="24.15" customHeight="1">
      <c r="A186" s="38"/>
      <c r="B186" s="39"/>
      <c r="C186" s="226" t="s">
        <v>945</v>
      </c>
      <c r="D186" s="226" t="s">
        <v>307</v>
      </c>
      <c r="E186" s="227" t="s">
        <v>1102</v>
      </c>
      <c r="F186" s="228" t="s">
        <v>1103</v>
      </c>
      <c r="G186" s="229" t="s">
        <v>547</v>
      </c>
      <c r="H186" s="230">
        <v>203</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1029</v>
      </c>
    </row>
    <row r="187" s="2" customFormat="1" ht="24.15" customHeight="1">
      <c r="A187" s="38"/>
      <c r="B187" s="39"/>
      <c r="C187" s="226" t="s">
        <v>1033</v>
      </c>
      <c r="D187" s="226" t="s">
        <v>307</v>
      </c>
      <c r="E187" s="227" t="s">
        <v>1109</v>
      </c>
      <c r="F187" s="228" t="s">
        <v>1110</v>
      </c>
      <c r="G187" s="229" t="s">
        <v>547</v>
      </c>
      <c r="H187" s="230">
        <v>320</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1032</v>
      </c>
    </row>
    <row r="188" s="2" customFormat="1" ht="24.15" customHeight="1">
      <c r="A188" s="38"/>
      <c r="B188" s="39"/>
      <c r="C188" s="226" t="s">
        <v>948</v>
      </c>
      <c r="D188" s="226" t="s">
        <v>307</v>
      </c>
      <c r="E188" s="227" t="s">
        <v>1546</v>
      </c>
      <c r="F188" s="228" t="s">
        <v>1547</v>
      </c>
      <c r="G188" s="229" t="s">
        <v>547</v>
      </c>
      <c r="H188" s="230">
        <v>232</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1035</v>
      </c>
    </row>
    <row r="189" s="2" customFormat="1" ht="24.15" customHeight="1">
      <c r="A189" s="38"/>
      <c r="B189" s="39"/>
      <c r="C189" s="226" t="s">
        <v>1039</v>
      </c>
      <c r="D189" s="226" t="s">
        <v>307</v>
      </c>
      <c r="E189" s="227" t="s">
        <v>1113</v>
      </c>
      <c r="F189" s="228" t="s">
        <v>1114</v>
      </c>
      <c r="G189" s="229" t="s">
        <v>547</v>
      </c>
      <c r="H189" s="230">
        <v>1173</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1038</v>
      </c>
    </row>
    <row r="190" s="2" customFormat="1" ht="24.15" customHeight="1">
      <c r="A190" s="38"/>
      <c r="B190" s="39"/>
      <c r="C190" s="226" t="s">
        <v>950</v>
      </c>
      <c r="D190" s="226" t="s">
        <v>307</v>
      </c>
      <c r="E190" s="227" t="s">
        <v>1548</v>
      </c>
      <c r="F190" s="228" t="s">
        <v>1549</v>
      </c>
      <c r="G190" s="229" t="s">
        <v>547</v>
      </c>
      <c r="H190" s="230">
        <v>1753</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1041</v>
      </c>
    </row>
    <row r="191" s="2" customFormat="1" ht="24.15" customHeight="1">
      <c r="A191" s="38"/>
      <c r="B191" s="39"/>
      <c r="C191" s="226" t="s">
        <v>894</v>
      </c>
      <c r="D191" s="226" t="s">
        <v>307</v>
      </c>
      <c r="E191" s="227" t="s">
        <v>414</v>
      </c>
      <c r="F191" s="228" t="s">
        <v>1132</v>
      </c>
      <c r="G191" s="229" t="s">
        <v>547</v>
      </c>
      <c r="H191" s="230">
        <v>7966</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1044</v>
      </c>
    </row>
    <row r="192" s="2" customFormat="1" ht="16.5" customHeight="1">
      <c r="A192" s="38"/>
      <c r="B192" s="39"/>
      <c r="C192" s="226" t="s">
        <v>953</v>
      </c>
      <c r="D192" s="226" t="s">
        <v>307</v>
      </c>
      <c r="E192" s="227" t="s">
        <v>7</v>
      </c>
      <c r="F192" s="228" t="s">
        <v>1149</v>
      </c>
      <c r="G192" s="229" t="s">
        <v>547</v>
      </c>
      <c r="H192" s="230">
        <v>280</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1047</v>
      </c>
    </row>
    <row r="193" s="2" customFormat="1" ht="24.15" customHeight="1">
      <c r="A193" s="38"/>
      <c r="B193" s="39"/>
      <c r="C193" s="226" t="s">
        <v>1050</v>
      </c>
      <c r="D193" s="226" t="s">
        <v>307</v>
      </c>
      <c r="E193" s="227" t="s">
        <v>1152</v>
      </c>
      <c r="F193" s="228" t="s">
        <v>1153</v>
      </c>
      <c r="G193" s="229" t="s">
        <v>575</v>
      </c>
      <c r="H193" s="230">
        <v>600</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1049</v>
      </c>
    </row>
    <row r="194" s="2" customFormat="1" ht="24.15" customHeight="1">
      <c r="A194" s="38"/>
      <c r="B194" s="39"/>
      <c r="C194" s="226" t="s">
        <v>956</v>
      </c>
      <c r="D194" s="226" t="s">
        <v>307</v>
      </c>
      <c r="E194" s="227" t="s">
        <v>1155</v>
      </c>
      <c r="F194" s="228" t="s">
        <v>1156</v>
      </c>
      <c r="G194" s="229" t="s">
        <v>575</v>
      </c>
      <c r="H194" s="230">
        <v>500</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1053</v>
      </c>
    </row>
    <row r="195" s="2" customFormat="1" ht="21.75" customHeight="1">
      <c r="A195" s="38"/>
      <c r="B195" s="39"/>
      <c r="C195" s="226" t="s">
        <v>1057</v>
      </c>
      <c r="D195" s="226" t="s">
        <v>307</v>
      </c>
      <c r="E195" s="227" t="s">
        <v>1159</v>
      </c>
      <c r="F195" s="228" t="s">
        <v>1160</v>
      </c>
      <c r="G195" s="229" t="s">
        <v>575</v>
      </c>
      <c r="H195" s="230">
        <v>20</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1056</v>
      </c>
    </row>
    <row r="196" s="2" customFormat="1" ht="21.75" customHeight="1">
      <c r="A196" s="38"/>
      <c r="B196" s="39"/>
      <c r="C196" s="226" t="s">
        <v>959</v>
      </c>
      <c r="D196" s="226" t="s">
        <v>307</v>
      </c>
      <c r="E196" s="227" t="s">
        <v>1168</v>
      </c>
      <c r="F196" s="228" t="s">
        <v>1169</v>
      </c>
      <c r="G196" s="229" t="s">
        <v>575</v>
      </c>
      <c r="H196" s="230">
        <v>64</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1060</v>
      </c>
    </row>
    <row r="197" s="2" customFormat="1" ht="21.75" customHeight="1">
      <c r="A197" s="38"/>
      <c r="B197" s="39"/>
      <c r="C197" s="226" t="s">
        <v>1064</v>
      </c>
      <c r="D197" s="226" t="s">
        <v>307</v>
      </c>
      <c r="E197" s="227" t="s">
        <v>1172</v>
      </c>
      <c r="F197" s="228" t="s">
        <v>1173</v>
      </c>
      <c r="G197" s="229" t="s">
        <v>575</v>
      </c>
      <c r="H197" s="230">
        <v>600</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1063</v>
      </c>
    </row>
    <row r="198" s="2" customFormat="1" ht="21.75" customHeight="1">
      <c r="A198" s="38"/>
      <c r="B198" s="39"/>
      <c r="C198" s="226" t="s">
        <v>962</v>
      </c>
      <c r="D198" s="226" t="s">
        <v>307</v>
      </c>
      <c r="E198" s="227" t="s">
        <v>1175</v>
      </c>
      <c r="F198" s="228" t="s">
        <v>1176</v>
      </c>
      <c r="G198" s="229" t="s">
        <v>365</v>
      </c>
      <c r="H198" s="230">
        <v>0.90000000000000002</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1067</v>
      </c>
    </row>
    <row r="199" s="2" customFormat="1" ht="16.5" customHeight="1">
      <c r="A199" s="38"/>
      <c r="B199" s="39"/>
      <c r="C199" s="226" t="s">
        <v>1071</v>
      </c>
      <c r="D199" s="226" t="s">
        <v>307</v>
      </c>
      <c r="E199" s="227" t="s">
        <v>2249</v>
      </c>
      <c r="F199" s="228" t="s">
        <v>1179</v>
      </c>
      <c r="G199" s="229" t="s">
        <v>911</v>
      </c>
      <c r="H199" s="230">
        <v>1</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1070</v>
      </c>
    </row>
    <row r="200" s="2" customFormat="1" ht="16.5" customHeight="1">
      <c r="A200" s="38"/>
      <c r="B200" s="39"/>
      <c r="C200" s="226" t="s">
        <v>964</v>
      </c>
      <c r="D200" s="226" t="s">
        <v>307</v>
      </c>
      <c r="E200" s="227" t="s">
        <v>451</v>
      </c>
      <c r="F200" s="228" t="s">
        <v>1185</v>
      </c>
      <c r="G200" s="229" t="s">
        <v>911</v>
      </c>
      <c r="H200" s="230">
        <v>1</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1074</v>
      </c>
    </row>
    <row r="201" s="2" customFormat="1" ht="16.5" customHeight="1">
      <c r="A201" s="38"/>
      <c r="B201" s="39"/>
      <c r="C201" s="226" t="s">
        <v>1077</v>
      </c>
      <c r="D201" s="226" t="s">
        <v>307</v>
      </c>
      <c r="E201" s="227" t="s">
        <v>456</v>
      </c>
      <c r="F201" s="228" t="s">
        <v>1187</v>
      </c>
      <c r="G201" s="229" t="s">
        <v>911</v>
      </c>
      <c r="H201" s="230">
        <v>1</v>
      </c>
      <c r="I201" s="231"/>
      <c r="J201" s="232">
        <f>ROUND(I201*H201,2)</f>
        <v>0</v>
      </c>
      <c r="K201" s="228" t="s">
        <v>1</v>
      </c>
      <c r="L201" s="44"/>
      <c r="M201" s="233" t="s">
        <v>1</v>
      </c>
      <c r="N201" s="234" t="s">
        <v>42</v>
      </c>
      <c r="O201" s="91"/>
      <c r="P201" s="235">
        <f>O201*H201</f>
        <v>0</v>
      </c>
      <c r="Q201" s="235">
        <v>0</v>
      </c>
      <c r="R201" s="235">
        <f>Q201*H201</f>
        <v>0</v>
      </c>
      <c r="S201" s="235">
        <v>0</v>
      </c>
      <c r="T201" s="236">
        <f>S201*H201</f>
        <v>0</v>
      </c>
      <c r="U201" s="38"/>
      <c r="V201" s="38"/>
      <c r="W201" s="38"/>
      <c r="X201" s="38"/>
      <c r="Y201" s="38"/>
      <c r="Z201" s="38"/>
      <c r="AA201" s="38"/>
      <c r="AB201" s="38"/>
      <c r="AC201" s="38"/>
      <c r="AD201" s="38"/>
      <c r="AE201" s="38"/>
      <c r="AR201" s="237" t="s">
        <v>311</v>
      </c>
      <c r="AT201" s="237" t="s">
        <v>307</v>
      </c>
      <c r="AU201" s="237" t="s">
        <v>84</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311</v>
      </c>
      <c r="BM201" s="237" t="s">
        <v>1076</v>
      </c>
    </row>
    <row r="202" s="2" customFormat="1" ht="16.5" customHeight="1">
      <c r="A202" s="38"/>
      <c r="B202" s="39"/>
      <c r="C202" s="226" t="s">
        <v>967</v>
      </c>
      <c r="D202" s="226" t="s">
        <v>307</v>
      </c>
      <c r="E202" s="227" t="s">
        <v>443</v>
      </c>
      <c r="F202" s="228" t="s">
        <v>1190</v>
      </c>
      <c r="G202" s="229" t="s">
        <v>911</v>
      </c>
      <c r="H202" s="230">
        <v>1</v>
      </c>
      <c r="I202" s="231"/>
      <c r="J202" s="232">
        <f>ROUND(I202*H202,2)</f>
        <v>0</v>
      </c>
      <c r="K202" s="228" t="s">
        <v>1</v>
      </c>
      <c r="L202" s="44"/>
      <c r="M202" s="233" t="s">
        <v>1</v>
      </c>
      <c r="N202" s="234" t="s">
        <v>42</v>
      </c>
      <c r="O202" s="91"/>
      <c r="P202" s="235">
        <f>O202*H202</f>
        <v>0</v>
      </c>
      <c r="Q202" s="235">
        <v>0</v>
      </c>
      <c r="R202" s="235">
        <f>Q202*H202</f>
        <v>0</v>
      </c>
      <c r="S202" s="235">
        <v>0</v>
      </c>
      <c r="T202" s="236">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1080</v>
      </c>
    </row>
    <row r="203" s="2" customFormat="1" ht="16.5" customHeight="1">
      <c r="A203" s="38"/>
      <c r="B203" s="39"/>
      <c r="C203" s="226" t="s">
        <v>1084</v>
      </c>
      <c r="D203" s="226" t="s">
        <v>307</v>
      </c>
      <c r="E203" s="227" t="s">
        <v>447</v>
      </c>
      <c r="F203" s="228" t="s">
        <v>1192</v>
      </c>
      <c r="G203" s="229" t="s">
        <v>911</v>
      </c>
      <c r="H203" s="230">
        <v>1</v>
      </c>
      <c r="I203" s="231"/>
      <c r="J203" s="232">
        <f>ROUND(I203*H203,2)</f>
        <v>0</v>
      </c>
      <c r="K203" s="228" t="s">
        <v>1</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311</v>
      </c>
      <c r="AT203" s="237" t="s">
        <v>307</v>
      </c>
      <c r="AU203" s="237" t="s">
        <v>84</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311</v>
      </c>
      <c r="BM203" s="237" t="s">
        <v>1083</v>
      </c>
    </row>
    <row r="204" s="12" customFormat="1" ht="25.92" customHeight="1">
      <c r="A204" s="12"/>
      <c r="B204" s="210"/>
      <c r="C204" s="211"/>
      <c r="D204" s="212" t="s">
        <v>76</v>
      </c>
      <c r="E204" s="213" t="s">
        <v>1265</v>
      </c>
      <c r="F204" s="213" t="s">
        <v>1266</v>
      </c>
      <c r="G204" s="211"/>
      <c r="H204" s="211"/>
      <c r="I204" s="214"/>
      <c r="J204" s="215">
        <f>BK204</f>
        <v>0</v>
      </c>
      <c r="K204" s="211"/>
      <c r="L204" s="216"/>
      <c r="M204" s="217"/>
      <c r="N204" s="218"/>
      <c r="O204" s="218"/>
      <c r="P204" s="219">
        <f>SUM(P205:P208)</f>
        <v>0</v>
      </c>
      <c r="Q204" s="218"/>
      <c r="R204" s="219">
        <f>SUM(R205:R208)</f>
        <v>0</v>
      </c>
      <c r="S204" s="218"/>
      <c r="T204" s="220">
        <f>SUM(T205:T208)</f>
        <v>0</v>
      </c>
      <c r="U204" s="12"/>
      <c r="V204" s="12"/>
      <c r="W204" s="12"/>
      <c r="X204" s="12"/>
      <c r="Y204" s="12"/>
      <c r="Z204" s="12"/>
      <c r="AA204" s="12"/>
      <c r="AB204" s="12"/>
      <c r="AC204" s="12"/>
      <c r="AD204" s="12"/>
      <c r="AE204" s="12"/>
      <c r="AR204" s="221" t="s">
        <v>84</v>
      </c>
      <c r="AT204" s="222" t="s">
        <v>76</v>
      </c>
      <c r="AU204" s="222" t="s">
        <v>77</v>
      </c>
      <c r="AY204" s="221" t="s">
        <v>304</v>
      </c>
      <c r="BK204" s="223">
        <f>SUM(BK205:BK208)</f>
        <v>0</v>
      </c>
    </row>
    <row r="205" s="2" customFormat="1" ht="16.5" customHeight="1">
      <c r="A205" s="38"/>
      <c r="B205" s="39"/>
      <c r="C205" s="226" t="s">
        <v>970</v>
      </c>
      <c r="D205" s="226" t="s">
        <v>307</v>
      </c>
      <c r="E205" s="227" t="s">
        <v>1268</v>
      </c>
      <c r="F205" s="228" t="s">
        <v>1269</v>
      </c>
      <c r="G205" s="229" t="s">
        <v>575</v>
      </c>
      <c r="H205" s="230">
        <v>45</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311</v>
      </c>
      <c r="AT205" s="237" t="s">
        <v>307</v>
      </c>
      <c r="AU205" s="237" t="s">
        <v>84</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311</v>
      </c>
      <c r="BM205" s="237" t="s">
        <v>1087</v>
      </c>
    </row>
    <row r="206" s="2" customFormat="1" ht="16.5" customHeight="1">
      <c r="A206" s="38"/>
      <c r="B206" s="39"/>
      <c r="C206" s="226" t="s">
        <v>1091</v>
      </c>
      <c r="D206" s="226" t="s">
        <v>307</v>
      </c>
      <c r="E206" s="227" t="s">
        <v>1271</v>
      </c>
      <c r="F206" s="228" t="s">
        <v>1272</v>
      </c>
      <c r="G206" s="229" t="s">
        <v>547</v>
      </c>
      <c r="H206" s="230">
        <v>16</v>
      </c>
      <c r="I206" s="231"/>
      <c r="J206" s="232">
        <f>ROUND(I206*H206,2)</f>
        <v>0</v>
      </c>
      <c r="K206" s="228" t="s">
        <v>1</v>
      </c>
      <c r="L206" s="44"/>
      <c r="M206" s="233" t="s">
        <v>1</v>
      </c>
      <c r="N206" s="234" t="s">
        <v>42</v>
      </c>
      <c r="O206" s="91"/>
      <c r="P206" s="235">
        <f>O206*H206</f>
        <v>0</v>
      </c>
      <c r="Q206" s="235">
        <v>0</v>
      </c>
      <c r="R206" s="235">
        <f>Q206*H206</f>
        <v>0</v>
      </c>
      <c r="S206" s="235">
        <v>0</v>
      </c>
      <c r="T206" s="236">
        <f>S206*H206</f>
        <v>0</v>
      </c>
      <c r="U206" s="38"/>
      <c r="V206" s="38"/>
      <c r="W206" s="38"/>
      <c r="X206" s="38"/>
      <c r="Y206" s="38"/>
      <c r="Z206" s="38"/>
      <c r="AA206" s="38"/>
      <c r="AB206" s="38"/>
      <c r="AC206" s="38"/>
      <c r="AD206" s="38"/>
      <c r="AE206" s="38"/>
      <c r="AR206" s="237" t="s">
        <v>311</v>
      </c>
      <c r="AT206" s="237" t="s">
        <v>307</v>
      </c>
      <c r="AU206" s="237" t="s">
        <v>84</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311</v>
      </c>
      <c r="BM206" s="237" t="s">
        <v>1090</v>
      </c>
    </row>
    <row r="207" s="2" customFormat="1" ht="16.5" customHeight="1">
      <c r="A207" s="38"/>
      <c r="B207" s="39"/>
      <c r="C207" s="226" t="s">
        <v>973</v>
      </c>
      <c r="D207" s="226" t="s">
        <v>307</v>
      </c>
      <c r="E207" s="227" t="s">
        <v>461</v>
      </c>
      <c r="F207" s="228" t="s">
        <v>1562</v>
      </c>
      <c r="G207" s="229" t="s">
        <v>911</v>
      </c>
      <c r="H207" s="230">
        <v>1</v>
      </c>
      <c r="I207" s="231"/>
      <c r="J207" s="232">
        <f>ROUND(I207*H207,2)</f>
        <v>0</v>
      </c>
      <c r="K207" s="228" t="s">
        <v>1</v>
      </c>
      <c r="L207" s="44"/>
      <c r="M207" s="233" t="s">
        <v>1</v>
      </c>
      <c r="N207" s="234" t="s">
        <v>42</v>
      </c>
      <c r="O207" s="91"/>
      <c r="P207" s="235">
        <f>O207*H207</f>
        <v>0</v>
      </c>
      <c r="Q207" s="235">
        <v>0</v>
      </c>
      <c r="R207" s="235">
        <f>Q207*H207</f>
        <v>0</v>
      </c>
      <c r="S207" s="235">
        <v>0</v>
      </c>
      <c r="T207" s="236">
        <f>S207*H207</f>
        <v>0</v>
      </c>
      <c r="U207" s="38"/>
      <c r="V207" s="38"/>
      <c r="W207" s="38"/>
      <c r="X207" s="38"/>
      <c r="Y207" s="38"/>
      <c r="Z207" s="38"/>
      <c r="AA207" s="38"/>
      <c r="AB207" s="38"/>
      <c r="AC207" s="38"/>
      <c r="AD207" s="38"/>
      <c r="AE207" s="38"/>
      <c r="AR207" s="237" t="s">
        <v>311</v>
      </c>
      <c r="AT207" s="237" t="s">
        <v>307</v>
      </c>
      <c r="AU207" s="237" t="s">
        <v>84</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311</v>
      </c>
      <c r="BM207" s="237" t="s">
        <v>1094</v>
      </c>
    </row>
    <row r="208" s="2" customFormat="1" ht="16.5" customHeight="1">
      <c r="A208" s="38"/>
      <c r="B208" s="39"/>
      <c r="C208" s="226" t="s">
        <v>1098</v>
      </c>
      <c r="D208" s="226" t="s">
        <v>307</v>
      </c>
      <c r="E208" s="227" t="s">
        <v>466</v>
      </c>
      <c r="F208" s="228" t="s">
        <v>1282</v>
      </c>
      <c r="G208" s="229" t="s">
        <v>911</v>
      </c>
      <c r="H208" s="230">
        <v>250</v>
      </c>
      <c r="I208" s="231"/>
      <c r="J208" s="232">
        <f>ROUND(I208*H208,2)</f>
        <v>0</v>
      </c>
      <c r="K208" s="228" t="s">
        <v>1</v>
      </c>
      <c r="L208" s="44"/>
      <c r="M208" s="286" t="s">
        <v>1</v>
      </c>
      <c r="N208" s="287" t="s">
        <v>42</v>
      </c>
      <c r="O208" s="288"/>
      <c r="P208" s="289">
        <f>O208*H208</f>
        <v>0</v>
      </c>
      <c r="Q208" s="289">
        <v>0</v>
      </c>
      <c r="R208" s="289">
        <f>Q208*H208</f>
        <v>0</v>
      </c>
      <c r="S208" s="289">
        <v>0</v>
      </c>
      <c r="T208" s="290">
        <f>S208*H208</f>
        <v>0</v>
      </c>
      <c r="U208" s="38"/>
      <c r="V208" s="38"/>
      <c r="W208" s="38"/>
      <c r="X208" s="38"/>
      <c r="Y208" s="38"/>
      <c r="Z208" s="38"/>
      <c r="AA208" s="38"/>
      <c r="AB208" s="38"/>
      <c r="AC208" s="38"/>
      <c r="AD208" s="38"/>
      <c r="AE208" s="38"/>
      <c r="AR208" s="237" t="s">
        <v>311</v>
      </c>
      <c r="AT208" s="237" t="s">
        <v>307</v>
      </c>
      <c r="AU208" s="237" t="s">
        <v>84</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311</v>
      </c>
      <c r="BM208" s="237" t="s">
        <v>1097</v>
      </c>
    </row>
    <row r="209" s="2" customFormat="1" ht="6.96" customHeight="1">
      <c r="A209" s="38"/>
      <c r="B209" s="66"/>
      <c r="C209" s="67"/>
      <c r="D209" s="67"/>
      <c r="E209" s="67"/>
      <c r="F209" s="67"/>
      <c r="G209" s="67"/>
      <c r="H209" s="67"/>
      <c r="I209" s="67"/>
      <c r="J209" s="67"/>
      <c r="K209" s="67"/>
      <c r="L209" s="44"/>
      <c r="M209" s="38"/>
      <c r="O209" s="38"/>
      <c r="P209" s="38"/>
      <c r="Q209" s="38"/>
      <c r="R209" s="38"/>
      <c r="S209" s="38"/>
      <c r="T209" s="38"/>
      <c r="U209" s="38"/>
      <c r="V209" s="38"/>
      <c r="W209" s="38"/>
      <c r="X209" s="38"/>
      <c r="Y209" s="38"/>
      <c r="Z209" s="38"/>
      <c r="AA209" s="38"/>
      <c r="AB209" s="38"/>
      <c r="AC209" s="38"/>
      <c r="AD209" s="38"/>
      <c r="AE209" s="38"/>
    </row>
  </sheetData>
  <sheetProtection sheet="1" autoFilter="0" formatColumns="0" formatRows="0" objects="1" scenarios="1" spinCount="100000" saltValue="oUuWPJazRWnT76oUqh71JC1tRg4xWpE5cJkfnYlu2+mZHgV4g4wR9wh1D/nVd0oBM7iNiylA80bzNd8oSTI6WQ==" hashValue="YBrj63YPRWGc8y/FeypwFHoh1dfPIPOhho4DGGffAlgBBxQZEKCIim+t8kyGzQJeDJW8UNo3UthIlgksWUT1+w==" algorithmName="SHA-512" password="CC35"/>
  <autoFilter ref="C123:K208"/>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229</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2407</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2511</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ROUND((SUM(BE125:BE202)),  2)</f>
        <v>0</v>
      </c>
      <c r="G35" s="38"/>
      <c r="H35" s="38"/>
      <c r="I35" s="164">
        <v>0.20999999999999999</v>
      </c>
      <c r="J35" s="163">
        <f>ROUND(((SUM(BE125:BE202))*I35),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ROUND((SUM(BF125:BF202)),  2)</f>
        <v>0</v>
      </c>
      <c r="G36" s="38"/>
      <c r="H36" s="38"/>
      <c r="I36" s="164">
        <v>0.12</v>
      </c>
      <c r="J36" s="163">
        <f>ROUND(((SUM(BF125:BF202))*I36),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ROUND((SUM(BG125:BG202)),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ROUND((SUM(BH125:BH202)),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ROUND((SUM(BI125:BI202)),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2407</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07.5 - VZT-7NP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1564</v>
      </c>
      <c r="E99" s="191"/>
      <c r="F99" s="191"/>
      <c r="G99" s="191"/>
      <c r="H99" s="191"/>
      <c r="I99" s="191"/>
      <c r="J99" s="192">
        <f>J126</f>
        <v>0</v>
      </c>
      <c r="K99" s="189"/>
      <c r="L99" s="193"/>
      <c r="S99" s="9"/>
      <c r="T99" s="9"/>
      <c r="U99" s="9"/>
      <c r="V99" s="9"/>
      <c r="W99" s="9"/>
      <c r="X99" s="9"/>
      <c r="Y99" s="9"/>
      <c r="Z99" s="9"/>
      <c r="AA99" s="9"/>
      <c r="AB99" s="9"/>
      <c r="AC99" s="9"/>
      <c r="AD99" s="9"/>
      <c r="AE99" s="9"/>
    </row>
    <row r="100" s="9" customFormat="1" ht="24.96" customHeight="1">
      <c r="A100" s="9"/>
      <c r="B100" s="188"/>
      <c r="C100" s="189"/>
      <c r="D100" s="190" t="s">
        <v>1287</v>
      </c>
      <c r="E100" s="191"/>
      <c r="F100" s="191"/>
      <c r="G100" s="191"/>
      <c r="H100" s="191"/>
      <c r="I100" s="191"/>
      <c r="J100" s="192">
        <f>J158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1808</v>
      </c>
      <c r="E101" s="191"/>
      <c r="F101" s="191"/>
      <c r="G101" s="191"/>
      <c r="H101" s="191"/>
      <c r="I101" s="191"/>
      <c r="J101" s="192">
        <f>J172</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1565</v>
      </c>
      <c r="E102" s="191"/>
      <c r="F102" s="191"/>
      <c r="G102" s="191"/>
      <c r="H102" s="191"/>
      <c r="I102" s="191"/>
      <c r="J102" s="192">
        <f>J180</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2512</v>
      </c>
      <c r="E103" s="191"/>
      <c r="F103" s="191"/>
      <c r="G103" s="191"/>
      <c r="H103" s="191"/>
      <c r="I103" s="191"/>
      <c r="J103" s="192">
        <f>J201</f>
        <v>0</v>
      </c>
      <c r="K103" s="189"/>
      <c r="L103" s="193"/>
      <c r="S103" s="9"/>
      <c r="T103" s="9"/>
      <c r="U103" s="9"/>
      <c r="V103" s="9"/>
      <c r="W103" s="9"/>
      <c r="X103" s="9"/>
      <c r="Y103" s="9"/>
      <c r="Z103" s="9"/>
      <c r="AA103" s="9"/>
      <c r="AB103" s="9"/>
      <c r="AC103" s="9"/>
      <c r="AD103" s="9"/>
      <c r="AE103" s="9"/>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2407</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07.5 - VZT-7NP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25.65" customHeight="1">
      <c r="A121" s="38"/>
      <c r="B121" s="39"/>
      <c r="C121" s="32" t="s">
        <v>24</v>
      </c>
      <c r="D121" s="40"/>
      <c r="E121" s="40"/>
      <c r="F121" s="27" t="str">
        <f>E17</f>
        <v>Krajský úřad Královéhradeckého kraje</v>
      </c>
      <c r="G121" s="40"/>
      <c r="H121" s="40"/>
      <c r="I121" s="32" t="s">
        <v>30</v>
      </c>
      <c r="J121" s="36" t="str">
        <f>E23</f>
        <v>Energy Benefit Centre a.s.</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P126+P158+P172+P180+P201</f>
        <v>0</v>
      </c>
      <c r="Q125" s="104"/>
      <c r="R125" s="207">
        <f>R126+R158+R172+R180+R201</f>
        <v>0</v>
      </c>
      <c r="S125" s="104"/>
      <c r="T125" s="208">
        <f>T126+T158+T172+T180+T201</f>
        <v>0</v>
      </c>
      <c r="U125" s="38"/>
      <c r="V125" s="38"/>
      <c r="W125" s="38"/>
      <c r="X125" s="38"/>
      <c r="Y125" s="38"/>
      <c r="Z125" s="38"/>
      <c r="AA125" s="38"/>
      <c r="AB125" s="38"/>
      <c r="AC125" s="38"/>
      <c r="AD125" s="38"/>
      <c r="AE125" s="38"/>
      <c r="AT125" s="17" t="s">
        <v>76</v>
      </c>
      <c r="AU125" s="17" t="s">
        <v>275</v>
      </c>
      <c r="BK125" s="209">
        <f>BK126+BK158+BK172+BK180+BK201</f>
        <v>0</v>
      </c>
    </row>
    <row r="126" s="12" customFormat="1" ht="25.92" customHeight="1">
      <c r="A126" s="12"/>
      <c r="B126" s="210"/>
      <c r="C126" s="211"/>
      <c r="D126" s="212" t="s">
        <v>76</v>
      </c>
      <c r="E126" s="213" t="s">
        <v>84</v>
      </c>
      <c r="F126" s="213" t="s">
        <v>1567</v>
      </c>
      <c r="G126" s="211"/>
      <c r="H126" s="211"/>
      <c r="I126" s="214"/>
      <c r="J126" s="215">
        <f>BK126</f>
        <v>0</v>
      </c>
      <c r="K126" s="211"/>
      <c r="L126" s="216"/>
      <c r="M126" s="217"/>
      <c r="N126" s="218"/>
      <c r="O126" s="218"/>
      <c r="P126" s="219">
        <f>SUM(P127:P157)</f>
        <v>0</v>
      </c>
      <c r="Q126" s="218"/>
      <c r="R126" s="219">
        <f>SUM(R127:R157)</f>
        <v>0</v>
      </c>
      <c r="S126" s="218"/>
      <c r="T126" s="220">
        <f>SUM(T127:T157)</f>
        <v>0</v>
      </c>
      <c r="U126" s="12"/>
      <c r="V126" s="12"/>
      <c r="W126" s="12"/>
      <c r="X126" s="12"/>
      <c r="Y126" s="12"/>
      <c r="Z126" s="12"/>
      <c r="AA126" s="12"/>
      <c r="AB126" s="12"/>
      <c r="AC126" s="12"/>
      <c r="AD126" s="12"/>
      <c r="AE126" s="12"/>
      <c r="AR126" s="221" t="s">
        <v>84</v>
      </c>
      <c r="AT126" s="222" t="s">
        <v>76</v>
      </c>
      <c r="AU126" s="222" t="s">
        <v>77</v>
      </c>
      <c r="AY126" s="221" t="s">
        <v>304</v>
      </c>
      <c r="BK126" s="223">
        <f>SUM(BK127:BK157)</f>
        <v>0</v>
      </c>
    </row>
    <row r="127" s="2" customFormat="1" ht="21.75" customHeight="1">
      <c r="A127" s="38"/>
      <c r="B127" s="39"/>
      <c r="C127" s="226" t="s">
        <v>84</v>
      </c>
      <c r="D127" s="226" t="s">
        <v>307</v>
      </c>
      <c r="E127" s="227" t="s">
        <v>1568</v>
      </c>
      <c r="F127" s="228" t="s">
        <v>1569</v>
      </c>
      <c r="G127" s="229" t="s">
        <v>911</v>
      </c>
      <c r="H127" s="230">
        <v>12</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86</v>
      </c>
    </row>
    <row r="128" s="2" customFormat="1" ht="37.8" customHeight="1">
      <c r="A128" s="38"/>
      <c r="B128" s="39"/>
      <c r="C128" s="226" t="s">
        <v>86</v>
      </c>
      <c r="D128" s="226" t="s">
        <v>307</v>
      </c>
      <c r="E128" s="227" t="s">
        <v>1570</v>
      </c>
      <c r="F128" s="228" t="s">
        <v>1571</v>
      </c>
      <c r="G128" s="229" t="s">
        <v>911</v>
      </c>
      <c r="H128" s="230">
        <v>6</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311</v>
      </c>
    </row>
    <row r="129" s="2" customFormat="1" ht="24.15" customHeight="1">
      <c r="A129" s="38"/>
      <c r="B129" s="39"/>
      <c r="C129" s="226" t="s">
        <v>305</v>
      </c>
      <c r="D129" s="226" t="s">
        <v>307</v>
      </c>
      <c r="E129" s="227" t="s">
        <v>1572</v>
      </c>
      <c r="F129" s="228" t="s">
        <v>1573</v>
      </c>
      <c r="G129" s="229" t="s">
        <v>911</v>
      </c>
      <c r="H129" s="230">
        <v>1</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24.15" customHeight="1">
      <c r="A130" s="38"/>
      <c r="B130" s="39"/>
      <c r="C130" s="226" t="s">
        <v>311</v>
      </c>
      <c r="D130" s="226" t="s">
        <v>307</v>
      </c>
      <c r="E130" s="227" t="s">
        <v>1574</v>
      </c>
      <c r="F130" s="228" t="s">
        <v>1575</v>
      </c>
      <c r="G130" s="229" t="s">
        <v>911</v>
      </c>
      <c r="H130" s="230">
        <v>4</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49.05" customHeight="1">
      <c r="A131" s="38"/>
      <c r="B131" s="39"/>
      <c r="C131" s="226" t="s">
        <v>330</v>
      </c>
      <c r="D131" s="226" t="s">
        <v>307</v>
      </c>
      <c r="E131" s="227" t="s">
        <v>1576</v>
      </c>
      <c r="F131" s="228" t="s">
        <v>1577</v>
      </c>
      <c r="G131" s="229" t="s">
        <v>1293</v>
      </c>
      <c r="H131" s="230">
        <v>1</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2" customFormat="1" ht="24.15" customHeight="1">
      <c r="A132" s="38"/>
      <c r="B132" s="39"/>
      <c r="C132" s="226" t="s">
        <v>313</v>
      </c>
      <c r="D132" s="226" t="s">
        <v>307</v>
      </c>
      <c r="E132" s="227" t="s">
        <v>1810</v>
      </c>
      <c r="F132" s="228" t="s">
        <v>1811</v>
      </c>
      <c r="G132" s="229" t="s">
        <v>911</v>
      </c>
      <c r="H132" s="230">
        <v>4</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8</v>
      </c>
    </row>
    <row r="133" s="2" customFormat="1" ht="24.15" customHeight="1">
      <c r="A133" s="38"/>
      <c r="B133" s="39"/>
      <c r="C133" s="226" t="s">
        <v>343</v>
      </c>
      <c r="D133" s="226" t="s">
        <v>307</v>
      </c>
      <c r="E133" s="227" t="s">
        <v>1812</v>
      </c>
      <c r="F133" s="228" t="s">
        <v>1813</v>
      </c>
      <c r="G133" s="229" t="s">
        <v>911</v>
      </c>
      <c r="H133" s="230">
        <v>6</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381</v>
      </c>
    </row>
    <row r="134" s="2" customFormat="1" ht="24.15" customHeight="1">
      <c r="A134" s="38"/>
      <c r="B134" s="39"/>
      <c r="C134" s="226" t="s">
        <v>348</v>
      </c>
      <c r="D134" s="226" t="s">
        <v>307</v>
      </c>
      <c r="E134" s="227" t="s">
        <v>1814</v>
      </c>
      <c r="F134" s="228" t="s">
        <v>1815</v>
      </c>
      <c r="G134" s="229" t="s">
        <v>911</v>
      </c>
      <c r="H134" s="230">
        <v>1</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392</v>
      </c>
    </row>
    <row r="135" s="2" customFormat="1" ht="24.15" customHeight="1">
      <c r="A135" s="38"/>
      <c r="B135" s="39"/>
      <c r="C135" s="226" t="s">
        <v>325</v>
      </c>
      <c r="D135" s="226" t="s">
        <v>307</v>
      </c>
      <c r="E135" s="227" t="s">
        <v>1816</v>
      </c>
      <c r="F135" s="228" t="s">
        <v>1817</v>
      </c>
      <c r="G135" s="229" t="s">
        <v>911</v>
      </c>
      <c r="H135" s="230">
        <v>5</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403</v>
      </c>
    </row>
    <row r="136" s="2" customFormat="1" ht="66.75" customHeight="1">
      <c r="A136" s="38"/>
      <c r="B136" s="39"/>
      <c r="C136" s="226" t="s">
        <v>362</v>
      </c>
      <c r="D136" s="226" t="s">
        <v>307</v>
      </c>
      <c r="E136" s="227" t="s">
        <v>1818</v>
      </c>
      <c r="F136" s="228" t="s">
        <v>1819</v>
      </c>
      <c r="G136" s="229" t="s">
        <v>911</v>
      </c>
      <c r="H136" s="230">
        <v>4</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414</v>
      </c>
    </row>
    <row r="137" s="2" customFormat="1" ht="66.75" customHeight="1">
      <c r="A137" s="38"/>
      <c r="B137" s="39"/>
      <c r="C137" s="226" t="s">
        <v>367</v>
      </c>
      <c r="D137" s="226" t="s">
        <v>307</v>
      </c>
      <c r="E137" s="227" t="s">
        <v>1820</v>
      </c>
      <c r="F137" s="228" t="s">
        <v>1821</v>
      </c>
      <c r="G137" s="229" t="s">
        <v>911</v>
      </c>
      <c r="H137" s="230">
        <v>6</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422</v>
      </c>
    </row>
    <row r="138" s="2" customFormat="1" ht="66.75" customHeight="1">
      <c r="A138" s="38"/>
      <c r="B138" s="39"/>
      <c r="C138" s="226" t="s">
        <v>8</v>
      </c>
      <c r="D138" s="226" t="s">
        <v>307</v>
      </c>
      <c r="E138" s="227" t="s">
        <v>1598</v>
      </c>
      <c r="F138" s="228" t="s">
        <v>1599</v>
      </c>
      <c r="G138" s="229" t="s">
        <v>911</v>
      </c>
      <c r="H138" s="230">
        <v>1</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433</v>
      </c>
    </row>
    <row r="139" s="2" customFormat="1" ht="24.15" customHeight="1">
      <c r="A139" s="38"/>
      <c r="B139" s="39"/>
      <c r="C139" s="226" t="s">
        <v>375</v>
      </c>
      <c r="D139" s="226" t="s">
        <v>307</v>
      </c>
      <c r="E139" s="227" t="s">
        <v>2103</v>
      </c>
      <c r="F139" s="228" t="s">
        <v>2104</v>
      </c>
      <c r="G139" s="229" t="s">
        <v>911</v>
      </c>
      <c r="H139" s="230">
        <v>1</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443</v>
      </c>
    </row>
    <row r="140" s="2" customFormat="1" ht="24.15" customHeight="1">
      <c r="A140" s="38"/>
      <c r="B140" s="39"/>
      <c r="C140" s="226" t="s">
        <v>381</v>
      </c>
      <c r="D140" s="226" t="s">
        <v>307</v>
      </c>
      <c r="E140" s="227" t="s">
        <v>1824</v>
      </c>
      <c r="F140" s="228" t="s">
        <v>1825</v>
      </c>
      <c r="G140" s="229" t="s">
        <v>911</v>
      </c>
      <c r="H140" s="230">
        <v>3</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451</v>
      </c>
    </row>
    <row r="141" s="2" customFormat="1" ht="37.8" customHeight="1">
      <c r="A141" s="38"/>
      <c r="B141" s="39"/>
      <c r="C141" s="226" t="s">
        <v>389</v>
      </c>
      <c r="D141" s="226" t="s">
        <v>307</v>
      </c>
      <c r="E141" s="227" t="s">
        <v>1826</v>
      </c>
      <c r="F141" s="228" t="s">
        <v>1827</v>
      </c>
      <c r="G141" s="229" t="s">
        <v>911</v>
      </c>
      <c r="H141" s="230">
        <v>2</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461</v>
      </c>
    </row>
    <row r="142" s="2" customFormat="1" ht="37.8" customHeight="1">
      <c r="A142" s="38"/>
      <c r="B142" s="39"/>
      <c r="C142" s="226" t="s">
        <v>392</v>
      </c>
      <c r="D142" s="226" t="s">
        <v>307</v>
      </c>
      <c r="E142" s="227" t="s">
        <v>1830</v>
      </c>
      <c r="F142" s="228" t="s">
        <v>1831</v>
      </c>
      <c r="G142" s="229" t="s">
        <v>911</v>
      </c>
      <c r="H142" s="230">
        <v>1</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426</v>
      </c>
    </row>
    <row r="143" s="2" customFormat="1" ht="37.8" customHeight="1">
      <c r="A143" s="38"/>
      <c r="B143" s="39"/>
      <c r="C143" s="226" t="s">
        <v>398</v>
      </c>
      <c r="D143" s="226" t="s">
        <v>307</v>
      </c>
      <c r="E143" s="227" t="s">
        <v>1832</v>
      </c>
      <c r="F143" s="228" t="s">
        <v>1833</v>
      </c>
      <c r="G143" s="229" t="s">
        <v>911</v>
      </c>
      <c r="H143" s="230">
        <v>4</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479</v>
      </c>
    </row>
    <row r="144" s="2" customFormat="1" ht="37.8" customHeight="1">
      <c r="A144" s="38"/>
      <c r="B144" s="39"/>
      <c r="C144" s="226" t="s">
        <v>403</v>
      </c>
      <c r="D144" s="226" t="s">
        <v>307</v>
      </c>
      <c r="E144" s="227" t="s">
        <v>1834</v>
      </c>
      <c r="F144" s="228" t="s">
        <v>1835</v>
      </c>
      <c r="G144" s="229" t="s">
        <v>911</v>
      </c>
      <c r="H144" s="230">
        <v>1</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488</v>
      </c>
    </row>
    <row r="145" s="2" customFormat="1" ht="37.8" customHeight="1">
      <c r="A145" s="38"/>
      <c r="B145" s="39"/>
      <c r="C145" s="226" t="s">
        <v>410</v>
      </c>
      <c r="D145" s="226" t="s">
        <v>307</v>
      </c>
      <c r="E145" s="227" t="s">
        <v>1604</v>
      </c>
      <c r="F145" s="228" t="s">
        <v>1605</v>
      </c>
      <c r="G145" s="229" t="s">
        <v>911</v>
      </c>
      <c r="H145" s="230">
        <v>1</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500</v>
      </c>
    </row>
    <row r="146" s="2" customFormat="1" ht="37.8" customHeight="1">
      <c r="A146" s="38"/>
      <c r="B146" s="39"/>
      <c r="C146" s="226" t="s">
        <v>414</v>
      </c>
      <c r="D146" s="226" t="s">
        <v>307</v>
      </c>
      <c r="E146" s="227" t="s">
        <v>1838</v>
      </c>
      <c r="F146" s="228" t="s">
        <v>1839</v>
      </c>
      <c r="G146" s="229" t="s">
        <v>911</v>
      </c>
      <c r="H146" s="230">
        <v>1</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508</v>
      </c>
    </row>
    <row r="147" s="2" customFormat="1" ht="37.8" customHeight="1">
      <c r="A147" s="38"/>
      <c r="B147" s="39"/>
      <c r="C147" s="226" t="s">
        <v>7</v>
      </c>
      <c r="D147" s="226" t="s">
        <v>307</v>
      </c>
      <c r="E147" s="227" t="s">
        <v>1840</v>
      </c>
      <c r="F147" s="228" t="s">
        <v>1841</v>
      </c>
      <c r="G147" s="229" t="s">
        <v>911</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518</v>
      </c>
    </row>
    <row r="148" s="2" customFormat="1" ht="37.8" customHeight="1">
      <c r="A148" s="38"/>
      <c r="B148" s="39"/>
      <c r="C148" s="226" t="s">
        <v>422</v>
      </c>
      <c r="D148" s="226" t="s">
        <v>307</v>
      </c>
      <c r="E148" s="227" t="s">
        <v>1842</v>
      </c>
      <c r="F148" s="228" t="s">
        <v>1843</v>
      </c>
      <c r="G148" s="229" t="s">
        <v>911</v>
      </c>
      <c r="H148" s="230">
        <v>13</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531</v>
      </c>
    </row>
    <row r="149" s="2" customFormat="1" ht="37.8" customHeight="1">
      <c r="A149" s="38"/>
      <c r="B149" s="39"/>
      <c r="C149" s="226" t="s">
        <v>429</v>
      </c>
      <c r="D149" s="226" t="s">
        <v>307</v>
      </c>
      <c r="E149" s="227" t="s">
        <v>1844</v>
      </c>
      <c r="F149" s="228" t="s">
        <v>1845</v>
      </c>
      <c r="G149" s="229" t="s">
        <v>911</v>
      </c>
      <c r="H149" s="230">
        <v>2</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687</v>
      </c>
    </row>
    <row r="150" s="2" customFormat="1" ht="37.8" customHeight="1">
      <c r="A150" s="38"/>
      <c r="B150" s="39"/>
      <c r="C150" s="226" t="s">
        <v>433</v>
      </c>
      <c r="D150" s="226" t="s">
        <v>307</v>
      </c>
      <c r="E150" s="227" t="s">
        <v>1610</v>
      </c>
      <c r="F150" s="228" t="s">
        <v>1327</v>
      </c>
      <c r="G150" s="229" t="s">
        <v>911</v>
      </c>
      <c r="H150" s="230">
        <v>3</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697</v>
      </c>
    </row>
    <row r="151" s="2" customFormat="1" ht="37.8" customHeight="1">
      <c r="A151" s="38"/>
      <c r="B151" s="39"/>
      <c r="C151" s="226" t="s">
        <v>437</v>
      </c>
      <c r="D151" s="226" t="s">
        <v>307</v>
      </c>
      <c r="E151" s="227" t="s">
        <v>1613</v>
      </c>
      <c r="F151" s="228" t="s">
        <v>1614</v>
      </c>
      <c r="G151" s="229" t="s">
        <v>1310</v>
      </c>
      <c r="H151" s="230">
        <v>4</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938</v>
      </c>
    </row>
    <row r="152" s="2" customFormat="1" ht="24.15" customHeight="1">
      <c r="A152" s="38"/>
      <c r="B152" s="39"/>
      <c r="C152" s="226" t="s">
        <v>443</v>
      </c>
      <c r="D152" s="226" t="s">
        <v>307</v>
      </c>
      <c r="E152" s="227" t="s">
        <v>1848</v>
      </c>
      <c r="F152" s="228" t="s">
        <v>1849</v>
      </c>
      <c r="G152" s="229" t="s">
        <v>1310</v>
      </c>
      <c r="H152" s="230">
        <v>16</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940</v>
      </c>
    </row>
    <row r="153" s="2" customFormat="1" ht="78" customHeight="1">
      <c r="A153" s="38"/>
      <c r="B153" s="39"/>
      <c r="C153" s="226" t="s">
        <v>447</v>
      </c>
      <c r="D153" s="226" t="s">
        <v>307</v>
      </c>
      <c r="E153" s="227" t="s">
        <v>1850</v>
      </c>
      <c r="F153" s="228" t="s">
        <v>1639</v>
      </c>
      <c r="G153" s="229" t="s">
        <v>1310</v>
      </c>
      <c r="H153" s="230">
        <v>16</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943</v>
      </c>
    </row>
    <row r="154" s="2" customFormat="1" ht="78" customHeight="1">
      <c r="A154" s="38"/>
      <c r="B154" s="39"/>
      <c r="C154" s="226" t="s">
        <v>451</v>
      </c>
      <c r="D154" s="226" t="s">
        <v>307</v>
      </c>
      <c r="E154" s="227" t="s">
        <v>1851</v>
      </c>
      <c r="F154" s="228" t="s">
        <v>1641</v>
      </c>
      <c r="G154" s="229" t="s">
        <v>1310</v>
      </c>
      <c r="H154" s="230">
        <v>38</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945</v>
      </c>
    </row>
    <row r="155" s="2" customFormat="1" ht="78" customHeight="1">
      <c r="A155" s="38"/>
      <c r="B155" s="39"/>
      <c r="C155" s="226" t="s">
        <v>456</v>
      </c>
      <c r="D155" s="226" t="s">
        <v>307</v>
      </c>
      <c r="E155" s="227" t="s">
        <v>1617</v>
      </c>
      <c r="F155" s="228" t="s">
        <v>1335</v>
      </c>
      <c r="G155" s="229" t="s">
        <v>1310</v>
      </c>
      <c r="H155" s="230">
        <v>12</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948</v>
      </c>
    </row>
    <row r="156" s="2" customFormat="1" ht="55.5" customHeight="1">
      <c r="A156" s="38"/>
      <c r="B156" s="39"/>
      <c r="C156" s="226" t="s">
        <v>461</v>
      </c>
      <c r="D156" s="226" t="s">
        <v>307</v>
      </c>
      <c r="E156" s="227" t="s">
        <v>1618</v>
      </c>
      <c r="F156" s="228" t="s">
        <v>1305</v>
      </c>
      <c r="G156" s="229" t="s">
        <v>317</v>
      </c>
      <c r="H156" s="230">
        <v>45</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950</v>
      </c>
    </row>
    <row r="157" s="2" customFormat="1" ht="66.75" customHeight="1">
      <c r="A157" s="38"/>
      <c r="B157" s="39"/>
      <c r="C157" s="226" t="s">
        <v>466</v>
      </c>
      <c r="D157" s="226" t="s">
        <v>307</v>
      </c>
      <c r="E157" s="227" t="s">
        <v>1619</v>
      </c>
      <c r="F157" s="228" t="s">
        <v>1620</v>
      </c>
      <c r="G157" s="229" t="s">
        <v>317</v>
      </c>
      <c r="H157" s="230">
        <v>53</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953</v>
      </c>
    </row>
    <row r="158" s="12" customFormat="1" ht="25.92" customHeight="1">
      <c r="A158" s="12"/>
      <c r="B158" s="210"/>
      <c r="C158" s="211"/>
      <c r="D158" s="212" t="s">
        <v>76</v>
      </c>
      <c r="E158" s="213" t="s">
        <v>305</v>
      </c>
      <c r="F158" s="213" t="s">
        <v>1313</v>
      </c>
      <c r="G158" s="211"/>
      <c r="H158" s="211"/>
      <c r="I158" s="214"/>
      <c r="J158" s="215">
        <f>BK158</f>
        <v>0</v>
      </c>
      <c r="K158" s="211"/>
      <c r="L158" s="216"/>
      <c r="M158" s="217"/>
      <c r="N158" s="218"/>
      <c r="O158" s="218"/>
      <c r="P158" s="219">
        <f>SUM(P159:P171)</f>
        <v>0</v>
      </c>
      <c r="Q158" s="218"/>
      <c r="R158" s="219">
        <f>SUM(R159:R171)</f>
        <v>0</v>
      </c>
      <c r="S158" s="218"/>
      <c r="T158" s="220">
        <f>SUM(T159:T171)</f>
        <v>0</v>
      </c>
      <c r="U158" s="12"/>
      <c r="V158" s="12"/>
      <c r="W158" s="12"/>
      <c r="X158" s="12"/>
      <c r="Y158" s="12"/>
      <c r="Z158" s="12"/>
      <c r="AA158" s="12"/>
      <c r="AB158" s="12"/>
      <c r="AC158" s="12"/>
      <c r="AD158" s="12"/>
      <c r="AE158" s="12"/>
      <c r="AR158" s="221" t="s">
        <v>84</v>
      </c>
      <c r="AT158" s="222" t="s">
        <v>76</v>
      </c>
      <c r="AU158" s="222" t="s">
        <v>77</v>
      </c>
      <c r="AY158" s="221" t="s">
        <v>304</v>
      </c>
      <c r="BK158" s="223">
        <f>SUM(BK159:BK171)</f>
        <v>0</v>
      </c>
    </row>
    <row r="159" s="2" customFormat="1" ht="37.8" customHeight="1">
      <c r="A159" s="38"/>
      <c r="B159" s="39"/>
      <c r="C159" s="226" t="s">
        <v>426</v>
      </c>
      <c r="D159" s="226" t="s">
        <v>307</v>
      </c>
      <c r="E159" s="227" t="s">
        <v>2513</v>
      </c>
      <c r="F159" s="228" t="s">
        <v>2514</v>
      </c>
      <c r="G159" s="229" t="s">
        <v>1293</v>
      </c>
      <c r="H159" s="230">
        <v>1</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956</v>
      </c>
    </row>
    <row r="160" s="2" customFormat="1" ht="16.5" customHeight="1">
      <c r="A160" s="38"/>
      <c r="B160" s="39"/>
      <c r="C160" s="226" t="s">
        <v>475</v>
      </c>
      <c r="D160" s="226" t="s">
        <v>307</v>
      </c>
      <c r="E160" s="227" t="s">
        <v>1626</v>
      </c>
      <c r="F160" s="228" t="s">
        <v>1627</v>
      </c>
      <c r="G160" s="229" t="s">
        <v>911</v>
      </c>
      <c r="H160" s="230">
        <v>2</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959</v>
      </c>
    </row>
    <row r="161" s="2" customFormat="1" ht="37.8" customHeight="1">
      <c r="A161" s="38"/>
      <c r="B161" s="39"/>
      <c r="C161" s="226" t="s">
        <v>479</v>
      </c>
      <c r="D161" s="226" t="s">
        <v>307</v>
      </c>
      <c r="E161" s="227" t="s">
        <v>1632</v>
      </c>
      <c r="F161" s="228" t="s">
        <v>1633</v>
      </c>
      <c r="G161" s="229" t="s">
        <v>1293</v>
      </c>
      <c r="H161" s="230">
        <v>1</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962</v>
      </c>
    </row>
    <row r="162" s="2" customFormat="1" ht="37.8" customHeight="1">
      <c r="A162" s="38"/>
      <c r="B162" s="39"/>
      <c r="C162" s="226" t="s">
        <v>483</v>
      </c>
      <c r="D162" s="226" t="s">
        <v>307</v>
      </c>
      <c r="E162" s="227" t="s">
        <v>1326</v>
      </c>
      <c r="F162" s="228" t="s">
        <v>1327</v>
      </c>
      <c r="G162" s="229" t="s">
        <v>911</v>
      </c>
      <c r="H162" s="230">
        <v>7</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964</v>
      </c>
    </row>
    <row r="163" s="2" customFormat="1" ht="37.8" customHeight="1">
      <c r="A163" s="38"/>
      <c r="B163" s="39"/>
      <c r="C163" s="226" t="s">
        <v>488</v>
      </c>
      <c r="D163" s="226" t="s">
        <v>307</v>
      </c>
      <c r="E163" s="227" t="s">
        <v>1328</v>
      </c>
      <c r="F163" s="228" t="s">
        <v>1329</v>
      </c>
      <c r="G163" s="229" t="s">
        <v>911</v>
      </c>
      <c r="H163" s="230">
        <v>2</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967</v>
      </c>
    </row>
    <row r="164" s="2" customFormat="1" ht="24.15" customHeight="1">
      <c r="A164" s="38"/>
      <c r="B164" s="39"/>
      <c r="C164" s="226" t="s">
        <v>495</v>
      </c>
      <c r="D164" s="226" t="s">
        <v>307</v>
      </c>
      <c r="E164" s="227" t="s">
        <v>1330</v>
      </c>
      <c r="F164" s="228" t="s">
        <v>1331</v>
      </c>
      <c r="G164" s="229" t="s">
        <v>911</v>
      </c>
      <c r="H164" s="230">
        <v>10</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970</v>
      </c>
    </row>
    <row r="165" s="2" customFormat="1" ht="37.8" customHeight="1">
      <c r="A165" s="38"/>
      <c r="B165" s="39"/>
      <c r="C165" s="226" t="s">
        <v>500</v>
      </c>
      <c r="D165" s="226" t="s">
        <v>307</v>
      </c>
      <c r="E165" s="227" t="s">
        <v>1857</v>
      </c>
      <c r="F165" s="228" t="s">
        <v>1858</v>
      </c>
      <c r="G165" s="229" t="s">
        <v>1310</v>
      </c>
      <c r="H165" s="230">
        <v>1</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973</v>
      </c>
    </row>
    <row r="166" s="2" customFormat="1" ht="78" customHeight="1">
      <c r="A166" s="38"/>
      <c r="B166" s="39"/>
      <c r="C166" s="226" t="s">
        <v>504</v>
      </c>
      <c r="D166" s="226" t="s">
        <v>307</v>
      </c>
      <c r="E166" s="227" t="s">
        <v>1638</v>
      </c>
      <c r="F166" s="228" t="s">
        <v>1639</v>
      </c>
      <c r="G166" s="229" t="s">
        <v>1310</v>
      </c>
      <c r="H166" s="230">
        <v>5</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976</v>
      </c>
    </row>
    <row r="167" s="2" customFormat="1" ht="78" customHeight="1">
      <c r="A167" s="38"/>
      <c r="B167" s="39"/>
      <c r="C167" s="226" t="s">
        <v>508</v>
      </c>
      <c r="D167" s="226" t="s">
        <v>307</v>
      </c>
      <c r="E167" s="227" t="s">
        <v>1640</v>
      </c>
      <c r="F167" s="228" t="s">
        <v>1641</v>
      </c>
      <c r="G167" s="229" t="s">
        <v>1310</v>
      </c>
      <c r="H167" s="230">
        <v>2</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979</v>
      </c>
    </row>
    <row r="168" s="2" customFormat="1" ht="78" customHeight="1">
      <c r="A168" s="38"/>
      <c r="B168" s="39"/>
      <c r="C168" s="226" t="s">
        <v>514</v>
      </c>
      <c r="D168" s="226" t="s">
        <v>307</v>
      </c>
      <c r="E168" s="227" t="s">
        <v>1334</v>
      </c>
      <c r="F168" s="228" t="s">
        <v>1335</v>
      </c>
      <c r="G168" s="229" t="s">
        <v>1310</v>
      </c>
      <c r="H168" s="230">
        <v>12</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982</v>
      </c>
    </row>
    <row r="169" s="2" customFormat="1" ht="78" customHeight="1">
      <c r="A169" s="38"/>
      <c r="B169" s="39"/>
      <c r="C169" s="226" t="s">
        <v>518</v>
      </c>
      <c r="D169" s="226" t="s">
        <v>307</v>
      </c>
      <c r="E169" s="227" t="s">
        <v>1642</v>
      </c>
      <c r="F169" s="228" t="s">
        <v>1643</v>
      </c>
      <c r="G169" s="229" t="s">
        <v>1310</v>
      </c>
      <c r="H169" s="230">
        <v>1</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985</v>
      </c>
    </row>
    <row r="170" s="2" customFormat="1" ht="55.5" customHeight="1">
      <c r="A170" s="38"/>
      <c r="B170" s="39"/>
      <c r="C170" s="226" t="s">
        <v>522</v>
      </c>
      <c r="D170" s="226" t="s">
        <v>307</v>
      </c>
      <c r="E170" s="227" t="s">
        <v>1336</v>
      </c>
      <c r="F170" s="228" t="s">
        <v>1305</v>
      </c>
      <c r="G170" s="229" t="s">
        <v>317</v>
      </c>
      <c r="H170" s="230">
        <v>2</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988</v>
      </c>
    </row>
    <row r="171" s="2" customFormat="1" ht="49.05" customHeight="1">
      <c r="A171" s="38"/>
      <c r="B171" s="39"/>
      <c r="C171" s="226" t="s">
        <v>531</v>
      </c>
      <c r="D171" s="226" t="s">
        <v>307</v>
      </c>
      <c r="E171" s="227" t="s">
        <v>1337</v>
      </c>
      <c r="F171" s="228" t="s">
        <v>1312</v>
      </c>
      <c r="G171" s="229" t="s">
        <v>1310</v>
      </c>
      <c r="H171" s="230">
        <v>1</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991</v>
      </c>
    </row>
    <row r="172" s="12" customFormat="1" ht="25.92" customHeight="1">
      <c r="A172" s="12"/>
      <c r="B172" s="210"/>
      <c r="C172" s="211"/>
      <c r="D172" s="212" t="s">
        <v>76</v>
      </c>
      <c r="E172" s="213" t="s">
        <v>311</v>
      </c>
      <c r="F172" s="213" t="s">
        <v>1859</v>
      </c>
      <c r="G172" s="211"/>
      <c r="H172" s="211"/>
      <c r="I172" s="214"/>
      <c r="J172" s="215">
        <f>BK172</f>
        <v>0</v>
      </c>
      <c r="K172" s="211"/>
      <c r="L172" s="216"/>
      <c r="M172" s="217"/>
      <c r="N172" s="218"/>
      <c r="O172" s="218"/>
      <c r="P172" s="219">
        <f>SUM(P173:P179)</f>
        <v>0</v>
      </c>
      <c r="Q172" s="218"/>
      <c r="R172" s="219">
        <f>SUM(R173:R179)</f>
        <v>0</v>
      </c>
      <c r="S172" s="218"/>
      <c r="T172" s="220">
        <f>SUM(T173:T179)</f>
        <v>0</v>
      </c>
      <c r="U172" s="12"/>
      <c r="V172" s="12"/>
      <c r="W172" s="12"/>
      <c r="X172" s="12"/>
      <c r="Y172" s="12"/>
      <c r="Z172" s="12"/>
      <c r="AA172" s="12"/>
      <c r="AB172" s="12"/>
      <c r="AC172" s="12"/>
      <c r="AD172" s="12"/>
      <c r="AE172" s="12"/>
      <c r="AR172" s="221" t="s">
        <v>84</v>
      </c>
      <c r="AT172" s="222" t="s">
        <v>76</v>
      </c>
      <c r="AU172" s="222" t="s">
        <v>77</v>
      </c>
      <c r="AY172" s="221" t="s">
        <v>304</v>
      </c>
      <c r="BK172" s="223">
        <f>SUM(BK173:BK179)</f>
        <v>0</v>
      </c>
    </row>
    <row r="173" s="2" customFormat="1" ht="37.8" customHeight="1">
      <c r="A173" s="38"/>
      <c r="B173" s="39"/>
      <c r="C173" s="226" t="s">
        <v>683</v>
      </c>
      <c r="D173" s="226" t="s">
        <v>307</v>
      </c>
      <c r="E173" s="227" t="s">
        <v>2515</v>
      </c>
      <c r="F173" s="228" t="s">
        <v>1861</v>
      </c>
      <c r="G173" s="229" t="s">
        <v>1293</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994</v>
      </c>
    </row>
    <row r="174" s="2" customFormat="1" ht="16.5" customHeight="1">
      <c r="A174" s="38"/>
      <c r="B174" s="39"/>
      <c r="C174" s="226" t="s">
        <v>687</v>
      </c>
      <c r="D174" s="226" t="s">
        <v>307</v>
      </c>
      <c r="E174" s="227" t="s">
        <v>1862</v>
      </c>
      <c r="F174" s="228" t="s">
        <v>1321</v>
      </c>
      <c r="G174" s="229" t="s">
        <v>911</v>
      </c>
      <c r="H174" s="230">
        <v>1</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996</v>
      </c>
    </row>
    <row r="175" s="2" customFormat="1" ht="37.8" customHeight="1">
      <c r="A175" s="38"/>
      <c r="B175" s="39"/>
      <c r="C175" s="226" t="s">
        <v>693</v>
      </c>
      <c r="D175" s="226" t="s">
        <v>307</v>
      </c>
      <c r="E175" s="227" t="s">
        <v>1863</v>
      </c>
      <c r="F175" s="228" t="s">
        <v>1325</v>
      </c>
      <c r="G175" s="229" t="s">
        <v>1293</v>
      </c>
      <c r="H175" s="230">
        <v>1</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999</v>
      </c>
    </row>
    <row r="176" s="2" customFormat="1" ht="37.8" customHeight="1">
      <c r="A176" s="38"/>
      <c r="B176" s="39"/>
      <c r="C176" s="226" t="s">
        <v>697</v>
      </c>
      <c r="D176" s="226" t="s">
        <v>307</v>
      </c>
      <c r="E176" s="227" t="s">
        <v>1864</v>
      </c>
      <c r="F176" s="228" t="s">
        <v>1327</v>
      </c>
      <c r="G176" s="229" t="s">
        <v>911</v>
      </c>
      <c r="H176" s="230">
        <v>2</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1002</v>
      </c>
    </row>
    <row r="177" s="2" customFormat="1" ht="24.15" customHeight="1">
      <c r="A177" s="38"/>
      <c r="B177" s="39"/>
      <c r="C177" s="226" t="s">
        <v>701</v>
      </c>
      <c r="D177" s="226" t="s">
        <v>307</v>
      </c>
      <c r="E177" s="227" t="s">
        <v>1865</v>
      </c>
      <c r="F177" s="228" t="s">
        <v>1331</v>
      </c>
      <c r="G177" s="229" t="s">
        <v>911</v>
      </c>
      <c r="H177" s="230">
        <v>2</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1005</v>
      </c>
    </row>
    <row r="178" s="2" customFormat="1" ht="78" customHeight="1">
      <c r="A178" s="38"/>
      <c r="B178" s="39"/>
      <c r="C178" s="226" t="s">
        <v>938</v>
      </c>
      <c r="D178" s="226" t="s">
        <v>307</v>
      </c>
      <c r="E178" s="227" t="s">
        <v>1866</v>
      </c>
      <c r="F178" s="228" t="s">
        <v>1335</v>
      </c>
      <c r="G178" s="229" t="s">
        <v>1310</v>
      </c>
      <c r="H178" s="230">
        <v>3</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1008</v>
      </c>
    </row>
    <row r="179" s="2" customFormat="1" ht="55.5" customHeight="1">
      <c r="A179" s="38"/>
      <c r="B179" s="39"/>
      <c r="C179" s="226" t="s">
        <v>1012</v>
      </c>
      <c r="D179" s="226" t="s">
        <v>307</v>
      </c>
      <c r="E179" s="227" t="s">
        <v>1867</v>
      </c>
      <c r="F179" s="228" t="s">
        <v>1305</v>
      </c>
      <c r="G179" s="229" t="s">
        <v>317</v>
      </c>
      <c r="H179" s="230">
        <v>0.5</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1011</v>
      </c>
    </row>
    <row r="180" s="12" customFormat="1" ht="25.92" customHeight="1">
      <c r="A180" s="12"/>
      <c r="B180" s="210"/>
      <c r="C180" s="211"/>
      <c r="D180" s="212" t="s">
        <v>76</v>
      </c>
      <c r="E180" s="213" t="s">
        <v>313</v>
      </c>
      <c r="F180" s="213" t="s">
        <v>1646</v>
      </c>
      <c r="G180" s="211"/>
      <c r="H180" s="211"/>
      <c r="I180" s="214"/>
      <c r="J180" s="215">
        <f>BK180</f>
        <v>0</v>
      </c>
      <c r="K180" s="211"/>
      <c r="L180" s="216"/>
      <c r="M180" s="217"/>
      <c r="N180" s="218"/>
      <c r="O180" s="218"/>
      <c r="P180" s="219">
        <f>SUM(P181:P200)</f>
        <v>0</v>
      </c>
      <c r="Q180" s="218"/>
      <c r="R180" s="219">
        <f>SUM(R181:R200)</f>
        <v>0</v>
      </c>
      <c r="S180" s="218"/>
      <c r="T180" s="220">
        <f>SUM(T181:T200)</f>
        <v>0</v>
      </c>
      <c r="U180" s="12"/>
      <c r="V180" s="12"/>
      <c r="W180" s="12"/>
      <c r="X180" s="12"/>
      <c r="Y180" s="12"/>
      <c r="Z180" s="12"/>
      <c r="AA180" s="12"/>
      <c r="AB180" s="12"/>
      <c r="AC180" s="12"/>
      <c r="AD180" s="12"/>
      <c r="AE180" s="12"/>
      <c r="AR180" s="221" t="s">
        <v>84</v>
      </c>
      <c r="AT180" s="222" t="s">
        <v>76</v>
      </c>
      <c r="AU180" s="222" t="s">
        <v>77</v>
      </c>
      <c r="AY180" s="221" t="s">
        <v>304</v>
      </c>
      <c r="BK180" s="223">
        <f>SUM(BK181:BK200)</f>
        <v>0</v>
      </c>
    </row>
    <row r="181" s="2" customFormat="1" ht="55.5" customHeight="1">
      <c r="A181" s="38"/>
      <c r="B181" s="39"/>
      <c r="C181" s="226" t="s">
        <v>940</v>
      </c>
      <c r="D181" s="226" t="s">
        <v>307</v>
      </c>
      <c r="E181" s="227" t="s">
        <v>2516</v>
      </c>
      <c r="F181" s="228" t="s">
        <v>2273</v>
      </c>
      <c r="G181" s="229" t="s">
        <v>1293</v>
      </c>
      <c r="H181" s="230">
        <v>1</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1015</v>
      </c>
    </row>
    <row r="182" s="2" customFormat="1" ht="37.8" customHeight="1">
      <c r="A182" s="38"/>
      <c r="B182" s="39"/>
      <c r="C182" s="226" t="s">
        <v>1018</v>
      </c>
      <c r="D182" s="226" t="s">
        <v>307</v>
      </c>
      <c r="E182" s="227" t="s">
        <v>2517</v>
      </c>
      <c r="F182" s="228" t="s">
        <v>1654</v>
      </c>
      <c r="G182" s="229" t="s">
        <v>1293</v>
      </c>
      <c r="H182" s="230">
        <v>1</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1017</v>
      </c>
    </row>
    <row r="183" s="2" customFormat="1" ht="37.8" customHeight="1">
      <c r="A183" s="38"/>
      <c r="B183" s="39"/>
      <c r="C183" s="226" t="s">
        <v>943</v>
      </c>
      <c r="D183" s="226" t="s">
        <v>307</v>
      </c>
      <c r="E183" s="227" t="s">
        <v>2518</v>
      </c>
      <c r="F183" s="228" t="s">
        <v>1877</v>
      </c>
      <c r="G183" s="229" t="s">
        <v>1293</v>
      </c>
      <c r="H183" s="230">
        <v>1</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1021</v>
      </c>
    </row>
    <row r="184" s="2" customFormat="1" ht="37.8" customHeight="1">
      <c r="A184" s="38"/>
      <c r="B184" s="39"/>
      <c r="C184" s="226" t="s">
        <v>1027</v>
      </c>
      <c r="D184" s="226" t="s">
        <v>307</v>
      </c>
      <c r="E184" s="227" t="s">
        <v>2519</v>
      </c>
      <c r="F184" s="228" t="s">
        <v>1871</v>
      </c>
      <c r="G184" s="229" t="s">
        <v>1293</v>
      </c>
      <c r="H184" s="230">
        <v>1</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1025</v>
      </c>
    </row>
    <row r="185" s="2" customFormat="1" ht="37.8" customHeight="1">
      <c r="A185" s="38"/>
      <c r="B185" s="39"/>
      <c r="C185" s="226" t="s">
        <v>945</v>
      </c>
      <c r="D185" s="226" t="s">
        <v>307</v>
      </c>
      <c r="E185" s="227" t="s">
        <v>2520</v>
      </c>
      <c r="F185" s="228" t="s">
        <v>1877</v>
      </c>
      <c r="G185" s="229" t="s">
        <v>1293</v>
      </c>
      <c r="H185" s="230">
        <v>1</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1029</v>
      </c>
    </row>
    <row r="186" s="2" customFormat="1" ht="37.8" customHeight="1">
      <c r="A186" s="38"/>
      <c r="B186" s="39"/>
      <c r="C186" s="226" t="s">
        <v>1033</v>
      </c>
      <c r="D186" s="226" t="s">
        <v>307</v>
      </c>
      <c r="E186" s="227" t="s">
        <v>2521</v>
      </c>
      <c r="F186" s="228" t="s">
        <v>1873</v>
      </c>
      <c r="G186" s="229" t="s">
        <v>1293</v>
      </c>
      <c r="H186" s="230">
        <v>1</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1032</v>
      </c>
    </row>
    <row r="187" s="2" customFormat="1" ht="37.8" customHeight="1">
      <c r="A187" s="38"/>
      <c r="B187" s="39"/>
      <c r="C187" s="226" t="s">
        <v>948</v>
      </c>
      <c r="D187" s="226" t="s">
        <v>307</v>
      </c>
      <c r="E187" s="227" t="s">
        <v>2522</v>
      </c>
      <c r="F187" s="228" t="s">
        <v>1873</v>
      </c>
      <c r="G187" s="229" t="s">
        <v>1293</v>
      </c>
      <c r="H187" s="230">
        <v>1</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1035</v>
      </c>
    </row>
    <row r="188" s="2" customFormat="1" ht="37.8" customHeight="1">
      <c r="A188" s="38"/>
      <c r="B188" s="39"/>
      <c r="C188" s="226" t="s">
        <v>1039</v>
      </c>
      <c r="D188" s="226" t="s">
        <v>307</v>
      </c>
      <c r="E188" s="227" t="s">
        <v>2523</v>
      </c>
      <c r="F188" s="228" t="s">
        <v>1873</v>
      </c>
      <c r="G188" s="229" t="s">
        <v>1293</v>
      </c>
      <c r="H188" s="230">
        <v>1</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1038</v>
      </c>
    </row>
    <row r="189" s="2" customFormat="1" ht="37.8" customHeight="1">
      <c r="A189" s="38"/>
      <c r="B189" s="39"/>
      <c r="C189" s="226" t="s">
        <v>950</v>
      </c>
      <c r="D189" s="226" t="s">
        <v>307</v>
      </c>
      <c r="E189" s="227" t="s">
        <v>2524</v>
      </c>
      <c r="F189" s="228" t="s">
        <v>1873</v>
      </c>
      <c r="G189" s="229" t="s">
        <v>1293</v>
      </c>
      <c r="H189" s="230">
        <v>1</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1041</v>
      </c>
    </row>
    <row r="190" s="2" customFormat="1" ht="37.8" customHeight="1">
      <c r="A190" s="38"/>
      <c r="B190" s="39"/>
      <c r="C190" s="226" t="s">
        <v>894</v>
      </c>
      <c r="D190" s="226" t="s">
        <v>307</v>
      </c>
      <c r="E190" s="227" t="s">
        <v>2525</v>
      </c>
      <c r="F190" s="228" t="s">
        <v>1873</v>
      </c>
      <c r="G190" s="229" t="s">
        <v>1293</v>
      </c>
      <c r="H190" s="230">
        <v>1</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1044</v>
      </c>
    </row>
    <row r="191" s="2" customFormat="1" ht="37.8" customHeight="1">
      <c r="A191" s="38"/>
      <c r="B191" s="39"/>
      <c r="C191" s="226" t="s">
        <v>953</v>
      </c>
      <c r="D191" s="226" t="s">
        <v>307</v>
      </c>
      <c r="E191" s="227" t="s">
        <v>2526</v>
      </c>
      <c r="F191" s="228" t="s">
        <v>1871</v>
      </c>
      <c r="G191" s="229" t="s">
        <v>1293</v>
      </c>
      <c r="H191" s="230">
        <v>1</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1047</v>
      </c>
    </row>
    <row r="192" s="2" customFormat="1" ht="37.8" customHeight="1">
      <c r="A192" s="38"/>
      <c r="B192" s="39"/>
      <c r="C192" s="226" t="s">
        <v>1050</v>
      </c>
      <c r="D192" s="226" t="s">
        <v>307</v>
      </c>
      <c r="E192" s="227" t="s">
        <v>2527</v>
      </c>
      <c r="F192" s="228" t="s">
        <v>1871</v>
      </c>
      <c r="G192" s="229" t="s">
        <v>1293</v>
      </c>
      <c r="H192" s="230">
        <v>1</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1049</v>
      </c>
    </row>
    <row r="193" s="2" customFormat="1" ht="37.8" customHeight="1">
      <c r="A193" s="38"/>
      <c r="B193" s="39"/>
      <c r="C193" s="226" t="s">
        <v>956</v>
      </c>
      <c r="D193" s="226" t="s">
        <v>307</v>
      </c>
      <c r="E193" s="227" t="s">
        <v>1659</v>
      </c>
      <c r="F193" s="228" t="s">
        <v>1660</v>
      </c>
      <c r="G193" s="229" t="s">
        <v>1293</v>
      </c>
      <c r="H193" s="230">
        <v>1</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1053</v>
      </c>
    </row>
    <row r="194" s="2" customFormat="1" ht="55.5" customHeight="1">
      <c r="A194" s="38"/>
      <c r="B194" s="39"/>
      <c r="C194" s="226" t="s">
        <v>1057</v>
      </c>
      <c r="D194" s="226" t="s">
        <v>307</v>
      </c>
      <c r="E194" s="227" t="s">
        <v>1663</v>
      </c>
      <c r="F194" s="228" t="s">
        <v>1664</v>
      </c>
      <c r="G194" s="229" t="s">
        <v>1310</v>
      </c>
      <c r="H194" s="230">
        <v>14</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1056</v>
      </c>
    </row>
    <row r="195" s="2" customFormat="1" ht="55.5" customHeight="1">
      <c r="A195" s="38"/>
      <c r="B195" s="39"/>
      <c r="C195" s="226" t="s">
        <v>959</v>
      </c>
      <c r="D195" s="226" t="s">
        <v>307</v>
      </c>
      <c r="E195" s="227" t="s">
        <v>1665</v>
      </c>
      <c r="F195" s="228" t="s">
        <v>1666</v>
      </c>
      <c r="G195" s="229" t="s">
        <v>1310</v>
      </c>
      <c r="H195" s="230">
        <v>4</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1060</v>
      </c>
    </row>
    <row r="196" s="2" customFormat="1" ht="55.5" customHeight="1">
      <c r="A196" s="38"/>
      <c r="B196" s="39"/>
      <c r="C196" s="226" t="s">
        <v>1064</v>
      </c>
      <c r="D196" s="226" t="s">
        <v>307</v>
      </c>
      <c r="E196" s="227" t="s">
        <v>1667</v>
      </c>
      <c r="F196" s="228" t="s">
        <v>1668</v>
      </c>
      <c r="G196" s="229" t="s">
        <v>1310</v>
      </c>
      <c r="H196" s="230">
        <v>15</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1063</v>
      </c>
    </row>
    <row r="197" s="2" customFormat="1" ht="55.5" customHeight="1">
      <c r="A197" s="38"/>
      <c r="B197" s="39"/>
      <c r="C197" s="226" t="s">
        <v>962</v>
      </c>
      <c r="D197" s="226" t="s">
        <v>307</v>
      </c>
      <c r="E197" s="227" t="s">
        <v>1669</v>
      </c>
      <c r="F197" s="228" t="s">
        <v>1670</v>
      </c>
      <c r="G197" s="229" t="s">
        <v>1310</v>
      </c>
      <c r="H197" s="230">
        <v>32</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1067</v>
      </c>
    </row>
    <row r="198" s="2" customFormat="1" ht="16.5" customHeight="1">
      <c r="A198" s="38"/>
      <c r="B198" s="39"/>
      <c r="C198" s="226" t="s">
        <v>1071</v>
      </c>
      <c r="D198" s="226" t="s">
        <v>307</v>
      </c>
      <c r="E198" s="227" t="s">
        <v>1671</v>
      </c>
      <c r="F198" s="228" t="s">
        <v>1672</v>
      </c>
      <c r="G198" s="229" t="s">
        <v>911</v>
      </c>
      <c r="H198" s="230">
        <v>10</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1070</v>
      </c>
    </row>
    <row r="199" s="2" customFormat="1" ht="66.75" customHeight="1">
      <c r="A199" s="38"/>
      <c r="B199" s="39"/>
      <c r="C199" s="226" t="s">
        <v>964</v>
      </c>
      <c r="D199" s="226" t="s">
        <v>307</v>
      </c>
      <c r="E199" s="227" t="s">
        <v>1677</v>
      </c>
      <c r="F199" s="228" t="s">
        <v>1348</v>
      </c>
      <c r="G199" s="229" t="s">
        <v>911</v>
      </c>
      <c r="H199" s="230">
        <v>2</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1074</v>
      </c>
    </row>
    <row r="200" s="2" customFormat="1" ht="55.5" customHeight="1">
      <c r="A200" s="38"/>
      <c r="B200" s="39"/>
      <c r="C200" s="226" t="s">
        <v>1077</v>
      </c>
      <c r="D200" s="226" t="s">
        <v>307</v>
      </c>
      <c r="E200" s="227" t="s">
        <v>2282</v>
      </c>
      <c r="F200" s="228" t="s">
        <v>2283</v>
      </c>
      <c r="G200" s="229" t="s">
        <v>1293</v>
      </c>
      <c r="H200" s="230">
        <v>1</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1076</v>
      </c>
    </row>
    <row r="201" s="12" customFormat="1" ht="25.92" customHeight="1">
      <c r="A201" s="12"/>
      <c r="B201" s="210"/>
      <c r="C201" s="211"/>
      <c r="D201" s="212" t="s">
        <v>76</v>
      </c>
      <c r="E201" s="213" t="s">
        <v>2528</v>
      </c>
      <c r="F201" s="213" t="s">
        <v>692</v>
      </c>
      <c r="G201" s="211"/>
      <c r="H201" s="211"/>
      <c r="I201" s="214"/>
      <c r="J201" s="215">
        <f>BK201</f>
        <v>0</v>
      </c>
      <c r="K201" s="211"/>
      <c r="L201" s="216"/>
      <c r="M201" s="217"/>
      <c r="N201" s="218"/>
      <c r="O201" s="218"/>
      <c r="P201" s="219">
        <f>P202</f>
        <v>0</v>
      </c>
      <c r="Q201" s="218"/>
      <c r="R201" s="219">
        <f>R202</f>
        <v>0</v>
      </c>
      <c r="S201" s="218"/>
      <c r="T201" s="220">
        <f>T202</f>
        <v>0</v>
      </c>
      <c r="U201" s="12"/>
      <c r="V201" s="12"/>
      <c r="W201" s="12"/>
      <c r="X201" s="12"/>
      <c r="Y201" s="12"/>
      <c r="Z201" s="12"/>
      <c r="AA201" s="12"/>
      <c r="AB201" s="12"/>
      <c r="AC201" s="12"/>
      <c r="AD201" s="12"/>
      <c r="AE201" s="12"/>
      <c r="AR201" s="221" t="s">
        <v>84</v>
      </c>
      <c r="AT201" s="222" t="s">
        <v>76</v>
      </c>
      <c r="AU201" s="222" t="s">
        <v>77</v>
      </c>
      <c r="AY201" s="221" t="s">
        <v>304</v>
      </c>
      <c r="BK201" s="223">
        <f>BK202</f>
        <v>0</v>
      </c>
    </row>
    <row r="202" s="2" customFormat="1" ht="16.5" customHeight="1">
      <c r="A202" s="38"/>
      <c r="B202" s="39"/>
      <c r="C202" s="226" t="s">
        <v>967</v>
      </c>
      <c r="D202" s="226" t="s">
        <v>307</v>
      </c>
      <c r="E202" s="227" t="s">
        <v>2529</v>
      </c>
      <c r="F202" s="228" t="s">
        <v>1353</v>
      </c>
      <c r="G202" s="229" t="s">
        <v>1293</v>
      </c>
      <c r="H202" s="230">
        <v>1</v>
      </c>
      <c r="I202" s="231"/>
      <c r="J202" s="232">
        <f>ROUND(I202*H202,2)</f>
        <v>0</v>
      </c>
      <c r="K202" s="228" t="s">
        <v>1</v>
      </c>
      <c r="L202" s="44"/>
      <c r="M202" s="286" t="s">
        <v>1</v>
      </c>
      <c r="N202" s="287" t="s">
        <v>42</v>
      </c>
      <c r="O202" s="288"/>
      <c r="P202" s="289">
        <f>O202*H202</f>
        <v>0</v>
      </c>
      <c r="Q202" s="289">
        <v>0</v>
      </c>
      <c r="R202" s="289">
        <f>Q202*H202</f>
        <v>0</v>
      </c>
      <c r="S202" s="289">
        <v>0</v>
      </c>
      <c r="T202" s="290">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1083</v>
      </c>
    </row>
    <row r="203" s="2" customFormat="1" ht="6.96" customHeight="1">
      <c r="A203" s="38"/>
      <c r="B203" s="66"/>
      <c r="C203" s="67"/>
      <c r="D203" s="67"/>
      <c r="E203" s="67"/>
      <c r="F203" s="67"/>
      <c r="G203" s="67"/>
      <c r="H203" s="67"/>
      <c r="I203" s="67"/>
      <c r="J203" s="67"/>
      <c r="K203" s="67"/>
      <c r="L203" s="44"/>
      <c r="M203" s="38"/>
      <c r="O203" s="38"/>
      <c r="P203" s="38"/>
      <c r="Q203" s="38"/>
      <c r="R203" s="38"/>
      <c r="S203" s="38"/>
      <c r="T203" s="38"/>
      <c r="U203" s="38"/>
      <c r="V203" s="38"/>
      <c r="W203" s="38"/>
      <c r="X203" s="38"/>
      <c r="Y203" s="38"/>
      <c r="Z203" s="38"/>
      <c r="AA203" s="38"/>
      <c r="AB203" s="38"/>
      <c r="AC203" s="38"/>
      <c r="AD203" s="38"/>
      <c r="AE203" s="38"/>
    </row>
  </sheetData>
  <sheetProtection sheet="1" autoFilter="0" formatColumns="0" formatRows="0" objects="1" scenarios="1" spinCount="100000" saltValue="I35omXs+DtzKannQoajeP1+aT6UD6Ez57OZxktWuiovVqMJSPtmnTl1IRHlYavwCOrtgkth1Ah0esdHif3h5pQ==" hashValue="Q1oUJunf+7d2VS34vtWSgUM0woxgXC+T0ZPdYfx7+OY1f6x5VKFnmQ6K7ZbHbDz7Msy69nh8S9h7eHviym8Gpg==" algorithmName="SHA-512" password="CC35"/>
  <autoFilter ref="C124:K202"/>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235</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2530</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2531</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ROUND(J132,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ROUND((SUM(BE132:BE236)),  2)</f>
        <v>0</v>
      </c>
      <c r="G35" s="38"/>
      <c r="H35" s="38"/>
      <c r="I35" s="164">
        <v>0.20999999999999999</v>
      </c>
      <c r="J35" s="163">
        <f>ROUND(((SUM(BE132:BE236))*I35),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ROUND((SUM(BF132:BF236)),  2)</f>
        <v>0</v>
      </c>
      <c r="G36" s="38"/>
      <c r="H36" s="38"/>
      <c r="I36" s="164">
        <v>0.12</v>
      </c>
      <c r="J36" s="163">
        <f>ROUND(((SUM(BF132:BF236))*I36),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ROUND((SUM(BG132:BG236)),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ROUND((SUM(BH132:BH236)),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ROUND((SUM(BI132:BI236)),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2530</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08.1 - Stavební část 8.NP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J132</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276</v>
      </c>
      <c r="E99" s="191"/>
      <c r="F99" s="191"/>
      <c r="G99" s="191"/>
      <c r="H99" s="191"/>
      <c r="I99" s="191"/>
      <c r="J99" s="192">
        <f>J133</f>
        <v>0</v>
      </c>
      <c r="K99" s="189"/>
      <c r="L99" s="193"/>
      <c r="S99" s="9"/>
      <c r="T99" s="9"/>
      <c r="U99" s="9"/>
      <c r="V99" s="9"/>
      <c r="W99" s="9"/>
      <c r="X99" s="9"/>
      <c r="Y99" s="9"/>
      <c r="Z99" s="9"/>
      <c r="AA99" s="9"/>
      <c r="AB99" s="9"/>
      <c r="AC99" s="9"/>
      <c r="AD99" s="9"/>
      <c r="AE99" s="9"/>
    </row>
    <row r="100" s="10" customFormat="1" ht="19.92" customHeight="1">
      <c r="A100" s="10"/>
      <c r="B100" s="194"/>
      <c r="C100" s="133"/>
      <c r="D100" s="195" t="s">
        <v>278</v>
      </c>
      <c r="E100" s="196"/>
      <c r="F100" s="196"/>
      <c r="G100" s="196"/>
      <c r="H100" s="196"/>
      <c r="I100" s="196"/>
      <c r="J100" s="197">
        <f>J134</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279</v>
      </c>
      <c r="E101" s="196"/>
      <c r="F101" s="196"/>
      <c r="G101" s="196"/>
      <c r="H101" s="196"/>
      <c r="I101" s="196"/>
      <c r="J101" s="197">
        <f>J139</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280</v>
      </c>
      <c r="E102" s="196"/>
      <c r="F102" s="196"/>
      <c r="G102" s="196"/>
      <c r="H102" s="196"/>
      <c r="I102" s="196"/>
      <c r="J102" s="197">
        <f>J157</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281</v>
      </c>
      <c r="E103" s="196"/>
      <c r="F103" s="196"/>
      <c r="G103" s="196"/>
      <c r="H103" s="196"/>
      <c r="I103" s="196"/>
      <c r="J103" s="197">
        <f>J163</f>
        <v>0</v>
      </c>
      <c r="K103" s="133"/>
      <c r="L103" s="198"/>
      <c r="S103" s="10"/>
      <c r="T103" s="10"/>
      <c r="U103" s="10"/>
      <c r="V103" s="10"/>
      <c r="W103" s="10"/>
      <c r="X103" s="10"/>
      <c r="Y103" s="10"/>
      <c r="Z103" s="10"/>
      <c r="AA103" s="10"/>
      <c r="AB103" s="10"/>
      <c r="AC103" s="10"/>
      <c r="AD103" s="10"/>
      <c r="AE103" s="10"/>
    </row>
    <row r="104" s="9" customFormat="1" ht="24.96" customHeight="1">
      <c r="A104" s="9"/>
      <c r="B104" s="188"/>
      <c r="C104" s="189"/>
      <c r="D104" s="190" t="s">
        <v>282</v>
      </c>
      <c r="E104" s="191"/>
      <c r="F104" s="191"/>
      <c r="G104" s="191"/>
      <c r="H104" s="191"/>
      <c r="I104" s="191"/>
      <c r="J104" s="192">
        <f>J165</f>
        <v>0</v>
      </c>
      <c r="K104" s="189"/>
      <c r="L104" s="193"/>
      <c r="S104" s="9"/>
      <c r="T104" s="9"/>
      <c r="U104" s="9"/>
      <c r="V104" s="9"/>
      <c r="W104" s="9"/>
      <c r="X104" s="9"/>
      <c r="Y104" s="9"/>
      <c r="Z104" s="9"/>
      <c r="AA104" s="9"/>
      <c r="AB104" s="9"/>
      <c r="AC104" s="9"/>
      <c r="AD104" s="9"/>
      <c r="AE104" s="9"/>
    </row>
    <row r="105" s="10" customFormat="1" ht="19.92" customHeight="1">
      <c r="A105" s="10"/>
      <c r="B105" s="194"/>
      <c r="C105" s="133"/>
      <c r="D105" s="195" t="s">
        <v>283</v>
      </c>
      <c r="E105" s="196"/>
      <c r="F105" s="196"/>
      <c r="G105" s="196"/>
      <c r="H105" s="196"/>
      <c r="I105" s="196"/>
      <c r="J105" s="197">
        <f>J166</f>
        <v>0</v>
      </c>
      <c r="K105" s="133"/>
      <c r="L105" s="198"/>
      <c r="S105" s="10"/>
      <c r="T105" s="10"/>
      <c r="U105" s="10"/>
      <c r="V105" s="10"/>
      <c r="W105" s="10"/>
      <c r="X105" s="10"/>
      <c r="Y105" s="10"/>
      <c r="Z105" s="10"/>
      <c r="AA105" s="10"/>
      <c r="AB105" s="10"/>
      <c r="AC105" s="10"/>
      <c r="AD105" s="10"/>
      <c r="AE105" s="10"/>
    </row>
    <row r="106" s="10" customFormat="1" ht="19.92" customHeight="1">
      <c r="A106" s="10"/>
      <c r="B106" s="194"/>
      <c r="C106" s="133"/>
      <c r="D106" s="195" t="s">
        <v>284</v>
      </c>
      <c r="E106" s="196"/>
      <c r="F106" s="196"/>
      <c r="G106" s="196"/>
      <c r="H106" s="196"/>
      <c r="I106" s="196"/>
      <c r="J106" s="197">
        <f>J184</f>
        <v>0</v>
      </c>
      <c r="K106" s="133"/>
      <c r="L106" s="198"/>
      <c r="S106" s="10"/>
      <c r="T106" s="10"/>
      <c r="U106" s="10"/>
      <c r="V106" s="10"/>
      <c r="W106" s="10"/>
      <c r="X106" s="10"/>
      <c r="Y106" s="10"/>
      <c r="Z106" s="10"/>
      <c r="AA106" s="10"/>
      <c r="AB106" s="10"/>
      <c r="AC106" s="10"/>
      <c r="AD106" s="10"/>
      <c r="AE106" s="10"/>
    </row>
    <row r="107" s="10" customFormat="1" ht="19.92" customHeight="1">
      <c r="A107" s="10"/>
      <c r="B107" s="194"/>
      <c r="C107" s="133"/>
      <c r="D107" s="195" t="s">
        <v>285</v>
      </c>
      <c r="E107" s="196"/>
      <c r="F107" s="196"/>
      <c r="G107" s="196"/>
      <c r="H107" s="196"/>
      <c r="I107" s="196"/>
      <c r="J107" s="197">
        <f>J194</f>
        <v>0</v>
      </c>
      <c r="K107" s="133"/>
      <c r="L107" s="198"/>
      <c r="S107" s="10"/>
      <c r="T107" s="10"/>
      <c r="U107" s="10"/>
      <c r="V107" s="10"/>
      <c r="W107" s="10"/>
      <c r="X107" s="10"/>
      <c r="Y107" s="10"/>
      <c r="Z107" s="10"/>
      <c r="AA107" s="10"/>
      <c r="AB107" s="10"/>
      <c r="AC107" s="10"/>
      <c r="AD107" s="10"/>
      <c r="AE107" s="10"/>
    </row>
    <row r="108" s="10" customFormat="1" ht="19.92" customHeight="1">
      <c r="A108" s="10"/>
      <c r="B108" s="194"/>
      <c r="C108" s="133"/>
      <c r="D108" s="195" t="s">
        <v>286</v>
      </c>
      <c r="E108" s="196"/>
      <c r="F108" s="196"/>
      <c r="G108" s="196"/>
      <c r="H108" s="196"/>
      <c r="I108" s="196"/>
      <c r="J108" s="197">
        <f>J210</f>
        <v>0</v>
      </c>
      <c r="K108" s="133"/>
      <c r="L108" s="198"/>
      <c r="S108" s="10"/>
      <c r="T108" s="10"/>
      <c r="U108" s="10"/>
      <c r="V108" s="10"/>
      <c r="W108" s="10"/>
      <c r="X108" s="10"/>
      <c r="Y108" s="10"/>
      <c r="Z108" s="10"/>
      <c r="AA108" s="10"/>
      <c r="AB108" s="10"/>
      <c r="AC108" s="10"/>
      <c r="AD108" s="10"/>
      <c r="AE108" s="10"/>
    </row>
    <row r="109" s="10" customFormat="1" ht="19.92" customHeight="1">
      <c r="A109" s="10"/>
      <c r="B109" s="194"/>
      <c r="C109" s="133"/>
      <c r="D109" s="195" t="s">
        <v>287</v>
      </c>
      <c r="E109" s="196"/>
      <c r="F109" s="196"/>
      <c r="G109" s="196"/>
      <c r="H109" s="196"/>
      <c r="I109" s="196"/>
      <c r="J109" s="197">
        <f>J227</f>
        <v>0</v>
      </c>
      <c r="K109" s="133"/>
      <c r="L109" s="198"/>
      <c r="S109" s="10"/>
      <c r="T109" s="10"/>
      <c r="U109" s="10"/>
      <c r="V109" s="10"/>
      <c r="W109" s="10"/>
      <c r="X109" s="10"/>
      <c r="Y109" s="10"/>
      <c r="Z109" s="10"/>
      <c r="AA109" s="10"/>
      <c r="AB109" s="10"/>
      <c r="AC109" s="10"/>
      <c r="AD109" s="10"/>
      <c r="AE109" s="10"/>
    </row>
    <row r="110" s="9" customFormat="1" ht="24.96" customHeight="1">
      <c r="A110" s="9"/>
      <c r="B110" s="188"/>
      <c r="C110" s="189"/>
      <c r="D110" s="190" t="s">
        <v>288</v>
      </c>
      <c r="E110" s="191"/>
      <c r="F110" s="191"/>
      <c r="G110" s="191"/>
      <c r="H110" s="191"/>
      <c r="I110" s="191"/>
      <c r="J110" s="192">
        <f>J234</f>
        <v>0</v>
      </c>
      <c r="K110" s="189"/>
      <c r="L110" s="193"/>
      <c r="S110" s="9"/>
      <c r="T110" s="9"/>
      <c r="U110" s="9"/>
      <c r="V110" s="9"/>
      <c r="W110" s="9"/>
      <c r="X110" s="9"/>
      <c r="Y110" s="9"/>
      <c r="Z110" s="9"/>
      <c r="AA110" s="9"/>
      <c r="AB110" s="9"/>
      <c r="AC110" s="9"/>
      <c r="AD110" s="9"/>
      <c r="AE110" s="9"/>
    </row>
    <row r="111" s="2" customFormat="1" ht="21.84"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66"/>
      <c r="C112" s="67"/>
      <c r="D112" s="67"/>
      <c r="E112" s="67"/>
      <c r="F112" s="67"/>
      <c r="G112" s="67"/>
      <c r="H112" s="67"/>
      <c r="I112" s="67"/>
      <c r="J112" s="67"/>
      <c r="K112" s="67"/>
      <c r="L112" s="63"/>
      <c r="S112" s="38"/>
      <c r="T112" s="38"/>
      <c r="U112" s="38"/>
      <c r="V112" s="38"/>
      <c r="W112" s="38"/>
      <c r="X112" s="38"/>
      <c r="Y112" s="38"/>
      <c r="Z112" s="38"/>
      <c r="AA112" s="38"/>
      <c r="AB112" s="38"/>
      <c r="AC112" s="38"/>
      <c r="AD112" s="38"/>
      <c r="AE112" s="38"/>
    </row>
    <row r="116" s="2" customFormat="1" ht="6.96" customHeight="1">
      <c r="A116" s="38"/>
      <c r="B116" s="68"/>
      <c r="C116" s="69"/>
      <c r="D116" s="69"/>
      <c r="E116" s="69"/>
      <c r="F116" s="69"/>
      <c r="G116" s="69"/>
      <c r="H116" s="69"/>
      <c r="I116" s="69"/>
      <c r="J116" s="69"/>
      <c r="K116" s="69"/>
      <c r="L116" s="63"/>
      <c r="S116" s="38"/>
      <c r="T116" s="38"/>
      <c r="U116" s="38"/>
      <c r="V116" s="38"/>
      <c r="W116" s="38"/>
      <c r="X116" s="38"/>
      <c r="Y116" s="38"/>
      <c r="Z116" s="38"/>
      <c r="AA116" s="38"/>
      <c r="AB116" s="38"/>
      <c r="AC116" s="38"/>
      <c r="AD116" s="38"/>
      <c r="AE116" s="38"/>
    </row>
    <row r="117" s="2" customFormat="1" ht="24.96" customHeight="1">
      <c r="A117" s="38"/>
      <c r="B117" s="39"/>
      <c r="C117" s="23" t="s">
        <v>289</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16</v>
      </c>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6.5" customHeight="1">
      <c r="A120" s="38"/>
      <c r="B120" s="39"/>
      <c r="C120" s="40"/>
      <c r="D120" s="40"/>
      <c r="E120" s="183" t="str">
        <f>E7</f>
        <v>Stavební úpravy v budově č.p. 1371, ul. Na Okrouhlíku, HK</v>
      </c>
      <c r="F120" s="32"/>
      <c r="G120" s="32"/>
      <c r="H120" s="32"/>
      <c r="I120" s="40"/>
      <c r="J120" s="40"/>
      <c r="K120" s="40"/>
      <c r="L120" s="63"/>
      <c r="S120" s="38"/>
      <c r="T120" s="38"/>
      <c r="U120" s="38"/>
      <c r="V120" s="38"/>
      <c r="W120" s="38"/>
      <c r="X120" s="38"/>
      <c r="Y120" s="38"/>
      <c r="Z120" s="38"/>
      <c r="AA120" s="38"/>
      <c r="AB120" s="38"/>
      <c r="AC120" s="38"/>
      <c r="AD120" s="38"/>
      <c r="AE120" s="38"/>
    </row>
    <row r="121" s="1" customFormat="1" ht="12" customHeight="1">
      <c r="B121" s="21"/>
      <c r="C121" s="32" t="s">
        <v>267</v>
      </c>
      <c r="D121" s="22"/>
      <c r="E121" s="22"/>
      <c r="F121" s="22"/>
      <c r="G121" s="22"/>
      <c r="H121" s="22"/>
      <c r="I121" s="22"/>
      <c r="J121" s="22"/>
      <c r="K121" s="22"/>
      <c r="L121" s="20"/>
    </row>
    <row r="122" s="2" customFormat="1" ht="16.5" customHeight="1">
      <c r="A122" s="38"/>
      <c r="B122" s="39"/>
      <c r="C122" s="40"/>
      <c r="D122" s="40"/>
      <c r="E122" s="183" t="s">
        <v>2530</v>
      </c>
      <c r="F122" s="40"/>
      <c r="G122" s="40"/>
      <c r="H122" s="40"/>
      <c r="I122" s="40"/>
      <c r="J122" s="40"/>
      <c r="K122" s="40"/>
      <c r="L122" s="63"/>
      <c r="S122" s="38"/>
      <c r="T122" s="38"/>
      <c r="U122" s="38"/>
      <c r="V122" s="38"/>
      <c r="W122" s="38"/>
      <c r="X122" s="38"/>
      <c r="Y122" s="38"/>
      <c r="Z122" s="38"/>
      <c r="AA122" s="38"/>
      <c r="AB122" s="38"/>
      <c r="AC122" s="38"/>
      <c r="AD122" s="38"/>
      <c r="AE122" s="38"/>
    </row>
    <row r="123" s="2" customFormat="1" ht="12" customHeight="1">
      <c r="A123" s="38"/>
      <c r="B123" s="39"/>
      <c r="C123" s="32" t="s">
        <v>269</v>
      </c>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2" customFormat="1" ht="16.5" customHeight="1">
      <c r="A124" s="38"/>
      <c r="B124" s="39"/>
      <c r="C124" s="40"/>
      <c r="D124" s="40"/>
      <c r="E124" s="76" t="str">
        <f>E11</f>
        <v>08.1 - Stavební část 8.NP</v>
      </c>
      <c r="F124" s="40"/>
      <c r="G124" s="40"/>
      <c r="H124" s="40"/>
      <c r="I124" s="40"/>
      <c r="J124" s="40"/>
      <c r="K124" s="40"/>
      <c r="L124" s="63"/>
      <c r="S124" s="38"/>
      <c r="T124" s="38"/>
      <c r="U124" s="38"/>
      <c r="V124" s="38"/>
      <c r="W124" s="38"/>
      <c r="X124" s="38"/>
      <c r="Y124" s="38"/>
      <c r="Z124" s="38"/>
      <c r="AA124" s="38"/>
      <c r="AB124" s="38"/>
      <c r="AC124" s="38"/>
      <c r="AD124" s="38"/>
      <c r="AE124" s="38"/>
    </row>
    <row r="125" s="2" customFormat="1" ht="6.96"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2" customFormat="1" ht="12" customHeight="1">
      <c r="A126" s="38"/>
      <c r="B126" s="39"/>
      <c r="C126" s="32" t="s">
        <v>20</v>
      </c>
      <c r="D126" s="40"/>
      <c r="E126" s="40"/>
      <c r="F126" s="27" t="str">
        <f>F14</f>
        <v>Na Okrouhlíku 1371, HK</v>
      </c>
      <c r="G126" s="40"/>
      <c r="H126" s="40"/>
      <c r="I126" s="32" t="s">
        <v>22</v>
      </c>
      <c r="J126" s="79" t="str">
        <f>IF(J14="","",J14)</f>
        <v>24. 6. 2024</v>
      </c>
      <c r="K126" s="40"/>
      <c r="L126" s="63"/>
      <c r="S126" s="38"/>
      <c r="T126" s="38"/>
      <c r="U126" s="38"/>
      <c r="V126" s="38"/>
      <c r="W126" s="38"/>
      <c r="X126" s="38"/>
      <c r="Y126" s="38"/>
      <c r="Z126" s="38"/>
      <c r="AA126" s="38"/>
      <c r="AB126" s="38"/>
      <c r="AC126" s="38"/>
      <c r="AD126" s="38"/>
      <c r="AE126" s="38"/>
    </row>
    <row r="127" s="2" customFormat="1" ht="6.96" customHeight="1">
      <c r="A127" s="38"/>
      <c r="B127" s="39"/>
      <c r="C127" s="40"/>
      <c r="D127" s="40"/>
      <c r="E127" s="40"/>
      <c r="F127" s="40"/>
      <c r="G127" s="40"/>
      <c r="H127" s="40"/>
      <c r="I127" s="40"/>
      <c r="J127" s="40"/>
      <c r="K127" s="40"/>
      <c r="L127" s="63"/>
      <c r="S127" s="38"/>
      <c r="T127" s="38"/>
      <c r="U127" s="38"/>
      <c r="V127" s="38"/>
      <c r="W127" s="38"/>
      <c r="X127" s="38"/>
      <c r="Y127" s="38"/>
      <c r="Z127" s="38"/>
      <c r="AA127" s="38"/>
      <c r="AB127" s="38"/>
      <c r="AC127" s="38"/>
      <c r="AD127" s="38"/>
      <c r="AE127" s="38"/>
    </row>
    <row r="128" s="2" customFormat="1" ht="25.65" customHeight="1">
      <c r="A128" s="38"/>
      <c r="B128" s="39"/>
      <c r="C128" s="32" t="s">
        <v>24</v>
      </c>
      <c r="D128" s="40"/>
      <c r="E128" s="40"/>
      <c r="F128" s="27" t="str">
        <f>E17</f>
        <v>Krajský úřad Královéhradeckého kraje</v>
      </c>
      <c r="G128" s="40"/>
      <c r="H128" s="40"/>
      <c r="I128" s="32" t="s">
        <v>30</v>
      </c>
      <c r="J128" s="36" t="str">
        <f>E23</f>
        <v>Energy Benefit Centre a.s.</v>
      </c>
      <c r="K128" s="40"/>
      <c r="L128" s="63"/>
      <c r="S128" s="38"/>
      <c r="T128" s="38"/>
      <c r="U128" s="38"/>
      <c r="V128" s="38"/>
      <c r="W128" s="38"/>
      <c r="X128" s="38"/>
      <c r="Y128" s="38"/>
      <c r="Z128" s="38"/>
      <c r="AA128" s="38"/>
      <c r="AB128" s="38"/>
      <c r="AC128" s="38"/>
      <c r="AD128" s="38"/>
      <c r="AE128" s="38"/>
    </row>
    <row r="129" s="2" customFormat="1" ht="15.15" customHeight="1">
      <c r="A129" s="38"/>
      <c r="B129" s="39"/>
      <c r="C129" s="32" t="s">
        <v>28</v>
      </c>
      <c r="D129" s="40"/>
      <c r="E129" s="40"/>
      <c r="F129" s="27" t="str">
        <f>IF(E20="","",E20)</f>
        <v>Vyplň údaj</v>
      </c>
      <c r="G129" s="40"/>
      <c r="H129" s="40"/>
      <c r="I129" s="32" t="s">
        <v>33</v>
      </c>
      <c r="J129" s="36" t="str">
        <f>E26</f>
        <v xml:space="preserve"> </v>
      </c>
      <c r="K129" s="40"/>
      <c r="L129" s="63"/>
      <c r="S129" s="38"/>
      <c r="T129" s="38"/>
      <c r="U129" s="38"/>
      <c r="V129" s="38"/>
      <c r="W129" s="38"/>
      <c r="X129" s="38"/>
      <c r="Y129" s="38"/>
      <c r="Z129" s="38"/>
      <c r="AA129" s="38"/>
      <c r="AB129" s="38"/>
      <c r="AC129" s="38"/>
      <c r="AD129" s="38"/>
      <c r="AE129" s="38"/>
    </row>
    <row r="130" s="2" customFormat="1" ht="10.32" customHeight="1">
      <c r="A130" s="38"/>
      <c r="B130" s="39"/>
      <c r="C130" s="40"/>
      <c r="D130" s="40"/>
      <c r="E130" s="40"/>
      <c r="F130" s="40"/>
      <c r="G130" s="40"/>
      <c r="H130" s="40"/>
      <c r="I130" s="40"/>
      <c r="J130" s="40"/>
      <c r="K130" s="40"/>
      <c r="L130" s="63"/>
      <c r="S130" s="38"/>
      <c r="T130" s="38"/>
      <c r="U130" s="38"/>
      <c r="V130" s="38"/>
      <c r="W130" s="38"/>
      <c r="X130" s="38"/>
      <c r="Y130" s="38"/>
      <c r="Z130" s="38"/>
      <c r="AA130" s="38"/>
      <c r="AB130" s="38"/>
      <c r="AC130" s="38"/>
      <c r="AD130" s="38"/>
      <c r="AE130" s="38"/>
    </row>
    <row r="131" s="11" customFormat="1" ht="29.28" customHeight="1">
      <c r="A131" s="199"/>
      <c r="B131" s="200"/>
      <c r="C131" s="201" t="s">
        <v>290</v>
      </c>
      <c r="D131" s="202" t="s">
        <v>62</v>
      </c>
      <c r="E131" s="202" t="s">
        <v>58</v>
      </c>
      <c r="F131" s="202" t="s">
        <v>59</v>
      </c>
      <c r="G131" s="202" t="s">
        <v>291</v>
      </c>
      <c r="H131" s="202" t="s">
        <v>292</v>
      </c>
      <c r="I131" s="202" t="s">
        <v>293</v>
      </c>
      <c r="J131" s="202" t="s">
        <v>273</v>
      </c>
      <c r="K131" s="203" t="s">
        <v>294</v>
      </c>
      <c r="L131" s="204"/>
      <c r="M131" s="100" t="s">
        <v>1</v>
      </c>
      <c r="N131" s="101" t="s">
        <v>41</v>
      </c>
      <c r="O131" s="101" t="s">
        <v>295</v>
      </c>
      <c r="P131" s="101" t="s">
        <v>296</v>
      </c>
      <c r="Q131" s="101" t="s">
        <v>297</v>
      </c>
      <c r="R131" s="101" t="s">
        <v>298</v>
      </c>
      <c r="S131" s="101" t="s">
        <v>299</v>
      </c>
      <c r="T131" s="102" t="s">
        <v>300</v>
      </c>
      <c r="U131" s="199"/>
      <c r="V131" s="199"/>
      <c r="W131" s="199"/>
      <c r="X131" s="199"/>
      <c r="Y131" s="199"/>
      <c r="Z131" s="199"/>
      <c r="AA131" s="199"/>
      <c r="AB131" s="199"/>
      <c r="AC131" s="199"/>
      <c r="AD131" s="199"/>
      <c r="AE131" s="199"/>
    </row>
    <row r="132" s="2" customFormat="1" ht="22.8" customHeight="1">
      <c r="A132" s="38"/>
      <c r="B132" s="39"/>
      <c r="C132" s="107" t="s">
        <v>301</v>
      </c>
      <c r="D132" s="40"/>
      <c r="E132" s="40"/>
      <c r="F132" s="40"/>
      <c r="G132" s="40"/>
      <c r="H132" s="40"/>
      <c r="I132" s="40"/>
      <c r="J132" s="205">
        <f>BK132</f>
        <v>0</v>
      </c>
      <c r="K132" s="40"/>
      <c r="L132" s="44"/>
      <c r="M132" s="103"/>
      <c r="N132" s="206"/>
      <c r="O132" s="104"/>
      <c r="P132" s="207">
        <f>P133+P165+P234</f>
        <v>0</v>
      </c>
      <c r="Q132" s="104"/>
      <c r="R132" s="207">
        <f>R133+R165+R234</f>
        <v>3.0911372800000003</v>
      </c>
      <c r="S132" s="104"/>
      <c r="T132" s="208">
        <f>T133+T165+T234</f>
        <v>5.6565950000000003</v>
      </c>
      <c r="U132" s="38"/>
      <c r="V132" s="38"/>
      <c r="W132" s="38"/>
      <c r="X132" s="38"/>
      <c r="Y132" s="38"/>
      <c r="Z132" s="38"/>
      <c r="AA132" s="38"/>
      <c r="AB132" s="38"/>
      <c r="AC132" s="38"/>
      <c r="AD132" s="38"/>
      <c r="AE132" s="38"/>
      <c r="AT132" s="17" t="s">
        <v>76</v>
      </c>
      <c r="AU132" s="17" t="s">
        <v>275</v>
      </c>
      <c r="BK132" s="209">
        <f>BK133+BK165+BK234</f>
        <v>0</v>
      </c>
    </row>
    <row r="133" s="12" customFormat="1" ht="25.92" customHeight="1">
      <c r="A133" s="12"/>
      <c r="B133" s="210"/>
      <c r="C133" s="211"/>
      <c r="D133" s="212" t="s">
        <v>76</v>
      </c>
      <c r="E133" s="213" t="s">
        <v>302</v>
      </c>
      <c r="F133" s="213" t="s">
        <v>303</v>
      </c>
      <c r="G133" s="211"/>
      <c r="H133" s="211"/>
      <c r="I133" s="214"/>
      <c r="J133" s="215">
        <f>BK133</f>
        <v>0</v>
      </c>
      <c r="K133" s="211"/>
      <c r="L133" s="216"/>
      <c r="M133" s="217"/>
      <c r="N133" s="218"/>
      <c r="O133" s="218"/>
      <c r="P133" s="219">
        <f>P134+P139+P157+P163</f>
        <v>0</v>
      </c>
      <c r="Q133" s="218"/>
      <c r="R133" s="219">
        <f>R134+R139+R157+R163</f>
        <v>0.60927728000000003</v>
      </c>
      <c r="S133" s="218"/>
      <c r="T133" s="220">
        <f>T134+T139+T157+T163</f>
        <v>4.1790000000000003</v>
      </c>
      <c r="U133" s="12"/>
      <c r="V133" s="12"/>
      <c r="W133" s="12"/>
      <c r="X133" s="12"/>
      <c r="Y133" s="12"/>
      <c r="Z133" s="12"/>
      <c r="AA133" s="12"/>
      <c r="AB133" s="12"/>
      <c r="AC133" s="12"/>
      <c r="AD133" s="12"/>
      <c r="AE133" s="12"/>
      <c r="AR133" s="221" t="s">
        <v>84</v>
      </c>
      <c r="AT133" s="222" t="s">
        <v>76</v>
      </c>
      <c r="AU133" s="222" t="s">
        <v>77</v>
      </c>
      <c r="AY133" s="221" t="s">
        <v>304</v>
      </c>
      <c r="BK133" s="223">
        <f>BK134+BK139+BK157+BK163</f>
        <v>0</v>
      </c>
    </row>
    <row r="134" s="12" customFormat="1" ht="22.8" customHeight="1">
      <c r="A134" s="12"/>
      <c r="B134" s="210"/>
      <c r="C134" s="211"/>
      <c r="D134" s="212" t="s">
        <v>76</v>
      </c>
      <c r="E134" s="224" t="s">
        <v>313</v>
      </c>
      <c r="F134" s="224" t="s">
        <v>314</v>
      </c>
      <c r="G134" s="211"/>
      <c r="H134" s="211"/>
      <c r="I134" s="214"/>
      <c r="J134" s="225">
        <f>BK134</f>
        <v>0</v>
      </c>
      <c r="K134" s="211"/>
      <c r="L134" s="216"/>
      <c r="M134" s="217"/>
      <c r="N134" s="218"/>
      <c r="O134" s="218"/>
      <c r="P134" s="219">
        <f>SUM(P135:P138)</f>
        <v>0</v>
      </c>
      <c r="Q134" s="218"/>
      <c r="R134" s="219">
        <f>SUM(R135:R138)</f>
        <v>0.57576000000000005</v>
      </c>
      <c r="S134" s="218"/>
      <c r="T134" s="220">
        <f>SUM(T135:T138)</f>
        <v>0</v>
      </c>
      <c r="U134" s="12"/>
      <c r="V134" s="12"/>
      <c r="W134" s="12"/>
      <c r="X134" s="12"/>
      <c r="Y134" s="12"/>
      <c r="Z134" s="12"/>
      <c r="AA134" s="12"/>
      <c r="AB134" s="12"/>
      <c r="AC134" s="12"/>
      <c r="AD134" s="12"/>
      <c r="AE134" s="12"/>
      <c r="AR134" s="221" t="s">
        <v>84</v>
      </c>
      <c r="AT134" s="222" t="s">
        <v>76</v>
      </c>
      <c r="AU134" s="222" t="s">
        <v>84</v>
      </c>
      <c r="AY134" s="221" t="s">
        <v>304</v>
      </c>
      <c r="BK134" s="223">
        <f>SUM(BK135:BK138)</f>
        <v>0</v>
      </c>
    </row>
    <row r="135" s="2" customFormat="1" ht="24.15" customHeight="1">
      <c r="A135" s="38"/>
      <c r="B135" s="39"/>
      <c r="C135" s="226" t="s">
        <v>84</v>
      </c>
      <c r="D135" s="226" t="s">
        <v>307</v>
      </c>
      <c r="E135" s="227" t="s">
        <v>2532</v>
      </c>
      <c r="F135" s="228" t="s">
        <v>2533</v>
      </c>
      <c r="G135" s="229" t="s">
        <v>317</v>
      </c>
      <c r="H135" s="230">
        <v>12</v>
      </c>
      <c r="I135" s="231"/>
      <c r="J135" s="232">
        <f>ROUND(I135*H135,2)</f>
        <v>0</v>
      </c>
      <c r="K135" s="228" t="s">
        <v>318</v>
      </c>
      <c r="L135" s="44"/>
      <c r="M135" s="233" t="s">
        <v>1</v>
      </c>
      <c r="N135" s="234" t="s">
        <v>42</v>
      </c>
      <c r="O135" s="91"/>
      <c r="P135" s="235">
        <f>O135*H135</f>
        <v>0</v>
      </c>
      <c r="Q135" s="235">
        <v>0.020480000000000002</v>
      </c>
      <c r="R135" s="235">
        <f>Q135*H135</f>
        <v>0.24576000000000003</v>
      </c>
      <c r="S135" s="235">
        <v>0</v>
      </c>
      <c r="T135" s="236">
        <f>S135*H135</f>
        <v>0</v>
      </c>
      <c r="U135" s="38"/>
      <c r="V135" s="38"/>
      <c r="W135" s="38"/>
      <c r="X135" s="38"/>
      <c r="Y135" s="38"/>
      <c r="Z135" s="38"/>
      <c r="AA135" s="38"/>
      <c r="AB135" s="38"/>
      <c r="AC135" s="38"/>
      <c r="AD135" s="38"/>
      <c r="AE135" s="38"/>
      <c r="AR135" s="237" t="s">
        <v>311</v>
      </c>
      <c r="AT135" s="237" t="s">
        <v>307</v>
      </c>
      <c r="AU135" s="237" t="s">
        <v>86</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2534</v>
      </c>
    </row>
    <row r="136" s="13" customFormat="1">
      <c r="A136" s="13"/>
      <c r="B136" s="239"/>
      <c r="C136" s="240"/>
      <c r="D136" s="241" t="s">
        <v>323</v>
      </c>
      <c r="E136" s="242" t="s">
        <v>1</v>
      </c>
      <c r="F136" s="243" t="s">
        <v>2535</v>
      </c>
      <c r="G136" s="240"/>
      <c r="H136" s="244">
        <v>12</v>
      </c>
      <c r="I136" s="245"/>
      <c r="J136" s="240"/>
      <c r="K136" s="240"/>
      <c r="L136" s="246"/>
      <c r="M136" s="247"/>
      <c r="N136" s="248"/>
      <c r="O136" s="248"/>
      <c r="P136" s="248"/>
      <c r="Q136" s="248"/>
      <c r="R136" s="248"/>
      <c r="S136" s="248"/>
      <c r="T136" s="249"/>
      <c r="U136" s="13"/>
      <c r="V136" s="13"/>
      <c r="W136" s="13"/>
      <c r="X136" s="13"/>
      <c r="Y136" s="13"/>
      <c r="Z136" s="13"/>
      <c r="AA136" s="13"/>
      <c r="AB136" s="13"/>
      <c r="AC136" s="13"/>
      <c r="AD136" s="13"/>
      <c r="AE136" s="13"/>
      <c r="AT136" s="250" t="s">
        <v>323</v>
      </c>
      <c r="AU136" s="250" t="s">
        <v>86</v>
      </c>
      <c r="AV136" s="13" t="s">
        <v>86</v>
      </c>
      <c r="AW136" s="13" t="s">
        <v>32</v>
      </c>
      <c r="AX136" s="13" t="s">
        <v>84</v>
      </c>
      <c r="AY136" s="250" t="s">
        <v>304</v>
      </c>
    </row>
    <row r="137" s="2" customFormat="1" ht="24.15" customHeight="1">
      <c r="A137" s="38"/>
      <c r="B137" s="39"/>
      <c r="C137" s="226" t="s">
        <v>86</v>
      </c>
      <c r="D137" s="226" t="s">
        <v>307</v>
      </c>
      <c r="E137" s="227" t="s">
        <v>2536</v>
      </c>
      <c r="F137" s="228" t="s">
        <v>2537</v>
      </c>
      <c r="G137" s="229" t="s">
        <v>317</v>
      </c>
      <c r="H137" s="230">
        <v>12</v>
      </c>
      <c r="I137" s="231"/>
      <c r="J137" s="232">
        <f>ROUND(I137*H137,2)</f>
        <v>0</v>
      </c>
      <c r="K137" s="228" t="s">
        <v>318</v>
      </c>
      <c r="L137" s="44"/>
      <c r="M137" s="233" t="s">
        <v>1</v>
      </c>
      <c r="N137" s="234" t="s">
        <v>42</v>
      </c>
      <c r="O137" s="91"/>
      <c r="P137" s="235">
        <f>O137*H137</f>
        <v>0</v>
      </c>
      <c r="Q137" s="235">
        <v>0.0030000000000000001</v>
      </c>
      <c r="R137" s="235">
        <f>Q137*H137</f>
        <v>0.036000000000000004</v>
      </c>
      <c r="S137" s="235">
        <v>0</v>
      </c>
      <c r="T137" s="236">
        <f>S137*H137</f>
        <v>0</v>
      </c>
      <c r="U137" s="38"/>
      <c r="V137" s="38"/>
      <c r="W137" s="38"/>
      <c r="X137" s="38"/>
      <c r="Y137" s="38"/>
      <c r="Z137" s="38"/>
      <c r="AA137" s="38"/>
      <c r="AB137" s="38"/>
      <c r="AC137" s="38"/>
      <c r="AD137" s="38"/>
      <c r="AE137" s="38"/>
      <c r="AR137" s="237" t="s">
        <v>311</v>
      </c>
      <c r="AT137" s="237" t="s">
        <v>307</v>
      </c>
      <c r="AU137" s="237" t="s">
        <v>86</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2538</v>
      </c>
    </row>
    <row r="138" s="2" customFormat="1" ht="24.15" customHeight="1">
      <c r="A138" s="38"/>
      <c r="B138" s="39"/>
      <c r="C138" s="226" t="s">
        <v>305</v>
      </c>
      <c r="D138" s="226" t="s">
        <v>307</v>
      </c>
      <c r="E138" s="227" t="s">
        <v>315</v>
      </c>
      <c r="F138" s="228" t="s">
        <v>316</v>
      </c>
      <c r="G138" s="229" t="s">
        <v>317</v>
      </c>
      <c r="H138" s="230">
        <v>7</v>
      </c>
      <c r="I138" s="231"/>
      <c r="J138" s="232">
        <f>ROUND(I138*H138,2)</f>
        <v>0</v>
      </c>
      <c r="K138" s="228" t="s">
        <v>318</v>
      </c>
      <c r="L138" s="44"/>
      <c r="M138" s="233" t="s">
        <v>1</v>
      </c>
      <c r="N138" s="234" t="s">
        <v>42</v>
      </c>
      <c r="O138" s="91"/>
      <c r="P138" s="235">
        <f>O138*H138</f>
        <v>0</v>
      </c>
      <c r="Q138" s="235">
        <v>0.042000000000000003</v>
      </c>
      <c r="R138" s="235">
        <f>Q138*H138</f>
        <v>0.29400000000000004</v>
      </c>
      <c r="S138" s="235">
        <v>0</v>
      </c>
      <c r="T138" s="236">
        <f>S138*H138</f>
        <v>0</v>
      </c>
      <c r="U138" s="38"/>
      <c r="V138" s="38"/>
      <c r="W138" s="38"/>
      <c r="X138" s="38"/>
      <c r="Y138" s="38"/>
      <c r="Z138" s="38"/>
      <c r="AA138" s="38"/>
      <c r="AB138" s="38"/>
      <c r="AC138" s="38"/>
      <c r="AD138" s="38"/>
      <c r="AE138" s="38"/>
      <c r="AR138" s="237" t="s">
        <v>311</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2005</v>
      </c>
    </row>
    <row r="139" s="12" customFormat="1" ht="22.8" customHeight="1">
      <c r="A139" s="12"/>
      <c r="B139" s="210"/>
      <c r="C139" s="211"/>
      <c r="D139" s="212" t="s">
        <v>76</v>
      </c>
      <c r="E139" s="224" t="s">
        <v>325</v>
      </c>
      <c r="F139" s="224" t="s">
        <v>326</v>
      </c>
      <c r="G139" s="211"/>
      <c r="H139" s="211"/>
      <c r="I139" s="214"/>
      <c r="J139" s="225">
        <f>BK139</f>
        <v>0</v>
      </c>
      <c r="K139" s="211"/>
      <c r="L139" s="216"/>
      <c r="M139" s="217"/>
      <c r="N139" s="218"/>
      <c r="O139" s="218"/>
      <c r="P139" s="219">
        <f>SUM(P140:P156)</f>
        <v>0</v>
      </c>
      <c r="Q139" s="218"/>
      <c r="R139" s="219">
        <f>SUM(R140:R156)</f>
        <v>0.033517279999999997</v>
      </c>
      <c r="S139" s="218"/>
      <c r="T139" s="220">
        <f>SUM(T140:T156)</f>
        <v>4.1790000000000003</v>
      </c>
      <c r="U139" s="12"/>
      <c r="V139" s="12"/>
      <c r="W139" s="12"/>
      <c r="X139" s="12"/>
      <c r="Y139" s="12"/>
      <c r="Z139" s="12"/>
      <c r="AA139" s="12"/>
      <c r="AB139" s="12"/>
      <c r="AC139" s="12"/>
      <c r="AD139" s="12"/>
      <c r="AE139" s="12"/>
      <c r="AR139" s="221" t="s">
        <v>84</v>
      </c>
      <c r="AT139" s="222" t="s">
        <v>76</v>
      </c>
      <c r="AU139" s="222" t="s">
        <v>84</v>
      </c>
      <c r="AY139" s="221" t="s">
        <v>304</v>
      </c>
      <c r="BK139" s="223">
        <f>SUM(BK140:BK156)</f>
        <v>0</v>
      </c>
    </row>
    <row r="140" s="2" customFormat="1" ht="33" customHeight="1">
      <c r="A140" s="38"/>
      <c r="B140" s="39"/>
      <c r="C140" s="226" t="s">
        <v>311</v>
      </c>
      <c r="D140" s="226" t="s">
        <v>307</v>
      </c>
      <c r="E140" s="227" t="s">
        <v>327</v>
      </c>
      <c r="F140" s="228" t="s">
        <v>328</v>
      </c>
      <c r="G140" s="229" t="s">
        <v>317</v>
      </c>
      <c r="H140" s="230">
        <v>132.5</v>
      </c>
      <c r="I140" s="231"/>
      <c r="J140" s="232">
        <f>ROUND(I140*H140,2)</f>
        <v>0</v>
      </c>
      <c r="K140" s="228" t="s">
        <v>318</v>
      </c>
      <c r="L140" s="44"/>
      <c r="M140" s="233" t="s">
        <v>1</v>
      </c>
      <c r="N140" s="234" t="s">
        <v>42</v>
      </c>
      <c r="O140" s="91"/>
      <c r="P140" s="235">
        <f>O140*H140</f>
        <v>0</v>
      </c>
      <c r="Q140" s="235">
        <v>0.00012999999999999999</v>
      </c>
      <c r="R140" s="235">
        <f>Q140*H140</f>
        <v>0.017224999999999997</v>
      </c>
      <c r="S140" s="235">
        <v>0</v>
      </c>
      <c r="T140" s="236">
        <f>S140*H140</f>
        <v>0</v>
      </c>
      <c r="U140" s="38"/>
      <c r="V140" s="38"/>
      <c r="W140" s="38"/>
      <c r="X140" s="38"/>
      <c r="Y140" s="38"/>
      <c r="Z140" s="38"/>
      <c r="AA140" s="38"/>
      <c r="AB140" s="38"/>
      <c r="AC140" s="38"/>
      <c r="AD140" s="38"/>
      <c r="AE140" s="38"/>
      <c r="AR140" s="237" t="s">
        <v>311</v>
      </c>
      <c r="AT140" s="237" t="s">
        <v>307</v>
      </c>
      <c r="AU140" s="237" t="s">
        <v>86</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2539</v>
      </c>
    </row>
    <row r="141" s="2" customFormat="1" ht="24.15" customHeight="1">
      <c r="A141" s="38"/>
      <c r="B141" s="39"/>
      <c r="C141" s="226" t="s">
        <v>330</v>
      </c>
      <c r="D141" s="226" t="s">
        <v>307</v>
      </c>
      <c r="E141" s="227" t="s">
        <v>331</v>
      </c>
      <c r="F141" s="228" t="s">
        <v>332</v>
      </c>
      <c r="G141" s="229" t="s">
        <v>317</v>
      </c>
      <c r="H141" s="230">
        <v>407.30700000000002</v>
      </c>
      <c r="I141" s="231"/>
      <c r="J141" s="232">
        <f>ROUND(I141*H141,2)</f>
        <v>0</v>
      </c>
      <c r="K141" s="228" t="s">
        <v>318</v>
      </c>
      <c r="L141" s="44"/>
      <c r="M141" s="233" t="s">
        <v>1</v>
      </c>
      <c r="N141" s="234" t="s">
        <v>42</v>
      </c>
      <c r="O141" s="91"/>
      <c r="P141" s="235">
        <f>O141*H141</f>
        <v>0</v>
      </c>
      <c r="Q141" s="235">
        <v>4.0000000000000003E-05</v>
      </c>
      <c r="R141" s="235">
        <f>Q141*H141</f>
        <v>0.016292280000000003</v>
      </c>
      <c r="S141" s="235">
        <v>0</v>
      </c>
      <c r="T141" s="236">
        <f>S141*H141</f>
        <v>0</v>
      </c>
      <c r="U141" s="38"/>
      <c r="V141" s="38"/>
      <c r="W141" s="38"/>
      <c r="X141" s="38"/>
      <c r="Y141" s="38"/>
      <c r="Z141" s="38"/>
      <c r="AA141" s="38"/>
      <c r="AB141" s="38"/>
      <c r="AC141" s="38"/>
      <c r="AD141" s="38"/>
      <c r="AE141" s="38"/>
      <c r="AR141" s="237" t="s">
        <v>311</v>
      </c>
      <c r="AT141" s="237" t="s">
        <v>307</v>
      </c>
      <c r="AU141" s="237" t="s">
        <v>86</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2540</v>
      </c>
    </row>
    <row r="142" s="13" customFormat="1">
      <c r="A142" s="13"/>
      <c r="B142" s="239"/>
      <c r="C142" s="240"/>
      <c r="D142" s="241" t="s">
        <v>323</v>
      </c>
      <c r="E142" s="242" t="s">
        <v>1</v>
      </c>
      <c r="F142" s="243" t="s">
        <v>2132</v>
      </c>
      <c r="G142" s="240"/>
      <c r="H142" s="244">
        <v>407.30700000000002</v>
      </c>
      <c r="I142" s="245"/>
      <c r="J142" s="240"/>
      <c r="K142" s="240"/>
      <c r="L142" s="246"/>
      <c r="M142" s="247"/>
      <c r="N142" s="248"/>
      <c r="O142" s="248"/>
      <c r="P142" s="248"/>
      <c r="Q142" s="248"/>
      <c r="R142" s="248"/>
      <c r="S142" s="248"/>
      <c r="T142" s="249"/>
      <c r="U142" s="13"/>
      <c r="V142" s="13"/>
      <c r="W142" s="13"/>
      <c r="X142" s="13"/>
      <c r="Y142" s="13"/>
      <c r="Z142" s="13"/>
      <c r="AA142" s="13"/>
      <c r="AB142" s="13"/>
      <c r="AC142" s="13"/>
      <c r="AD142" s="13"/>
      <c r="AE142" s="13"/>
      <c r="AT142" s="250" t="s">
        <v>323</v>
      </c>
      <c r="AU142" s="250" t="s">
        <v>86</v>
      </c>
      <c r="AV142" s="13" t="s">
        <v>86</v>
      </c>
      <c r="AW142" s="13" t="s">
        <v>32</v>
      </c>
      <c r="AX142" s="13" t="s">
        <v>77</v>
      </c>
      <c r="AY142" s="250" t="s">
        <v>304</v>
      </c>
    </row>
    <row r="143" s="15" customFormat="1">
      <c r="A143" s="15"/>
      <c r="B143" s="261"/>
      <c r="C143" s="262"/>
      <c r="D143" s="241" t="s">
        <v>323</v>
      </c>
      <c r="E143" s="263" t="s">
        <v>1</v>
      </c>
      <c r="F143" s="264" t="s">
        <v>338</v>
      </c>
      <c r="G143" s="262"/>
      <c r="H143" s="265">
        <v>407.30700000000002</v>
      </c>
      <c r="I143" s="266"/>
      <c r="J143" s="262"/>
      <c r="K143" s="262"/>
      <c r="L143" s="267"/>
      <c r="M143" s="268"/>
      <c r="N143" s="269"/>
      <c r="O143" s="269"/>
      <c r="P143" s="269"/>
      <c r="Q143" s="269"/>
      <c r="R143" s="269"/>
      <c r="S143" s="269"/>
      <c r="T143" s="270"/>
      <c r="U143" s="15"/>
      <c r="V143" s="15"/>
      <c r="W143" s="15"/>
      <c r="X143" s="15"/>
      <c r="Y143" s="15"/>
      <c r="Z143" s="15"/>
      <c r="AA143" s="15"/>
      <c r="AB143" s="15"/>
      <c r="AC143" s="15"/>
      <c r="AD143" s="15"/>
      <c r="AE143" s="15"/>
      <c r="AT143" s="271" t="s">
        <v>323</v>
      </c>
      <c r="AU143" s="271" t="s">
        <v>86</v>
      </c>
      <c r="AV143" s="15" t="s">
        <v>311</v>
      </c>
      <c r="AW143" s="15" t="s">
        <v>32</v>
      </c>
      <c r="AX143" s="15" t="s">
        <v>84</v>
      </c>
      <c r="AY143" s="271" t="s">
        <v>304</v>
      </c>
    </row>
    <row r="144" s="2" customFormat="1" ht="24.15" customHeight="1">
      <c r="A144" s="38"/>
      <c r="B144" s="39"/>
      <c r="C144" s="226" t="s">
        <v>313</v>
      </c>
      <c r="D144" s="226" t="s">
        <v>307</v>
      </c>
      <c r="E144" s="227" t="s">
        <v>1686</v>
      </c>
      <c r="F144" s="228" t="s">
        <v>1687</v>
      </c>
      <c r="G144" s="229" t="s">
        <v>317</v>
      </c>
      <c r="H144" s="230">
        <v>10</v>
      </c>
      <c r="I144" s="231"/>
      <c r="J144" s="232">
        <f>ROUND(I144*H144,2)</f>
        <v>0</v>
      </c>
      <c r="K144" s="228" t="s">
        <v>318</v>
      </c>
      <c r="L144" s="44"/>
      <c r="M144" s="233" t="s">
        <v>1</v>
      </c>
      <c r="N144" s="234" t="s">
        <v>42</v>
      </c>
      <c r="O144" s="91"/>
      <c r="P144" s="235">
        <f>O144*H144</f>
        <v>0</v>
      </c>
      <c r="Q144" s="235">
        <v>0</v>
      </c>
      <c r="R144" s="235">
        <f>Q144*H144</f>
        <v>0</v>
      </c>
      <c r="S144" s="235">
        <v>0.14000000000000001</v>
      </c>
      <c r="T144" s="236">
        <f>S144*H144</f>
        <v>1.4000000000000001</v>
      </c>
      <c r="U144" s="38"/>
      <c r="V144" s="38"/>
      <c r="W144" s="38"/>
      <c r="X144" s="38"/>
      <c r="Y144" s="38"/>
      <c r="Z144" s="38"/>
      <c r="AA144" s="38"/>
      <c r="AB144" s="38"/>
      <c r="AC144" s="38"/>
      <c r="AD144" s="38"/>
      <c r="AE144" s="38"/>
      <c r="AR144" s="237" t="s">
        <v>311</v>
      </c>
      <c r="AT144" s="237" t="s">
        <v>307</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1688</v>
      </c>
    </row>
    <row r="145" s="13" customFormat="1">
      <c r="A145" s="13"/>
      <c r="B145" s="239"/>
      <c r="C145" s="240"/>
      <c r="D145" s="241" t="s">
        <v>323</v>
      </c>
      <c r="E145" s="242" t="s">
        <v>1</v>
      </c>
      <c r="F145" s="243" t="s">
        <v>2541</v>
      </c>
      <c r="G145" s="240"/>
      <c r="H145" s="244">
        <v>10</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1.75" customHeight="1">
      <c r="A146" s="38"/>
      <c r="B146" s="39"/>
      <c r="C146" s="226" t="s">
        <v>343</v>
      </c>
      <c r="D146" s="226" t="s">
        <v>307</v>
      </c>
      <c r="E146" s="227" t="s">
        <v>344</v>
      </c>
      <c r="F146" s="228" t="s">
        <v>345</v>
      </c>
      <c r="G146" s="229" t="s">
        <v>317</v>
      </c>
      <c r="H146" s="230">
        <v>7</v>
      </c>
      <c r="I146" s="231"/>
      <c r="J146" s="232">
        <f>ROUND(I146*H146,2)</f>
        <v>0</v>
      </c>
      <c r="K146" s="228" t="s">
        <v>318</v>
      </c>
      <c r="L146" s="44"/>
      <c r="M146" s="233" t="s">
        <v>1</v>
      </c>
      <c r="N146" s="234" t="s">
        <v>42</v>
      </c>
      <c r="O146" s="91"/>
      <c r="P146" s="235">
        <f>O146*H146</f>
        <v>0</v>
      </c>
      <c r="Q146" s="235">
        <v>0</v>
      </c>
      <c r="R146" s="235">
        <f>Q146*H146</f>
        <v>0</v>
      </c>
      <c r="S146" s="235">
        <v>0.057000000000000002</v>
      </c>
      <c r="T146" s="236">
        <f>S146*H146</f>
        <v>0.39900000000000002</v>
      </c>
      <c r="U146" s="38"/>
      <c r="V146" s="38"/>
      <c r="W146" s="38"/>
      <c r="X146" s="38"/>
      <c r="Y146" s="38"/>
      <c r="Z146" s="38"/>
      <c r="AA146" s="38"/>
      <c r="AB146" s="38"/>
      <c r="AC146" s="38"/>
      <c r="AD146" s="38"/>
      <c r="AE146" s="38"/>
      <c r="AR146" s="237" t="s">
        <v>311</v>
      </c>
      <c r="AT146" s="237" t="s">
        <v>307</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346</v>
      </c>
    </row>
    <row r="147" s="13" customFormat="1">
      <c r="A147" s="13"/>
      <c r="B147" s="239"/>
      <c r="C147" s="240"/>
      <c r="D147" s="241" t="s">
        <v>323</v>
      </c>
      <c r="E147" s="242" t="s">
        <v>1</v>
      </c>
      <c r="F147" s="243" t="s">
        <v>2542</v>
      </c>
      <c r="G147" s="240"/>
      <c r="H147" s="244">
        <v>7</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84</v>
      </c>
      <c r="AY147" s="250" t="s">
        <v>304</v>
      </c>
    </row>
    <row r="148" s="2" customFormat="1" ht="24.15" customHeight="1">
      <c r="A148" s="38"/>
      <c r="B148" s="39"/>
      <c r="C148" s="226" t="s">
        <v>348</v>
      </c>
      <c r="D148" s="226" t="s">
        <v>307</v>
      </c>
      <c r="E148" s="227" t="s">
        <v>2543</v>
      </c>
      <c r="F148" s="228" t="s">
        <v>1692</v>
      </c>
      <c r="G148" s="229" t="s">
        <v>575</v>
      </c>
      <c r="H148" s="230">
        <v>1</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352</v>
      </c>
    </row>
    <row r="149" s="13" customFormat="1">
      <c r="A149" s="13"/>
      <c r="B149" s="239"/>
      <c r="C149" s="240"/>
      <c r="D149" s="241" t="s">
        <v>323</v>
      </c>
      <c r="E149" s="242" t="s">
        <v>1</v>
      </c>
      <c r="F149" s="243" t="s">
        <v>2544</v>
      </c>
      <c r="G149" s="240"/>
      <c r="H149" s="244">
        <v>1</v>
      </c>
      <c r="I149" s="245"/>
      <c r="J149" s="240"/>
      <c r="K149" s="240"/>
      <c r="L149" s="246"/>
      <c r="M149" s="247"/>
      <c r="N149" s="248"/>
      <c r="O149" s="248"/>
      <c r="P149" s="248"/>
      <c r="Q149" s="248"/>
      <c r="R149" s="248"/>
      <c r="S149" s="248"/>
      <c r="T149" s="249"/>
      <c r="U149" s="13"/>
      <c r="V149" s="13"/>
      <c r="W149" s="13"/>
      <c r="X149" s="13"/>
      <c r="Y149" s="13"/>
      <c r="Z149" s="13"/>
      <c r="AA149" s="13"/>
      <c r="AB149" s="13"/>
      <c r="AC149" s="13"/>
      <c r="AD149" s="13"/>
      <c r="AE149" s="13"/>
      <c r="AT149" s="250" t="s">
        <v>323</v>
      </c>
      <c r="AU149" s="250" t="s">
        <v>86</v>
      </c>
      <c r="AV149" s="13" t="s">
        <v>86</v>
      </c>
      <c r="AW149" s="13" t="s">
        <v>32</v>
      </c>
      <c r="AX149" s="13" t="s">
        <v>77</v>
      </c>
      <c r="AY149" s="250" t="s">
        <v>304</v>
      </c>
    </row>
    <row r="150" s="15" customFormat="1">
      <c r="A150" s="15"/>
      <c r="B150" s="261"/>
      <c r="C150" s="262"/>
      <c r="D150" s="241" t="s">
        <v>323</v>
      </c>
      <c r="E150" s="263" t="s">
        <v>1</v>
      </c>
      <c r="F150" s="264" t="s">
        <v>338</v>
      </c>
      <c r="G150" s="262"/>
      <c r="H150" s="265">
        <v>1</v>
      </c>
      <c r="I150" s="266"/>
      <c r="J150" s="262"/>
      <c r="K150" s="262"/>
      <c r="L150" s="267"/>
      <c r="M150" s="268"/>
      <c r="N150" s="269"/>
      <c r="O150" s="269"/>
      <c r="P150" s="269"/>
      <c r="Q150" s="269"/>
      <c r="R150" s="269"/>
      <c r="S150" s="269"/>
      <c r="T150" s="270"/>
      <c r="U150" s="15"/>
      <c r="V150" s="15"/>
      <c r="W150" s="15"/>
      <c r="X150" s="15"/>
      <c r="Y150" s="15"/>
      <c r="Z150" s="15"/>
      <c r="AA150" s="15"/>
      <c r="AB150" s="15"/>
      <c r="AC150" s="15"/>
      <c r="AD150" s="15"/>
      <c r="AE150" s="15"/>
      <c r="AT150" s="271" t="s">
        <v>323</v>
      </c>
      <c r="AU150" s="271" t="s">
        <v>86</v>
      </c>
      <c r="AV150" s="15" t="s">
        <v>311</v>
      </c>
      <c r="AW150" s="15" t="s">
        <v>32</v>
      </c>
      <c r="AX150" s="15" t="s">
        <v>84</v>
      </c>
      <c r="AY150" s="271" t="s">
        <v>304</v>
      </c>
    </row>
    <row r="151" s="2" customFormat="1" ht="24.15" customHeight="1">
      <c r="A151" s="38"/>
      <c r="B151" s="39"/>
      <c r="C151" s="226" t="s">
        <v>325</v>
      </c>
      <c r="D151" s="226" t="s">
        <v>307</v>
      </c>
      <c r="E151" s="227" t="s">
        <v>354</v>
      </c>
      <c r="F151" s="228" t="s">
        <v>355</v>
      </c>
      <c r="G151" s="229" t="s">
        <v>317</v>
      </c>
      <c r="H151" s="230">
        <v>35</v>
      </c>
      <c r="I151" s="231"/>
      <c r="J151" s="232">
        <f>ROUND(I151*H151,2)</f>
        <v>0</v>
      </c>
      <c r="K151" s="228" t="s">
        <v>318</v>
      </c>
      <c r="L151" s="44"/>
      <c r="M151" s="233" t="s">
        <v>1</v>
      </c>
      <c r="N151" s="234" t="s">
        <v>42</v>
      </c>
      <c r="O151" s="91"/>
      <c r="P151" s="235">
        <f>O151*H151</f>
        <v>0</v>
      </c>
      <c r="Q151" s="235">
        <v>0</v>
      </c>
      <c r="R151" s="235">
        <f>Q151*H151</f>
        <v>0</v>
      </c>
      <c r="S151" s="235">
        <v>0.068000000000000005</v>
      </c>
      <c r="T151" s="236">
        <f>S151*H151</f>
        <v>2.3800000000000003</v>
      </c>
      <c r="U151" s="38"/>
      <c r="V151" s="38"/>
      <c r="W151" s="38"/>
      <c r="X151" s="38"/>
      <c r="Y151" s="38"/>
      <c r="Z151" s="38"/>
      <c r="AA151" s="38"/>
      <c r="AB151" s="38"/>
      <c r="AC151" s="38"/>
      <c r="AD151" s="38"/>
      <c r="AE151" s="38"/>
      <c r="AR151" s="237" t="s">
        <v>311</v>
      </c>
      <c r="AT151" s="237" t="s">
        <v>307</v>
      </c>
      <c r="AU151" s="237" t="s">
        <v>86</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356</v>
      </c>
    </row>
    <row r="152" s="13" customFormat="1">
      <c r="A152" s="13"/>
      <c r="B152" s="239"/>
      <c r="C152" s="240"/>
      <c r="D152" s="241" t="s">
        <v>323</v>
      </c>
      <c r="E152" s="242" t="s">
        <v>1</v>
      </c>
      <c r="F152" s="243" t="s">
        <v>2545</v>
      </c>
      <c r="G152" s="240"/>
      <c r="H152" s="244">
        <v>12</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77</v>
      </c>
      <c r="AY152" s="250" t="s">
        <v>304</v>
      </c>
    </row>
    <row r="153" s="13" customFormat="1">
      <c r="A153" s="13"/>
      <c r="B153" s="239"/>
      <c r="C153" s="240"/>
      <c r="D153" s="241" t="s">
        <v>323</v>
      </c>
      <c r="E153" s="242" t="s">
        <v>1</v>
      </c>
      <c r="F153" s="243" t="s">
        <v>2546</v>
      </c>
      <c r="G153" s="240"/>
      <c r="H153" s="244">
        <v>6</v>
      </c>
      <c r="I153" s="245"/>
      <c r="J153" s="240"/>
      <c r="K153" s="240"/>
      <c r="L153" s="246"/>
      <c r="M153" s="247"/>
      <c r="N153" s="248"/>
      <c r="O153" s="248"/>
      <c r="P153" s="248"/>
      <c r="Q153" s="248"/>
      <c r="R153" s="248"/>
      <c r="S153" s="248"/>
      <c r="T153" s="249"/>
      <c r="U153" s="13"/>
      <c r="V153" s="13"/>
      <c r="W153" s="13"/>
      <c r="X153" s="13"/>
      <c r="Y153" s="13"/>
      <c r="Z153" s="13"/>
      <c r="AA153" s="13"/>
      <c r="AB153" s="13"/>
      <c r="AC153" s="13"/>
      <c r="AD153" s="13"/>
      <c r="AE153" s="13"/>
      <c r="AT153" s="250" t="s">
        <v>323</v>
      </c>
      <c r="AU153" s="250" t="s">
        <v>86</v>
      </c>
      <c r="AV153" s="13" t="s">
        <v>86</v>
      </c>
      <c r="AW153" s="13" t="s">
        <v>32</v>
      </c>
      <c r="AX153" s="13" t="s">
        <v>77</v>
      </c>
      <c r="AY153" s="250" t="s">
        <v>304</v>
      </c>
    </row>
    <row r="154" s="13" customFormat="1">
      <c r="A154" s="13"/>
      <c r="B154" s="239"/>
      <c r="C154" s="240"/>
      <c r="D154" s="241" t="s">
        <v>323</v>
      </c>
      <c r="E154" s="242" t="s">
        <v>1</v>
      </c>
      <c r="F154" s="243" t="s">
        <v>2547</v>
      </c>
      <c r="G154" s="240"/>
      <c r="H154" s="244">
        <v>9</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77</v>
      </c>
      <c r="AY154" s="250" t="s">
        <v>304</v>
      </c>
    </row>
    <row r="155" s="13" customFormat="1">
      <c r="A155" s="13"/>
      <c r="B155" s="239"/>
      <c r="C155" s="240"/>
      <c r="D155" s="241" t="s">
        <v>323</v>
      </c>
      <c r="E155" s="242" t="s">
        <v>1</v>
      </c>
      <c r="F155" s="243" t="s">
        <v>2548</v>
      </c>
      <c r="G155" s="240"/>
      <c r="H155" s="244">
        <v>8</v>
      </c>
      <c r="I155" s="245"/>
      <c r="J155" s="240"/>
      <c r="K155" s="240"/>
      <c r="L155" s="246"/>
      <c r="M155" s="247"/>
      <c r="N155" s="248"/>
      <c r="O155" s="248"/>
      <c r="P155" s="248"/>
      <c r="Q155" s="248"/>
      <c r="R155" s="248"/>
      <c r="S155" s="248"/>
      <c r="T155" s="249"/>
      <c r="U155" s="13"/>
      <c r="V155" s="13"/>
      <c r="W155" s="13"/>
      <c r="X155" s="13"/>
      <c r="Y155" s="13"/>
      <c r="Z155" s="13"/>
      <c r="AA155" s="13"/>
      <c r="AB155" s="13"/>
      <c r="AC155" s="13"/>
      <c r="AD155" s="13"/>
      <c r="AE155" s="13"/>
      <c r="AT155" s="250" t="s">
        <v>323</v>
      </c>
      <c r="AU155" s="250" t="s">
        <v>86</v>
      </c>
      <c r="AV155" s="13" t="s">
        <v>86</v>
      </c>
      <c r="AW155" s="13" t="s">
        <v>32</v>
      </c>
      <c r="AX155" s="13" t="s">
        <v>77</v>
      </c>
      <c r="AY155" s="250" t="s">
        <v>304</v>
      </c>
    </row>
    <row r="156" s="15" customFormat="1">
      <c r="A156" s="15"/>
      <c r="B156" s="261"/>
      <c r="C156" s="262"/>
      <c r="D156" s="241" t="s">
        <v>323</v>
      </c>
      <c r="E156" s="263" t="s">
        <v>1</v>
      </c>
      <c r="F156" s="264" t="s">
        <v>338</v>
      </c>
      <c r="G156" s="262"/>
      <c r="H156" s="265">
        <v>35</v>
      </c>
      <c r="I156" s="266"/>
      <c r="J156" s="262"/>
      <c r="K156" s="262"/>
      <c r="L156" s="267"/>
      <c r="M156" s="268"/>
      <c r="N156" s="269"/>
      <c r="O156" s="269"/>
      <c r="P156" s="269"/>
      <c r="Q156" s="269"/>
      <c r="R156" s="269"/>
      <c r="S156" s="269"/>
      <c r="T156" s="270"/>
      <c r="U156" s="15"/>
      <c r="V156" s="15"/>
      <c r="W156" s="15"/>
      <c r="X156" s="15"/>
      <c r="Y156" s="15"/>
      <c r="Z156" s="15"/>
      <c r="AA156" s="15"/>
      <c r="AB156" s="15"/>
      <c r="AC156" s="15"/>
      <c r="AD156" s="15"/>
      <c r="AE156" s="15"/>
      <c r="AT156" s="271" t="s">
        <v>323</v>
      </c>
      <c r="AU156" s="271" t="s">
        <v>86</v>
      </c>
      <c r="AV156" s="15" t="s">
        <v>311</v>
      </c>
      <c r="AW156" s="15" t="s">
        <v>32</v>
      </c>
      <c r="AX156" s="15" t="s">
        <v>84</v>
      </c>
      <c r="AY156" s="271" t="s">
        <v>304</v>
      </c>
    </row>
    <row r="157" s="12" customFormat="1" ht="22.8" customHeight="1">
      <c r="A157" s="12"/>
      <c r="B157" s="210"/>
      <c r="C157" s="211"/>
      <c r="D157" s="212" t="s">
        <v>76</v>
      </c>
      <c r="E157" s="224" t="s">
        <v>360</v>
      </c>
      <c r="F157" s="224" t="s">
        <v>361</v>
      </c>
      <c r="G157" s="211"/>
      <c r="H157" s="211"/>
      <c r="I157" s="214"/>
      <c r="J157" s="225">
        <f>BK157</f>
        <v>0</v>
      </c>
      <c r="K157" s="211"/>
      <c r="L157" s="216"/>
      <c r="M157" s="217"/>
      <c r="N157" s="218"/>
      <c r="O157" s="218"/>
      <c r="P157" s="219">
        <f>SUM(P158:P162)</f>
        <v>0</v>
      </c>
      <c r="Q157" s="218"/>
      <c r="R157" s="219">
        <f>SUM(R158:R162)</f>
        <v>0</v>
      </c>
      <c r="S157" s="218"/>
      <c r="T157" s="220">
        <f>SUM(T158:T162)</f>
        <v>0</v>
      </c>
      <c r="U157" s="12"/>
      <c r="V157" s="12"/>
      <c r="W157" s="12"/>
      <c r="X157" s="12"/>
      <c r="Y157" s="12"/>
      <c r="Z157" s="12"/>
      <c r="AA157" s="12"/>
      <c r="AB157" s="12"/>
      <c r="AC157" s="12"/>
      <c r="AD157" s="12"/>
      <c r="AE157" s="12"/>
      <c r="AR157" s="221" t="s">
        <v>84</v>
      </c>
      <c r="AT157" s="222" t="s">
        <v>76</v>
      </c>
      <c r="AU157" s="222" t="s">
        <v>84</v>
      </c>
      <c r="AY157" s="221" t="s">
        <v>304</v>
      </c>
      <c r="BK157" s="223">
        <f>SUM(BK158:BK162)</f>
        <v>0</v>
      </c>
    </row>
    <row r="158" s="2" customFormat="1" ht="33" customHeight="1">
      <c r="A158" s="38"/>
      <c r="B158" s="39"/>
      <c r="C158" s="226" t="s">
        <v>362</v>
      </c>
      <c r="D158" s="226" t="s">
        <v>307</v>
      </c>
      <c r="E158" s="227" t="s">
        <v>363</v>
      </c>
      <c r="F158" s="228" t="s">
        <v>364</v>
      </c>
      <c r="G158" s="229" t="s">
        <v>365</v>
      </c>
      <c r="H158" s="230">
        <v>5.657</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366</v>
      </c>
    </row>
    <row r="159" s="2" customFormat="1" ht="24.15" customHeight="1">
      <c r="A159" s="38"/>
      <c r="B159" s="39"/>
      <c r="C159" s="226" t="s">
        <v>367</v>
      </c>
      <c r="D159" s="226" t="s">
        <v>307</v>
      </c>
      <c r="E159" s="227" t="s">
        <v>368</v>
      </c>
      <c r="F159" s="228" t="s">
        <v>369</v>
      </c>
      <c r="G159" s="229" t="s">
        <v>365</v>
      </c>
      <c r="H159" s="230">
        <v>5.657</v>
      </c>
      <c r="I159" s="231"/>
      <c r="J159" s="232">
        <f>ROUND(I159*H159,2)</f>
        <v>0</v>
      </c>
      <c r="K159" s="228" t="s">
        <v>318</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86</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370</v>
      </c>
    </row>
    <row r="160" s="2" customFormat="1" ht="24.15" customHeight="1">
      <c r="A160" s="38"/>
      <c r="B160" s="39"/>
      <c r="C160" s="226" t="s">
        <v>8</v>
      </c>
      <c r="D160" s="226" t="s">
        <v>307</v>
      </c>
      <c r="E160" s="227" t="s">
        <v>371</v>
      </c>
      <c r="F160" s="228" t="s">
        <v>372</v>
      </c>
      <c r="G160" s="229" t="s">
        <v>365</v>
      </c>
      <c r="H160" s="230">
        <v>50.912999999999997</v>
      </c>
      <c r="I160" s="231"/>
      <c r="J160" s="232">
        <f>ROUND(I160*H160,2)</f>
        <v>0</v>
      </c>
      <c r="K160" s="228" t="s">
        <v>318</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373</v>
      </c>
    </row>
    <row r="161" s="13" customFormat="1">
      <c r="A161" s="13"/>
      <c r="B161" s="239"/>
      <c r="C161" s="240"/>
      <c r="D161" s="241" t="s">
        <v>323</v>
      </c>
      <c r="E161" s="240"/>
      <c r="F161" s="243" t="s">
        <v>2549</v>
      </c>
      <c r="G161" s="240"/>
      <c r="H161" s="244">
        <v>50.912999999999997</v>
      </c>
      <c r="I161" s="245"/>
      <c r="J161" s="240"/>
      <c r="K161" s="240"/>
      <c r="L161" s="246"/>
      <c r="M161" s="247"/>
      <c r="N161" s="248"/>
      <c r="O161" s="248"/>
      <c r="P161" s="248"/>
      <c r="Q161" s="248"/>
      <c r="R161" s="248"/>
      <c r="S161" s="248"/>
      <c r="T161" s="249"/>
      <c r="U161" s="13"/>
      <c r="V161" s="13"/>
      <c r="W161" s="13"/>
      <c r="X161" s="13"/>
      <c r="Y161" s="13"/>
      <c r="Z161" s="13"/>
      <c r="AA161" s="13"/>
      <c r="AB161" s="13"/>
      <c r="AC161" s="13"/>
      <c r="AD161" s="13"/>
      <c r="AE161" s="13"/>
      <c r="AT161" s="250" t="s">
        <v>323</v>
      </c>
      <c r="AU161" s="250" t="s">
        <v>86</v>
      </c>
      <c r="AV161" s="13" t="s">
        <v>86</v>
      </c>
      <c r="AW161" s="13" t="s">
        <v>4</v>
      </c>
      <c r="AX161" s="13" t="s">
        <v>84</v>
      </c>
      <c r="AY161" s="250" t="s">
        <v>304</v>
      </c>
    </row>
    <row r="162" s="2" customFormat="1" ht="33" customHeight="1">
      <c r="A162" s="38"/>
      <c r="B162" s="39"/>
      <c r="C162" s="226" t="s">
        <v>375</v>
      </c>
      <c r="D162" s="226" t="s">
        <v>307</v>
      </c>
      <c r="E162" s="227" t="s">
        <v>376</v>
      </c>
      <c r="F162" s="228" t="s">
        <v>377</v>
      </c>
      <c r="G162" s="229" t="s">
        <v>365</v>
      </c>
      <c r="H162" s="230">
        <v>5.657</v>
      </c>
      <c r="I162" s="231"/>
      <c r="J162" s="232">
        <f>ROUND(I162*H162,2)</f>
        <v>0</v>
      </c>
      <c r="K162" s="228" t="s">
        <v>318</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86</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378</v>
      </c>
    </row>
    <row r="163" s="12" customFormat="1" ht="22.8" customHeight="1">
      <c r="A163" s="12"/>
      <c r="B163" s="210"/>
      <c r="C163" s="211"/>
      <c r="D163" s="212" t="s">
        <v>76</v>
      </c>
      <c r="E163" s="224" t="s">
        <v>379</v>
      </c>
      <c r="F163" s="224" t="s">
        <v>380</v>
      </c>
      <c r="G163" s="211"/>
      <c r="H163" s="211"/>
      <c r="I163" s="214"/>
      <c r="J163" s="225">
        <f>BK163</f>
        <v>0</v>
      </c>
      <c r="K163" s="211"/>
      <c r="L163" s="216"/>
      <c r="M163" s="217"/>
      <c r="N163" s="218"/>
      <c r="O163" s="218"/>
      <c r="P163" s="219">
        <f>P164</f>
        <v>0</v>
      </c>
      <c r="Q163" s="218"/>
      <c r="R163" s="219">
        <f>R164</f>
        <v>0</v>
      </c>
      <c r="S163" s="218"/>
      <c r="T163" s="220">
        <f>T164</f>
        <v>0</v>
      </c>
      <c r="U163" s="12"/>
      <c r="V163" s="12"/>
      <c r="W163" s="12"/>
      <c r="X163" s="12"/>
      <c r="Y163" s="12"/>
      <c r="Z163" s="12"/>
      <c r="AA163" s="12"/>
      <c r="AB163" s="12"/>
      <c r="AC163" s="12"/>
      <c r="AD163" s="12"/>
      <c r="AE163" s="12"/>
      <c r="AR163" s="221" t="s">
        <v>84</v>
      </c>
      <c r="AT163" s="222" t="s">
        <v>76</v>
      </c>
      <c r="AU163" s="222" t="s">
        <v>84</v>
      </c>
      <c r="AY163" s="221" t="s">
        <v>304</v>
      </c>
      <c r="BK163" s="223">
        <f>BK164</f>
        <v>0</v>
      </c>
    </row>
    <row r="164" s="2" customFormat="1" ht="24.15" customHeight="1">
      <c r="A164" s="38"/>
      <c r="B164" s="39"/>
      <c r="C164" s="226" t="s">
        <v>381</v>
      </c>
      <c r="D164" s="226" t="s">
        <v>307</v>
      </c>
      <c r="E164" s="227" t="s">
        <v>382</v>
      </c>
      <c r="F164" s="228" t="s">
        <v>383</v>
      </c>
      <c r="G164" s="229" t="s">
        <v>365</v>
      </c>
      <c r="H164" s="230">
        <v>0.60899999999999999</v>
      </c>
      <c r="I164" s="231"/>
      <c r="J164" s="232">
        <f>ROUND(I164*H164,2)</f>
        <v>0</v>
      </c>
      <c r="K164" s="228" t="s">
        <v>318</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86</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384</v>
      </c>
    </row>
    <row r="165" s="12" customFormat="1" ht="25.92" customHeight="1">
      <c r="A165" s="12"/>
      <c r="B165" s="210"/>
      <c r="C165" s="211"/>
      <c r="D165" s="212" t="s">
        <v>76</v>
      </c>
      <c r="E165" s="213" t="s">
        <v>385</v>
      </c>
      <c r="F165" s="213" t="s">
        <v>386</v>
      </c>
      <c r="G165" s="211"/>
      <c r="H165" s="211"/>
      <c r="I165" s="214"/>
      <c r="J165" s="215">
        <f>BK165</f>
        <v>0</v>
      </c>
      <c r="K165" s="211"/>
      <c r="L165" s="216"/>
      <c r="M165" s="217"/>
      <c r="N165" s="218"/>
      <c r="O165" s="218"/>
      <c r="P165" s="219">
        <f>P166+P184+P194+P210+P227</f>
        <v>0</v>
      </c>
      <c r="Q165" s="218"/>
      <c r="R165" s="219">
        <f>R166+R184+R194+R210+R227</f>
        <v>2.4818600000000002</v>
      </c>
      <c r="S165" s="218"/>
      <c r="T165" s="220">
        <f>T166+T184+T194+T210+T227</f>
        <v>1.4775949999999998</v>
      </c>
      <c r="U165" s="12"/>
      <c r="V165" s="12"/>
      <c r="W165" s="12"/>
      <c r="X165" s="12"/>
      <c r="Y165" s="12"/>
      <c r="Z165" s="12"/>
      <c r="AA165" s="12"/>
      <c r="AB165" s="12"/>
      <c r="AC165" s="12"/>
      <c r="AD165" s="12"/>
      <c r="AE165" s="12"/>
      <c r="AR165" s="221" t="s">
        <v>86</v>
      </c>
      <c r="AT165" s="222" t="s">
        <v>76</v>
      </c>
      <c r="AU165" s="222" t="s">
        <v>77</v>
      </c>
      <c r="AY165" s="221" t="s">
        <v>304</v>
      </c>
      <c r="BK165" s="223">
        <f>BK166+BK184+BK194+BK210+BK227</f>
        <v>0</v>
      </c>
    </row>
    <row r="166" s="12" customFormat="1" ht="22.8" customHeight="1">
      <c r="A166" s="12"/>
      <c r="B166" s="210"/>
      <c r="C166" s="211"/>
      <c r="D166" s="212" t="s">
        <v>76</v>
      </c>
      <c r="E166" s="224" t="s">
        <v>387</v>
      </c>
      <c r="F166" s="224" t="s">
        <v>388</v>
      </c>
      <c r="G166" s="211"/>
      <c r="H166" s="211"/>
      <c r="I166" s="214"/>
      <c r="J166" s="225">
        <f>BK166</f>
        <v>0</v>
      </c>
      <c r="K166" s="211"/>
      <c r="L166" s="216"/>
      <c r="M166" s="217"/>
      <c r="N166" s="218"/>
      <c r="O166" s="218"/>
      <c r="P166" s="219">
        <f>SUM(P167:P183)</f>
        <v>0</v>
      </c>
      <c r="Q166" s="218"/>
      <c r="R166" s="219">
        <f>SUM(R167:R183)</f>
        <v>0.75870499999999996</v>
      </c>
      <c r="S166" s="218"/>
      <c r="T166" s="220">
        <f>SUM(T167:T183)</f>
        <v>1.3215949999999999</v>
      </c>
      <c r="U166" s="12"/>
      <c r="V166" s="12"/>
      <c r="W166" s="12"/>
      <c r="X166" s="12"/>
      <c r="Y166" s="12"/>
      <c r="Z166" s="12"/>
      <c r="AA166" s="12"/>
      <c r="AB166" s="12"/>
      <c r="AC166" s="12"/>
      <c r="AD166" s="12"/>
      <c r="AE166" s="12"/>
      <c r="AR166" s="221" t="s">
        <v>86</v>
      </c>
      <c r="AT166" s="222" t="s">
        <v>76</v>
      </c>
      <c r="AU166" s="222" t="s">
        <v>84</v>
      </c>
      <c r="AY166" s="221" t="s">
        <v>304</v>
      </c>
      <c r="BK166" s="223">
        <f>SUM(BK167:BK183)</f>
        <v>0</v>
      </c>
    </row>
    <row r="167" s="2" customFormat="1" ht="44.25" customHeight="1">
      <c r="A167" s="38"/>
      <c r="B167" s="39"/>
      <c r="C167" s="226" t="s">
        <v>389</v>
      </c>
      <c r="D167" s="226" t="s">
        <v>307</v>
      </c>
      <c r="E167" s="227" t="s">
        <v>1699</v>
      </c>
      <c r="F167" s="228" t="s">
        <v>1700</v>
      </c>
      <c r="G167" s="229" t="s">
        <v>317</v>
      </c>
      <c r="H167" s="230">
        <v>10</v>
      </c>
      <c r="I167" s="231"/>
      <c r="J167" s="232">
        <f>ROUND(I167*H167,2)</f>
        <v>0</v>
      </c>
      <c r="K167" s="228" t="s">
        <v>1</v>
      </c>
      <c r="L167" s="44"/>
      <c r="M167" s="233" t="s">
        <v>1</v>
      </c>
      <c r="N167" s="234" t="s">
        <v>42</v>
      </c>
      <c r="O167" s="91"/>
      <c r="P167" s="235">
        <f>O167*H167</f>
        <v>0</v>
      </c>
      <c r="Q167" s="235">
        <v>0.059069999999999998</v>
      </c>
      <c r="R167" s="235">
        <f>Q167*H167</f>
        <v>0.5907</v>
      </c>
      <c r="S167" s="235">
        <v>0</v>
      </c>
      <c r="T167" s="236">
        <f>S167*H167</f>
        <v>0</v>
      </c>
      <c r="U167" s="38"/>
      <c r="V167" s="38"/>
      <c r="W167" s="38"/>
      <c r="X167" s="38"/>
      <c r="Y167" s="38"/>
      <c r="Z167" s="38"/>
      <c r="AA167" s="38"/>
      <c r="AB167" s="38"/>
      <c r="AC167" s="38"/>
      <c r="AD167" s="38"/>
      <c r="AE167" s="38"/>
      <c r="AR167" s="237" t="s">
        <v>392</v>
      </c>
      <c r="AT167" s="237" t="s">
        <v>307</v>
      </c>
      <c r="AU167" s="237" t="s">
        <v>86</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1701</v>
      </c>
    </row>
    <row r="168" s="13" customFormat="1">
      <c r="A168" s="13"/>
      <c r="B168" s="239"/>
      <c r="C168" s="240"/>
      <c r="D168" s="241" t="s">
        <v>323</v>
      </c>
      <c r="E168" s="242" t="s">
        <v>1</v>
      </c>
      <c r="F168" s="243" t="s">
        <v>2550</v>
      </c>
      <c r="G168" s="240"/>
      <c r="H168" s="244">
        <v>10</v>
      </c>
      <c r="I168" s="245"/>
      <c r="J168" s="240"/>
      <c r="K168" s="240"/>
      <c r="L168" s="246"/>
      <c r="M168" s="247"/>
      <c r="N168" s="248"/>
      <c r="O168" s="248"/>
      <c r="P168" s="248"/>
      <c r="Q168" s="248"/>
      <c r="R168" s="248"/>
      <c r="S168" s="248"/>
      <c r="T168" s="249"/>
      <c r="U168" s="13"/>
      <c r="V168" s="13"/>
      <c r="W168" s="13"/>
      <c r="X168" s="13"/>
      <c r="Y168" s="13"/>
      <c r="Z168" s="13"/>
      <c r="AA168" s="13"/>
      <c r="AB168" s="13"/>
      <c r="AC168" s="13"/>
      <c r="AD168" s="13"/>
      <c r="AE168" s="13"/>
      <c r="AT168" s="250" t="s">
        <v>323</v>
      </c>
      <c r="AU168" s="250" t="s">
        <v>86</v>
      </c>
      <c r="AV168" s="13" t="s">
        <v>86</v>
      </c>
      <c r="AW168" s="13" t="s">
        <v>32</v>
      </c>
      <c r="AX168" s="13" t="s">
        <v>84</v>
      </c>
      <c r="AY168" s="250" t="s">
        <v>304</v>
      </c>
    </row>
    <row r="169" s="2" customFormat="1" ht="24.15" customHeight="1">
      <c r="A169" s="38"/>
      <c r="B169" s="39"/>
      <c r="C169" s="226" t="s">
        <v>392</v>
      </c>
      <c r="D169" s="226" t="s">
        <v>307</v>
      </c>
      <c r="E169" s="227" t="s">
        <v>1378</v>
      </c>
      <c r="F169" s="228" t="s">
        <v>1379</v>
      </c>
      <c r="G169" s="229" t="s">
        <v>317</v>
      </c>
      <c r="H169" s="230">
        <v>120.5</v>
      </c>
      <c r="I169" s="231"/>
      <c r="J169" s="232">
        <f>ROUND(I169*H169,2)</f>
        <v>0</v>
      </c>
      <c r="K169" s="228" t="s">
        <v>1</v>
      </c>
      <c r="L169" s="44"/>
      <c r="M169" s="233" t="s">
        <v>1</v>
      </c>
      <c r="N169" s="234" t="s">
        <v>42</v>
      </c>
      <c r="O169" s="91"/>
      <c r="P169" s="235">
        <f>O169*H169</f>
        <v>0</v>
      </c>
      <c r="Q169" s="235">
        <v>0.00125</v>
      </c>
      <c r="R169" s="235">
        <f>Q169*H169</f>
        <v>0.15062500000000001</v>
      </c>
      <c r="S169" s="235">
        <v>0</v>
      </c>
      <c r="T169" s="236">
        <f>S169*H169</f>
        <v>0</v>
      </c>
      <c r="U169" s="38"/>
      <c r="V169" s="38"/>
      <c r="W169" s="38"/>
      <c r="X169" s="38"/>
      <c r="Y169" s="38"/>
      <c r="Z169" s="38"/>
      <c r="AA169" s="38"/>
      <c r="AB169" s="38"/>
      <c r="AC169" s="38"/>
      <c r="AD169" s="38"/>
      <c r="AE169" s="38"/>
      <c r="AR169" s="237" t="s">
        <v>392</v>
      </c>
      <c r="AT169" s="237" t="s">
        <v>307</v>
      </c>
      <c r="AU169" s="237" t="s">
        <v>86</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392</v>
      </c>
      <c r="BM169" s="237" t="s">
        <v>1380</v>
      </c>
    </row>
    <row r="170" s="13" customFormat="1">
      <c r="A170" s="13"/>
      <c r="B170" s="239"/>
      <c r="C170" s="240"/>
      <c r="D170" s="241" t="s">
        <v>323</v>
      </c>
      <c r="E170" s="242" t="s">
        <v>1</v>
      </c>
      <c r="F170" s="243" t="s">
        <v>2551</v>
      </c>
      <c r="G170" s="240"/>
      <c r="H170" s="244">
        <v>50.5</v>
      </c>
      <c r="I170" s="245"/>
      <c r="J170" s="240"/>
      <c r="K170" s="240"/>
      <c r="L170" s="246"/>
      <c r="M170" s="247"/>
      <c r="N170" s="248"/>
      <c r="O170" s="248"/>
      <c r="P170" s="248"/>
      <c r="Q170" s="248"/>
      <c r="R170" s="248"/>
      <c r="S170" s="248"/>
      <c r="T170" s="249"/>
      <c r="U170" s="13"/>
      <c r="V170" s="13"/>
      <c r="W170" s="13"/>
      <c r="X170" s="13"/>
      <c r="Y170" s="13"/>
      <c r="Z170" s="13"/>
      <c r="AA170" s="13"/>
      <c r="AB170" s="13"/>
      <c r="AC170" s="13"/>
      <c r="AD170" s="13"/>
      <c r="AE170" s="13"/>
      <c r="AT170" s="250" t="s">
        <v>323</v>
      </c>
      <c r="AU170" s="250" t="s">
        <v>86</v>
      </c>
      <c r="AV170" s="13" t="s">
        <v>86</v>
      </c>
      <c r="AW170" s="13" t="s">
        <v>32</v>
      </c>
      <c r="AX170" s="13" t="s">
        <v>77</v>
      </c>
      <c r="AY170" s="250" t="s">
        <v>304</v>
      </c>
    </row>
    <row r="171" s="13" customFormat="1">
      <c r="A171" s="13"/>
      <c r="B171" s="239"/>
      <c r="C171" s="240"/>
      <c r="D171" s="241" t="s">
        <v>323</v>
      </c>
      <c r="E171" s="242" t="s">
        <v>1</v>
      </c>
      <c r="F171" s="243" t="s">
        <v>2552</v>
      </c>
      <c r="G171" s="240"/>
      <c r="H171" s="244">
        <v>70</v>
      </c>
      <c r="I171" s="245"/>
      <c r="J171" s="240"/>
      <c r="K171" s="240"/>
      <c r="L171" s="246"/>
      <c r="M171" s="247"/>
      <c r="N171" s="248"/>
      <c r="O171" s="248"/>
      <c r="P171" s="248"/>
      <c r="Q171" s="248"/>
      <c r="R171" s="248"/>
      <c r="S171" s="248"/>
      <c r="T171" s="249"/>
      <c r="U171" s="13"/>
      <c r="V171" s="13"/>
      <c r="W171" s="13"/>
      <c r="X171" s="13"/>
      <c r="Y171" s="13"/>
      <c r="Z171" s="13"/>
      <c r="AA171" s="13"/>
      <c r="AB171" s="13"/>
      <c r="AC171" s="13"/>
      <c r="AD171" s="13"/>
      <c r="AE171" s="13"/>
      <c r="AT171" s="250" t="s">
        <v>323</v>
      </c>
      <c r="AU171" s="250" t="s">
        <v>86</v>
      </c>
      <c r="AV171" s="13" t="s">
        <v>86</v>
      </c>
      <c r="AW171" s="13" t="s">
        <v>32</v>
      </c>
      <c r="AX171" s="13" t="s">
        <v>77</v>
      </c>
      <c r="AY171" s="250" t="s">
        <v>304</v>
      </c>
    </row>
    <row r="172" s="15" customFormat="1">
      <c r="A172" s="15"/>
      <c r="B172" s="261"/>
      <c r="C172" s="262"/>
      <c r="D172" s="241" t="s">
        <v>323</v>
      </c>
      <c r="E172" s="263" t="s">
        <v>1</v>
      </c>
      <c r="F172" s="264" t="s">
        <v>338</v>
      </c>
      <c r="G172" s="262"/>
      <c r="H172" s="265">
        <v>120.5</v>
      </c>
      <c r="I172" s="266"/>
      <c r="J172" s="262"/>
      <c r="K172" s="262"/>
      <c r="L172" s="267"/>
      <c r="M172" s="268"/>
      <c r="N172" s="269"/>
      <c r="O172" s="269"/>
      <c r="P172" s="269"/>
      <c r="Q172" s="269"/>
      <c r="R172" s="269"/>
      <c r="S172" s="269"/>
      <c r="T172" s="270"/>
      <c r="U172" s="15"/>
      <c r="V172" s="15"/>
      <c r="W172" s="15"/>
      <c r="X172" s="15"/>
      <c r="Y172" s="15"/>
      <c r="Z172" s="15"/>
      <c r="AA172" s="15"/>
      <c r="AB172" s="15"/>
      <c r="AC172" s="15"/>
      <c r="AD172" s="15"/>
      <c r="AE172" s="15"/>
      <c r="AT172" s="271" t="s">
        <v>323</v>
      </c>
      <c r="AU172" s="271" t="s">
        <v>86</v>
      </c>
      <c r="AV172" s="15" t="s">
        <v>311</v>
      </c>
      <c r="AW172" s="15" t="s">
        <v>32</v>
      </c>
      <c r="AX172" s="15" t="s">
        <v>84</v>
      </c>
      <c r="AY172" s="271" t="s">
        <v>304</v>
      </c>
    </row>
    <row r="173" s="2" customFormat="1" ht="24.15" customHeight="1">
      <c r="A173" s="38"/>
      <c r="B173" s="39"/>
      <c r="C173" s="226" t="s">
        <v>398</v>
      </c>
      <c r="D173" s="226" t="s">
        <v>307</v>
      </c>
      <c r="E173" s="227" t="s">
        <v>1705</v>
      </c>
      <c r="F173" s="228" t="s">
        <v>1706</v>
      </c>
      <c r="G173" s="229" t="s">
        <v>317</v>
      </c>
      <c r="H173" s="230">
        <v>115.5</v>
      </c>
      <c r="I173" s="231"/>
      <c r="J173" s="232">
        <f>ROUND(I173*H173,2)</f>
        <v>0</v>
      </c>
      <c r="K173" s="228" t="s">
        <v>318</v>
      </c>
      <c r="L173" s="44"/>
      <c r="M173" s="233" t="s">
        <v>1</v>
      </c>
      <c r="N173" s="234" t="s">
        <v>42</v>
      </c>
      <c r="O173" s="91"/>
      <c r="P173" s="235">
        <f>O173*H173</f>
        <v>0</v>
      </c>
      <c r="Q173" s="235">
        <v>0</v>
      </c>
      <c r="R173" s="235">
        <f>Q173*H173</f>
        <v>0</v>
      </c>
      <c r="S173" s="235">
        <v>0.010489999999999999</v>
      </c>
      <c r="T173" s="236">
        <f>S173*H173</f>
        <v>1.211595</v>
      </c>
      <c r="U173" s="38"/>
      <c r="V173" s="38"/>
      <c r="W173" s="38"/>
      <c r="X173" s="38"/>
      <c r="Y173" s="38"/>
      <c r="Z173" s="38"/>
      <c r="AA173" s="38"/>
      <c r="AB173" s="38"/>
      <c r="AC173" s="38"/>
      <c r="AD173" s="38"/>
      <c r="AE173" s="38"/>
      <c r="AR173" s="237" t="s">
        <v>392</v>
      </c>
      <c r="AT173" s="237" t="s">
        <v>307</v>
      </c>
      <c r="AU173" s="237" t="s">
        <v>86</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392</v>
      </c>
      <c r="BM173" s="237" t="s">
        <v>401</v>
      </c>
    </row>
    <row r="174" s="13" customFormat="1">
      <c r="A174" s="13"/>
      <c r="B174" s="239"/>
      <c r="C174" s="240"/>
      <c r="D174" s="241" t="s">
        <v>323</v>
      </c>
      <c r="E174" s="242" t="s">
        <v>1</v>
      </c>
      <c r="F174" s="243" t="s">
        <v>2553</v>
      </c>
      <c r="G174" s="240"/>
      <c r="H174" s="244">
        <v>50.5</v>
      </c>
      <c r="I174" s="245"/>
      <c r="J174" s="240"/>
      <c r="K174" s="240"/>
      <c r="L174" s="246"/>
      <c r="M174" s="247"/>
      <c r="N174" s="248"/>
      <c r="O174" s="248"/>
      <c r="P174" s="248"/>
      <c r="Q174" s="248"/>
      <c r="R174" s="248"/>
      <c r="S174" s="248"/>
      <c r="T174" s="249"/>
      <c r="U174" s="13"/>
      <c r="V174" s="13"/>
      <c r="W174" s="13"/>
      <c r="X174" s="13"/>
      <c r="Y174" s="13"/>
      <c r="Z174" s="13"/>
      <c r="AA174" s="13"/>
      <c r="AB174" s="13"/>
      <c r="AC174" s="13"/>
      <c r="AD174" s="13"/>
      <c r="AE174" s="13"/>
      <c r="AT174" s="250" t="s">
        <v>323</v>
      </c>
      <c r="AU174" s="250" t="s">
        <v>86</v>
      </c>
      <c r="AV174" s="13" t="s">
        <v>86</v>
      </c>
      <c r="AW174" s="13" t="s">
        <v>32</v>
      </c>
      <c r="AX174" s="13" t="s">
        <v>77</v>
      </c>
      <c r="AY174" s="250" t="s">
        <v>304</v>
      </c>
    </row>
    <row r="175" s="13" customFormat="1">
      <c r="A175" s="13"/>
      <c r="B175" s="239"/>
      <c r="C175" s="240"/>
      <c r="D175" s="241" t="s">
        <v>323</v>
      </c>
      <c r="E175" s="242" t="s">
        <v>1</v>
      </c>
      <c r="F175" s="243" t="s">
        <v>2554</v>
      </c>
      <c r="G175" s="240"/>
      <c r="H175" s="244">
        <v>65</v>
      </c>
      <c r="I175" s="245"/>
      <c r="J175" s="240"/>
      <c r="K175" s="240"/>
      <c r="L175" s="246"/>
      <c r="M175" s="247"/>
      <c r="N175" s="248"/>
      <c r="O175" s="248"/>
      <c r="P175" s="248"/>
      <c r="Q175" s="248"/>
      <c r="R175" s="248"/>
      <c r="S175" s="248"/>
      <c r="T175" s="249"/>
      <c r="U175" s="13"/>
      <c r="V175" s="13"/>
      <c r="W175" s="13"/>
      <c r="X175" s="13"/>
      <c r="Y175" s="13"/>
      <c r="Z175" s="13"/>
      <c r="AA175" s="13"/>
      <c r="AB175" s="13"/>
      <c r="AC175" s="13"/>
      <c r="AD175" s="13"/>
      <c r="AE175" s="13"/>
      <c r="AT175" s="250" t="s">
        <v>323</v>
      </c>
      <c r="AU175" s="250" t="s">
        <v>86</v>
      </c>
      <c r="AV175" s="13" t="s">
        <v>86</v>
      </c>
      <c r="AW175" s="13" t="s">
        <v>32</v>
      </c>
      <c r="AX175" s="13" t="s">
        <v>77</v>
      </c>
      <c r="AY175" s="250" t="s">
        <v>304</v>
      </c>
    </row>
    <row r="176" s="15" customFormat="1">
      <c r="A176" s="15"/>
      <c r="B176" s="261"/>
      <c r="C176" s="262"/>
      <c r="D176" s="241" t="s">
        <v>323</v>
      </c>
      <c r="E176" s="263" t="s">
        <v>1</v>
      </c>
      <c r="F176" s="264" t="s">
        <v>338</v>
      </c>
      <c r="G176" s="262"/>
      <c r="H176" s="265">
        <v>115.5</v>
      </c>
      <c r="I176" s="266"/>
      <c r="J176" s="262"/>
      <c r="K176" s="262"/>
      <c r="L176" s="267"/>
      <c r="M176" s="268"/>
      <c r="N176" s="269"/>
      <c r="O176" s="269"/>
      <c r="P176" s="269"/>
      <c r="Q176" s="269"/>
      <c r="R176" s="269"/>
      <c r="S176" s="269"/>
      <c r="T176" s="270"/>
      <c r="U176" s="15"/>
      <c r="V176" s="15"/>
      <c r="W176" s="15"/>
      <c r="X176" s="15"/>
      <c r="Y176" s="15"/>
      <c r="Z176" s="15"/>
      <c r="AA176" s="15"/>
      <c r="AB176" s="15"/>
      <c r="AC176" s="15"/>
      <c r="AD176" s="15"/>
      <c r="AE176" s="15"/>
      <c r="AT176" s="271" t="s">
        <v>323</v>
      </c>
      <c r="AU176" s="271" t="s">
        <v>86</v>
      </c>
      <c r="AV176" s="15" t="s">
        <v>311</v>
      </c>
      <c r="AW176" s="15" t="s">
        <v>32</v>
      </c>
      <c r="AX176" s="15" t="s">
        <v>84</v>
      </c>
      <c r="AY176" s="271" t="s">
        <v>304</v>
      </c>
    </row>
    <row r="177" s="2" customFormat="1" ht="21.75" customHeight="1">
      <c r="A177" s="38"/>
      <c r="B177" s="39"/>
      <c r="C177" s="226" t="s">
        <v>403</v>
      </c>
      <c r="D177" s="226" t="s">
        <v>307</v>
      </c>
      <c r="E177" s="227" t="s">
        <v>1709</v>
      </c>
      <c r="F177" s="228" t="s">
        <v>1710</v>
      </c>
      <c r="G177" s="229" t="s">
        <v>575</v>
      </c>
      <c r="H177" s="230">
        <v>1</v>
      </c>
      <c r="I177" s="231"/>
      <c r="J177" s="232">
        <f>ROUND(I177*H177,2)</f>
        <v>0</v>
      </c>
      <c r="K177" s="228" t="s">
        <v>1</v>
      </c>
      <c r="L177" s="44"/>
      <c r="M177" s="233" t="s">
        <v>1</v>
      </c>
      <c r="N177" s="234" t="s">
        <v>42</v>
      </c>
      <c r="O177" s="91"/>
      <c r="P177" s="235">
        <f>O177*H177</f>
        <v>0</v>
      </c>
      <c r="Q177" s="235">
        <v>0.01738</v>
      </c>
      <c r="R177" s="235">
        <f>Q177*H177</f>
        <v>0.01738</v>
      </c>
      <c r="S177" s="235">
        <v>0</v>
      </c>
      <c r="T177" s="236">
        <f>S177*H177</f>
        <v>0</v>
      </c>
      <c r="U177" s="38"/>
      <c r="V177" s="38"/>
      <c r="W177" s="38"/>
      <c r="X177" s="38"/>
      <c r="Y177" s="38"/>
      <c r="Z177" s="38"/>
      <c r="AA177" s="38"/>
      <c r="AB177" s="38"/>
      <c r="AC177" s="38"/>
      <c r="AD177" s="38"/>
      <c r="AE177" s="38"/>
      <c r="AR177" s="237" t="s">
        <v>392</v>
      </c>
      <c r="AT177" s="237" t="s">
        <v>307</v>
      </c>
      <c r="AU177" s="237" t="s">
        <v>86</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392</v>
      </c>
      <c r="BM177" s="237" t="s">
        <v>2555</v>
      </c>
    </row>
    <row r="178" s="13" customFormat="1">
      <c r="A178" s="13"/>
      <c r="B178" s="239"/>
      <c r="C178" s="240"/>
      <c r="D178" s="241" t="s">
        <v>323</v>
      </c>
      <c r="E178" s="242" t="s">
        <v>1</v>
      </c>
      <c r="F178" s="243" t="s">
        <v>2556</v>
      </c>
      <c r="G178" s="240"/>
      <c r="H178" s="244">
        <v>1</v>
      </c>
      <c r="I178" s="245"/>
      <c r="J178" s="240"/>
      <c r="K178" s="240"/>
      <c r="L178" s="246"/>
      <c r="M178" s="247"/>
      <c r="N178" s="248"/>
      <c r="O178" s="248"/>
      <c r="P178" s="248"/>
      <c r="Q178" s="248"/>
      <c r="R178" s="248"/>
      <c r="S178" s="248"/>
      <c r="T178" s="249"/>
      <c r="U178" s="13"/>
      <c r="V178" s="13"/>
      <c r="W178" s="13"/>
      <c r="X178" s="13"/>
      <c r="Y178" s="13"/>
      <c r="Z178" s="13"/>
      <c r="AA178" s="13"/>
      <c r="AB178" s="13"/>
      <c r="AC178" s="13"/>
      <c r="AD178" s="13"/>
      <c r="AE178" s="13"/>
      <c r="AT178" s="250" t="s">
        <v>323</v>
      </c>
      <c r="AU178" s="250" t="s">
        <v>86</v>
      </c>
      <c r="AV178" s="13" t="s">
        <v>86</v>
      </c>
      <c r="AW178" s="13" t="s">
        <v>32</v>
      </c>
      <c r="AX178" s="13" t="s">
        <v>84</v>
      </c>
      <c r="AY178" s="250" t="s">
        <v>304</v>
      </c>
    </row>
    <row r="179" s="2" customFormat="1" ht="16.5" customHeight="1">
      <c r="A179" s="38"/>
      <c r="B179" s="39"/>
      <c r="C179" s="226" t="s">
        <v>410</v>
      </c>
      <c r="D179" s="226" t="s">
        <v>307</v>
      </c>
      <c r="E179" s="227" t="s">
        <v>1713</v>
      </c>
      <c r="F179" s="228" t="s">
        <v>1714</v>
      </c>
      <c r="G179" s="229" t="s">
        <v>575</v>
      </c>
      <c r="H179" s="230">
        <v>2</v>
      </c>
      <c r="I179" s="231"/>
      <c r="J179" s="232">
        <f>ROUND(I179*H179,2)</f>
        <v>0</v>
      </c>
      <c r="K179" s="228" t="s">
        <v>1</v>
      </c>
      <c r="L179" s="44"/>
      <c r="M179" s="233" t="s">
        <v>1</v>
      </c>
      <c r="N179" s="234" t="s">
        <v>42</v>
      </c>
      <c r="O179" s="91"/>
      <c r="P179" s="235">
        <f>O179*H179</f>
        <v>0</v>
      </c>
      <c r="Q179" s="235">
        <v>0</v>
      </c>
      <c r="R179" s="235">
        <f>Q179*H179</f>
        <v>0</v>
      </c>
      <c r="S179" s="235">
        <v>0.0275</v>
      </c>
      <c r="T179" s="236">
        <f>S179*H179</f>
        <v>0.055</v>
      </c>
      <c r="U179" s="38"/>
      <c r="V179" s="38"/>
      <c r="W179" s="38"/>
      <c r="X179" s="38"/>
      <c r="Y179" s="38"/>
      <c r="Z179" s="38"/>
      <c r="AA179" s="38"/>
      <c r="AB179" s="38"/>
      <c r="AC179" s="38"/>
      <c r="AD179" s="38"/>
      <c r="AE179" s="38"/>
      <c r="AR179" s="237" t="s">
        <v>392</v>
      </c>
      <c r="AT179" s="237" t="s">
        <v>307</v>
      </c>
      <c r="AU179" s="237" t="s">
        <v>86</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392</v>
      </c>
      <c r="BM179" s="237" t="s">
        <v>1715</v>
      </c>
    </row>
    <row r="180" s="13" customFormat="1">
      <c r="A180" s="13"/>
      <c r="B180" s="239"/>
      <c r="C180" s="240"/>
      <c r="D180" s="241" t="s">
        <v>323</v>
      </c>
      <c r="E180" s="242" t="s">
        <v>1</v>
      </c>
      <c r="F180" s="243" t="s">
        <v>2557</v>
      </c>
      <c r="G180" s="240"/>
      <c r="H180" s="244">
        <v>2</v>
      </c>
      <c r="I180" s="245"/>
      <c r="J180" s="240"/>
      <c r="K180" s="240"/>
      <c r="L180" s="246"/>
      <c r="M180" s="247"/>
      <c r="N180" s="248"/>
      <c r="O180" s="248"/>
      <c r="P180" s="248"/>
      <c r="Q180" s="248"/>
      <c r="R180" s="248"/>
      <c r="S180" s="248"/>
      <c r="T180" s="249"/>
      <c r="U180" s="13"/>
      <c r="V180" s="13"/>
      <c r="W180" s="13"/>
      <c r="X180" s="13"/>
      <c r="Y180" s="13"/>
      <c r="Z180" s="13"/>
      <c r="AA180" s="13"/>
      <c r="AB180" s="13"/>
      <c r="AC180" s="13"/>
      <c r="AD180" s="13"/>
      <c r="AE180" s="13"/>
      <c r="AT180" s="250" t="s">
        <v>323</v>
      </c>
      <c r="AU180" s="250" t="s">
        <v>86</v>
      </c>
      <c r="AV180" s="13" t="s">
        <v>86</v>
      </c>
      <c r="AW180" s="13" t="s">
        <v>32</v>
      </c>
      <c r="AX180" s="13" t="s">
        <v>84</v>
      </c>
      <c r="AY180" s="250" t="s">
        <v>304</v>
      </c>
    </row>
    <row r="181" s="2" customFormat="1" ht="16.5" customHeight="1">
      <c r="A181" s="38"/>
      <c r="B181" s="39"/>
      <c r="C181" s="226" t="s">
        <v>414</v>
      </c>
      <c r="D181" s="226" t="s">
        <v>307</v>
      </c>
      <c r="E181" s="227" t="s">
        <v>1717</v>
      </c>
      <c r="F181" s="228" t="s">
        <v>1718</v>
      </c>
      <c r="G181" s="229" t="s">
        <v>575</v>
      </c>
      <c r="H181" s="230">
        <v>2</v>
      </c>
      <c r="I181" s="231"/>
      <c r="J181" s="232">
        <f>ROUND(I181*H181,2)</f>
        <v>0</v>
      </c>
      <c r="K181" s="228" t="s">
        <v>1</v>
      </c>
      <c r="L181" s="44"/>
      <c r="M181" s="233" t="s">
        <v>1</v>
      </c>
      <c r="N181" s="234" t="s">
        <v>42</v>
      </c>
      <c r="O181" s="91"/>
      <c r="P181" s="235">
        <f>O181*H181</f>
        <v>0</v>
      </c>
      <c r="Q181" s="235">
        <v>0</v>
      </c>
      <c r="R181" s="235">
        <f>Q181*H181</f>
        <v>0</v>
      </c>
      <c r="S181" s="235">
        <v>0.0275</v>
      </c>
      <c r="T181" s="236">
        <f>S181*H181</f>
        <v>0.055</v>
      </c>
      <c r="U181" s="38"/>
      <c r="V181" s="38"/>
      <c r="W181" s="38"/>
      <c r="X181" s="38"/>
      <c r="Y181" s="38"/>
      <c r="Z181" s="38"/>
      <c r="AA181" s="38"/>
      <c r="AB181" s="38"/>
      <c r="AC181" s="38"/>
      <c r="AD181" s="38"/>
      <c r="AE181" s="38"/>
      <c r="AR181" s="237" t="s">
        <v>392</v>
      </c>
      <c r="AT181" s="237" t="s">
        <v>307</v>
      </c>
      <c r="AU181" s="237" t="s">
        <v>86</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392</v>
      </c>
      <c r="BM181" s="237" t="s">
        <v>1719</v>
      </c>
    </row>
    <row r="182" s="13" customFormat="1">
      <c r="A182" s="13"/>
      <c r="B182" s="239"/>
      <c r="C182" s="240"/>
      <c r="D182" s="241" t="s">
        <v>323</v>
      </c>
      <c r="E182" s="242" t="s">
        <v>1</v>
      </c>
      <c r="F182" s="243" t="s">
        <v>2558</v>
      </c>
      <c r="G182" s="240"/>
      <c r="H182" s="244">
        <v>2</v>
      </c>
      <c r="I182" s="245"/>
      <c r="J182" s="240"/>
      <c r="K182" s="240"/>
      <c r="L182" s="246"/>
      <c r="M182" s="247"/>
      <c r="N182" s="248"/>
      <c r="O182" s="248"/>
      <c r="P182" s="248"/>
      <c r="Q182" s="248"/>
      <c r="R182" s="248"/>
      <c r="S182" s="248"/>
      <c r="T182" s="249"/>
      <c r="U182" s="13"/>
      <c r="V182" s="13"/>
      <c r="W182" s="13"/>
      <c r="X182" s="13"/>
      <c r="Y182" s="13"/>
      <c r="Z182" s="13"/>
      <c r="AA182" s="13"/>
      <c r="AB182" s="13"/>
      <c r="AC182" s="13"/>
      <c r="AD182" s="13"/>
      <c r="AE182" s="13"/>
      <c r="AT182" s="250" t="s">
        <v>323</v>
      </c>
      <c r="AU182" s="250" t="s">
        <v>86</v>
      </c>
      <c r="AV182" s="13" t="s">
        <v>86</v>
      </c>
      <c r="AW182" s="13" t="s">
        <v>32</v>
      </c>
      <c r="AX182" s="13" t="s">
        <v>84</v>
      </c>
      <c r="AY182" s="250" t="s">
        <v>304</v>
      </c>
    </row>
    <row r="183" s="2" customFormat="1" ht="33" customHeight="1">
      <c r="A183" s="38"/>
      <c r="B183" s="39"/>
      <c r="C183" s="226" t="s">
        <v>7</v>
      </c>
      <c r="D183" s="226" t="s">
        <v>307</v>
      </c>
      <c r="E183" s="227" t="s">
        <v>404</v>
      </c>
      <c r="F183" s="228" t="s">
        <v>405</v>
      </c>
      <c r="G183" s="229" t="s">
        <v>406</v>
      </c>
      <c r="H183" s="272"/>
      <c r="I183" s="231"/>
      <c r="J183" s="232">
        <f>ROUND(I183*H183,2)</f>
        <v>0</v>
      </c>
      <c r="K183" s="228" t="s">
        <v>318</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392</v>
      </c>
      <c r="AT183" s="237" t="s">
        <v>307</v>
      </c>
      <c r="AU183" s="237" t="s">
        <v>86</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392</v>
      </c>
      <c r="BM183" s="237" t="s">
        <v>407</v>
      </c>
    </row>
    <row r="184" s="12" customFormat="1" ht="22.8" customHeight="1">
      <c r="A184" s="12"/>
      <c r="B184" s="210"/>
      <c r="C184" s="211"/>
      <c r="D184" s="212" t="s">
        <v>76</v>
      </c>
      <c r="E184" s="224" t="s">
        <v>408</v>
      </c>
      <c r="F184" s="224" t="s">
        <v>409</v>
      </c>
      <c r="G184" s="211"/>
      <c r="H184" s="211"/>
      <c r="I184" s="214"/>
      <c r="J184" s="225">
        <f>BK184</f>
        <v>0</v>
      </c>
      <c r="K184" s="211"/>
      <c r="L184" s="216"/>
      <c r="M184" s="217"/>
      <c r="N184" s="218"/>
      <c r="O184" s="218"/>
      <c r="P184" s="219">
        <f>SUM(P185:P193)</f>
        <v>0</v>
      </c>
      <c r="Q184" s="218"/>
      <c r="R184" s="219">
        <f>SUM(R185:R193)</f>
        <v>0.28420000000000001</v>
      </c>
      <c r="S184" s="218"/>
      <c r="T184" s="220">
        <f>SUM(T185:T193)</f>
        <v>0</v>
      </c>
      <c r="U184" s="12"/>
      <c r="V184" s="12"/>
      <c r="W184" s="12"/>
      <c r="X184" s="12"/>
      <c r="Y184" s="12"/>
      <c r="Z184" s="12"/>
      <c r="AA184" s="12"/>
      <c r="AB184" s="12"/>
      <c r="AC184" s="12"/>
      <c r="AD184" s="12"/>
      <c r="AE184" s="12"/>
      <c r="AR184" s="221" t="s">
        <v>86</v>
      </c>
      <c r="AT184" s="222" t="s">
        <v>76</v>
      </c>
      <c r="AU184" s="222" t="s">
        <v>84</v>
      </c>
      <c r="AY184" s="221" t="s">
        <v>304</v>
      </c>
      <c r="BK184" s="223">
        <f>SUM(BK185:BK193)</f>
        <v>0</v>
      </c>
    </row>
    <row r="185" s="2" customFormat="1" ht="16.5" customHeight="1">
      <c r="A185" s="38"/>
      <c r="B185" s="39"/>
      <c r="C185" s="226" t="s">
        <v>422</v>
      </c>
      <c r="D185" s="226" t="s">
        <v>307</v>
      </c>
      <c r="E185" s="227" t="s">
        <v>411</v>
      </c>
      <c r="F185" s="228" t="s">
        <v>412</v>
      </c>
      <c r="G185" s="229" t="s">
        <v>317</v>
      </c>
      <c r="H185" s="230">
        <v>7</v>
      </c>
      <c r="I185" s="231"/>
      <c r="J185" s="232">
        <f>ROUND(I185*H185,2)</f>
        <v>0</v>
      </c>
      <c r="K185" s="228" t="s">
        <v>318</v>
      </c>
      <c r="L185" s="44"/>
      <c r="M185" s="233" t="s">
        <v>1</v>
      </c>
      <c r="N185" s="234" t="s">
        <v>42</v>
      </c>
      <c r="O185" s="91"/>
      <c r="P185" s="235">
        <f>O185*H185</f>
        <v>0</v>
      </c>
      <c r="Q185" s="235">
        <v>0.00029999999999999997</v>
      </c>
      <c r="R185" s="235">
        <f>Q185*H185</f>
        <v>0.0020999999999999999</v>
      </c>
      <c r="S185" s="235">
        <v>0</v>
      </c>
      <c r="T185" s="236">
        <f>S185*H185</f>
        <v>0</v>
      </c>
      <c r="U185" s="38"/>
      <c r="V185" s="38"/>
      <c r="W185" s="38"/>
      <c r="X185" s="38"/>
      <c r="Y185" s="38"/>
      <c r="Z185" s="38"/>
      <c r="AA185" s="38"/>
      <c r="AB185" s="38"/>
      <c r="AC185" s="38"/>
      <c r="AD185" s="38"/>
      <c r="AE185" s="38"/>
      <c r="AR185" s="237" t="s">
        <v>392</v>
      </c>
      <c r="AT185" s="237" t="s">
        <v>307</v>
      </c>
      <c r="AU185" s="237" t="s">
        <v>86</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392</v>
      </c>
      <c r="BM185" s="237" t="s">
        <v>413</v>
      </c>
    </row>
    <row r="186" s="2" customFormat="1" ht="24.15" customHeight="1">
      <c r="A186" s="38"/>
      <c r="B186" s="39"/>
      <c r="C186" s="226" t="s">
        <v>429</v>
      </c>
      <c r="D186" s="226" t="s">
        <v>307</v>
      </c>
      <c r="E186" s="227" t="s">
        <v>415</v>
      </c>
      <c r="F186" s="228" t="s">
        <v>416</v>
      </c>
      <c r="G186" s="229" t="s">
        <v>317</v>
      </c>
      <c r="H186" s="230">
        <v>7</v>
      </c>
      <c r="I186" s="231"/>
      <c r="J186" s="232">
        <f>ROUND(I186*H186,2)</f>
        <v>0</v>
      </c>
      <c r="K186" s="228" t="s">
        <v>318</v>
      </c>
      <c r="L186" s="44"/>
      <c r="M186" s="233" t="s">
        <v>1</v>
      </c>
      <c r="N186" s="234" t="s">
        <v>42</v>
      </c>
      <c r="O186" s="91"/>
      <c r="P186" s="235">
        <f>O186*H186</f>
        <v>0</v>
      </c>
      <c r="Q186" s="235">
        <v>0.0074999999999999997</v>
      </c>
      <c r="R186" s="235">
        <f>Q186*H186</f>
        <v>0.052499999999999998</v>
      </c>
      <c r="S186" s="235">
        <v>0</v>
      </c>
      <c r="T186" s="236">
        <f>S186*H186</f>
        <v>0</v>
      </c>
      <c r="U186" s="38"/>
      <c r="V186" s="38"/>
      <c r="W186" s="38"/>
      <c r="X186" s="38"/>
      <c r="Y186" s="38"/>
      <c r="Z186" s="38"/>
      <c r="AA186" s="38"/>
      <c r="AB186" s="38"/>
      <c r="AC186" s="38"/>
      <c r="AD186" s="38"/>
      <c r="AE186" s="38"/>
      <c r="AR186" s="237" t="s">
        <v>392</v>
      </c>
      <c r="AT186" s="237" t="s">
        <v>307</v>
      </c>
      <c r="AU186" s="237" t="s">
        <v>86</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392</v>
      </c>
      <c r="BM186" s="237" t="s">
        <v>417</v>
      </c>
    </row>
    <row r="187" s="2" customFormat="1" ht="33" customHeight="1">
      <c r="A187" s="38"/>
      <c r="B187" s="39"/>
      <c r="C187" s="226" t="s">
        <v>433</v>
      </c>
      <c r="D187" s="226" t="s">
        <v>307</v>
      </c>
      <c r="E187" s="227" t="s">
        <v>418</v>
      </c>
      <c r="F187" s="228" t="s">
        <v>419</v>
      </c>
      <c r="G187" s="229" t="s">
        <v>317</v>
      </c>
      <c r="H187" s="230">
        <v>7</v>
      </c>
      <c r="I187" s="231"/>
      <c r="J187" s="232">
        <f>ROUND(I187*H187,2)</f>
        <v>0</v>
      </c>
      <c r="K187" s="228" t="s">
        <v>318</v>
      </c>
      <c r="L187" s="44"/>
      <c r="M187" s="233" t="s">
        <v>1</v>
      </c>
      <c r="N187" s="234" t="s">
        <v>42</v>
      </c>
      <c r="O187" s="91"/>
      <c r="P187" s="235">
        <f>O187*H187</f>
        <v>0</v>
      </c>
      <c r="Q187" s="235">
        <v>0.0060000000000000001</v>
      </c>
      <c r="R187" s="235">
        <f>Q187*H187</f>
        <v>0.042000000000000003</v>
      </c>
      <c r="S187" s="235">
        <v>0</v>
      </c>
      <c r="T187" s="236">
        <f>S187*H187</f>
        <v>0</v>
      </c>
      <c r="U187" s="38"/>
      <c r="V187" s="38"/>
      <c r="W187" s="38"/>
      <c r="X187" s="38"/>
      <c r="Y187" s="38"/>
      <c r="Z187" s="38"/>
      <c r="AA187" s="38"/>
      <c r="AB187" s="38"/>
      <c r="AC187" s="38"/>
      <c r="AD187" s="38"/>
      <c r="AE187" s="38"/>
      <c r="AR187" s="237" t="s">
        <v>392</v>
      </c>
      <c r="AT187" s="237" t="s">
        <v>307</v>
      </c>
      <c r="AU187" s="237" t="s">
        <v>86</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392</v>
      </c>
      <c r="BM187" s="237" t="s">
        <v>420</v>
      </c>
    </row>
    <row r="188" s="13" customFormat="1">
      <c r="A188" s="13"/>
      <c r="B188" s="239"/>
      <c r="C188" s="240"/>
      <c r="D188" s="241" t="s">
        <v>323</v>
      </c>
      <c r="E188" s="242" t="s">
        <v>1</v>
      </c>
      <c r="F188" s="243" t="s">
        <v>2559</v>
      </c>
      <c r="G188" s="240"/>
      <c r="H188" s="244">
        <v>7</v>
      </c>
      <c r="I188" s="245"/>
      <c r="J188" s="240"/>
      <c r="K188" s="240"/>
      <c r="L188" s="246"/>
      <c r="M188" s="247"/>
      <c r="N188" s="248"/>
      <c r="O188" s="248"/>
      <c r="P188" s="248"/>
      <c r="Q188" s="248"/>
      <c r="R188" s="248"/>
      <c r="S188" s="248"/>
      <c r="T188" s="249"/>
      <c r="U188" s="13"/>
      <c r="V188" s="13"/>
      <c r="W188" s="13"/>
      <c r="X188" s="13"/>
      <c r="Y188" s="13"/>
      <c r="Z188" s="13"/>
      <c r="AA188" s="13"/>
      <c r="AB188" s="13"/>
      <c r="AC188" s="13"/>
      <c r="AD188" s="13"/>
      <c r="AE188" s="13"/>
      <c r="AT188" s="250" t="s">
        <v>323</v>
      </c>
      <c r="AU188" s="250" t="s">
        <v>86</v>
      </c>
      <c r="AV188" s="13" t="s">
        <v>86</v>
      </c>
      <c r="AW188" s="13" t="s">
        <v>32</v>
      </c>
      <c r="AX188" s="13" t="s">
        <v>84</v>
      </c>
      <c r="AY188" s="250" t="s">
        <v>304</v>
      </c>
    </row>
    <row r="189" s="2" customFormat="1" ht="37.8" customHeight="1">
      <c r="A189" s="38"/>
      <c r="B189" s="39"/>
      <c r="C189" s="273" t="s">
        <v>437</v>
      </c>
      <c r="D189" s="273" t="s">
        <v>423</v>
      </c>
      <c r="E189" s="274" t="s">
        <v>424</v>
      </c>
      <c r="F189" s="275" t="s">
        <v>425</v>
      </c>
      <c r="G189" s="276" t="s">
        <v>317</v>
      </c>
      <c r="H189" s="277">
        <v>8.0500000000000007</v>
      </c>
      <c r="I189" s="278"/>
      <c r="J189" s="279">
        <f>ROUND(I189*H189,2)</f>
        <v>0</v>
      </c>
      <c r="K189" s="275" t="s">
        <v>318</v>
      </c>
      <c r="L189" s="280"/>
      <c r="M189" s="281" t="s">
        <v>1</v>
      </c>
      <c r="N189" s="282" t="s">
        <v>42</v>
      </c>
      <c r="O189" s="91"/>
      <c r="P189" s="235">
        <f>O189*H189</f>
        <v>0</v>
      </c>
      <c r="Q189" s="235">
        <v>0.021999999999999999</v>
      </c>
      <c r="R189" s="235">
        <f>Q189*H189</f>
        <v>0.17710000000000001</v>
      </c>
      <c r="S189" s="235">
        <v>0</v>
      </c>
      <c r="T189" s="236">
        <f>S189*H189</f>
        <v>0</v>
      </c>
      <c r="U189" s="38"/>
      <c r="V189" s="38"/>
      <c r="W189" s="38"/>
      <c r="X189" s="38"/>
      <c r="Y189" s="38"/>
      <c r="Z189" s="38"/>
      <c r="AA189" s="38"/>
      <c r="AB189" s="38"/>
      <c r="AC189" s="38"/>
      <c r="AD189" s="38"/>
      <c r="AE189" s="38"/>
      <c r="AR189" s="237" t="s">
        <v>426</v>
      </c>
      <c r="AT189" s="237" t="s">
        <v>423</v>
      </c>
      <c r="AU189" s="237" t="s">
        <v>86</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392</v>
      </c>
      <c r="BM189" s="237" t="s">
        <v>427</v>
      </c>
    </row>
    <row r="190" s="13" customFormat="1">
      <c r="A190" s="13"/>
      <c r="B190" s="239"/>
      <c r="C190" s="240"/>
      <c r="D190" s="241" t="s">
        <v>323</v>
      </c>
      <c r="E190" s="240"/>
      <c r="F190" s="243" t="s">
        <v>2026</v>
      </c>
      <c r="G190" s="240"/>
      <c r="H190" s="244">
        <v>8.0500000000000007</v>
      </c>
      <c r="I190" s="245"/>
      <c r="J190" s="240"/>
      <c r="K190" s="240"/>
      <c r="L190" s="246"/>
      <c r="M190" s="247"/>
      <c r="N190" s="248"/>
      <c r="O190" s="248"/>
      <c r="P190" s="248"/>
      <c r="Q190" s="248"/>
      <c r="R190" s="248"/>
      <c r="S190" s="248"/>
      <c r="T190" s="249"/>
      <c r="U190" s="13"/>
      <c r="V190" s="13"/>
      <c r="W190" s="13"/>
      <c r="X190" s="13"/>
      <c r="Y190" s="13"/>
      <c r="Z190" s="13"/>
      <c r="AA190" s="13"/>
      <c r="AB190" s="13"/>
      <c r="AC190" s="13"/>
      <c r="AD190" s="13"/>
      <c r="AE190" s="13"/>
      <c r="AT190" s="250" t="s">
        <v>323</v>
      </c>
      <c r="AU190" s="250" t="s">
        <v>86</v>
      </c>
      <c r="AV190" s="13" t="s">
        <v>86</v>
      </c>
      <c r="AW190" s="13" t="s">
        <v>4</v>
      </c>
      <c r="AX190" s="13" t="s">
        <v>84</v>
      </c>
      <c r="AY190" s="250" t="s">
        <v>304</v>
      </c>
    </row>
    <row r="191" s="2" customFormat="1" ht="33" customHeight="1">
      <c r="A191" s="38"/>
      <c r="B191" s="39"/>
      <c r="C191" s="226" t="s">
        <v>443</v>
      </c>
      <c r="D191" s="226" t="s">
        <v>307</v>
      </c>
      <c r="E191" s="227" t="s">
        <v>430</v>
      </c>
      <c r="F191" s="228" t="s">
        <v>431</v>
      </c>
      <c r="G191" s="229" t="s">
        <v>317</v>
      </c>
      <c r="H191" s="230">
        <v>7</v>
      </c>
      <c r="I191" s="231"/>
      <c r="J191" s="232">
        <f>ROUND(I191*H191,2)</f>
        <v>0</v>
      </c>
      <c r="K191" s="228" t="s">
        <v>318</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392</v>
      </c>
      <c r="AT191" s="237" t="s">
        <v>307</v>
      </c>
      <c r="AU191" s="237" t="s">
        <v>86</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392</v>
      </c>
      <c r="BM191" s="237" t="s">
        <v>432</v>
      </c>
    </row>
    <row r="192" s="2" customFormat="1" ht="24.15" customHeight="1">
      <c r="A192" s="38"/>
      <c r="B192" s="39"/>
      <c r="C192" s="226" t="s">
        <v>447</v>
      </c>
      <c r="D192" s="226" t="s">
        <v>307</v>
      </c>
      <c r="E192" s="227" t="s">
        <v>434</v>
      </c>
      <c r="F192" s="228" t="s">
        <v>435</v>
      </c>
      <c r="G192" s="229" t="s">
        <v>317</v>
      </c>
      <c r="H192" s="230">
        <v>7</v>
      </c>
      <c r="I192" s="231"/>
      <c r="J192" s="232">
        <f>ROUND(I192*H192,2)</f>
        <v>0</v>
      </c>
      <c r="K192" s="228" t="s">
        <v>318</v>
      </c>
      <c r="L192" s="44"/>
      <c r="M192" s="233" t="s">
        <v>1</v>
      </c>
      <c r="N192" s="234" t="s">
        <v>42</v>
      </c>
      <c r="O192" s="91"/>
      <c r="P192" s="235">
        <f>O192*H192</f>
        <v>0</v>
      </c>
      <c r="Q192" s="235">
        <v>0.0015</v>
      </c>
      <c r="R192" s="235">
        <f>Q192*H192</f>
        <v>0.010500000000000001</v>
      </c>
      <c r="S192" s="235">
        <v>0</v>
      </c>
      <c r="T192" s="236">
        <f>S192*H192</f>
        <v>0</v>
      </c>
      <c r="U192" s="38"/>
      <c r="V192" s="38"/>
      <c r="W192" s="38"/>
      <c r="X192" s="38"/>
      <c r="Y192" s="38"/>
      <c r="Z192" s="38"/>
      <c r="AA192" s="38"/>
      <c r="AB192" s="38"/>
      <c r="AC192" s="38"/>
      <c r="AD192" s="38"/>
      <c r="AE192" s="38"/>
      <c r="AR192" s="237" t="s">
        <v>392</v>
      </c>
      <c r="AT192" s="237" t="s">
        <v>307</v>
      </c>
      <c r="AU192" s="237" t="s">
        <v>86</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392</v>
      </c>
      <c r="BM192" s="237" t="s">
        <v>436</v>
      </c>
    </row>
    <row r="193" s="2" customFormat="1" ht="24.15" customHeight="1">
      <c r="A193" s="38"/>
      <c r="B193" s="39"/>
      <c r="C193" s="226" t="s">
        <v>451</v>
      </c>
      <c r="D193" s="226" t="s">
        <v>307</v>
      </c>
      <c r="E193" s="227" t="s">
        <v>438</v>
      </c>
      <c r="F193" s="228" t="s">
        <v>439</v>
      </c>
      <c r="G193" s="229" t="s">
        <v>406</v>
      </c>
      <c r="H193" s="272"/>
      <c r="I193" s="231"/>
      <c r="J193" s="232">
        <f>ROUND(I193*H193,2)</f>
        <v>0</v>
      </c>
      <c r="K193" s="228" t="s">
        <v>318</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392</v>
      </c>
      <c r="AT193" s="237" t="s">
        <v>307</v>
      </c>
      <c r="AU193" s="237" t="s">
        <v>86</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392</v>
      </c>
      <c r="BM193" s="237" t="s">
        <v>440</v>
      </c>
    </row>
    <row r="194" s="12" customFormat="1" ht="22.8" customHeight="1">
      <c r="A194" s="12"/>
      <c r="B194" s="210"/>
      <c r="C194" s="211"/>
      <c r="D194" s="212" t="s">
        <v>76</v>
      </c>
      <c r="E194" s="224" t="s">
        <v>441</v>
      </c>
      <c r="F194" s="224" t="s">
        <v>442</v>
      </c>
      <c r="G194" s="211"/>
      <c r="H194" s="211"/>
      <c r="I194" s="214"/>
      <c r="J194" s="225">
        <f>BK194</f>
        <v>0</v>
      </c>
      <c r="K194" s="211"/>
      <c r="L194" s="216"/>
      <c r="M194" s="217"/>
      <c r="N194" s="218"/>
      <c r="O194" s="218"/>
      <c r="P194" s="219">
        <f>SUM(P195:P209)</f>
        <v>0</v>
      </c>
      <c r="Q194" s="218"/>
      <c r="R194" s="219">
        <f>SUM(R195:R209)</f>
        <v>0.265015</v>
      </c>
      <c r="S194" s="218"/>
      <c r="T194" s="220">
        <f>SUM(T195:T209)</f>
        <v>0.081000000000000003</v>
      </c>
      <c r="U194" s="12"/>
      <c r="V194" s="12"/>
      <c r="W194" s="12"/>
      <c r="X194" s="12"/>
      <c r="Y194" s="12"/>
      <c r="Z194" s="12"/>
      <c r="AA194" s="12"/>
      <c r="AB194" s="12"/>
      <c r="AC194" s="12"/>
      <c r="AD194" s="12"/>
      <c r="AE194" s="12"/>
      <c r="AR194" s="221" t="s">
        <v>86</v>
      </c>
      <c r="AT194" s="222" t="s">
        <v>76</v>
      </c>
      <c r="AU194" s="222" t="s">
        <v>84</v>
      </c>
      <c r="AY194" s="221" t="s">
        <v>304</v>
      </c>
      <c r="BK194" s="223">
        <f>SUM(BK195:BK209)</f>
        <v>0</v>
      </c>
    </row>
    <row r="195" s="2" customFormat="1" ht="24.15" customHeight="1">
      <c r="A195" s="38"/>
      <c r="B195" s="39"/>
      <c r="C195" s="226" t="s">
        <v>456</v>
      </c>
      <c r="D195" s="226" t="s">
        <v>307</v>
      </c>
      <c r="E195" s="227" t="s">
        <v>444</v>
      </c>
      <c r="F195" s="228" t="s">
        <v>445</v>
      </c>
      <c r="G195" s="229" t="s">
        <v>317</v>
      </c>
      <c r="H195" s="230">
        <v>27</v>
      </c>
      <c r="I195" s="231"/>
      <c r="J195" s="232">
        <f>ROUND(I195*H195,2)</f>
        <v>0</v>
      </c>
      <c r="K195" s="228" t="s">
        <v>318</v>
      </c>
      <c r="L195" s="44"/>
      <c r="M195" s="233" t="s">
        <v>1</v>
      </c>
      <c r="N195" s="234" t="s">
        <v>42</v>
      </c>
      <c r="O195" s="91"/>
      <c r="P195" s="235">
        <f>O195*H195</f>
        <v>0</v>
      </c>
      <c r="Q195" s="235">
        <v>3.0000000000000001E-05</v>
      </c>
      <c r="R195" s="235">
        <f>Q195*H195</f>
        <v>0.00081000000000000006</v>
      </c>
      <c r="S195" s="235">
        <v>0</v>
      </c>
      <c r="T195" s="236">
        <f>S195*H195</f>
        <v>0</v>
      </c>
      <c r="U195" s="38"/>
      <c r="V195" s="38"/>
      <c r="W195" s="38"/>
      <c r="X195" s="38"/>
      <c r="Y195" s="38"/>
      <c r="Z195" s="38"/>
      <c r="AA195" s="38"/>
      <c r="AB195" s="38"/>
      <c r="AC195" s="38"/>
      <c r="AD195" s="38"/>
      <c r="AE195" s="38"/>
      <c r="AR195" s="237" t="s">
        <v>392</v>
      </c>
      <c r="AT195" s="237" t="s">
        <v>307</v>
      </c>
      <c r="AU195" s="237" t="s">
        <v>86</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392</v>
      </c>
      <c r="BM195" s="237" t="s">
        <v>446</v>
      </c>
    </row>
    <row r="196" s="2" customFormat="1" ht="33" customHeight="1">
      <c r="A196" s="38"/>
      <c r="B196" s="39"/>
      <c r="C196" s="226" t="s">
        <v>461</v>
      </c>
      <c r="D196" s="226" t="s">
        <v>307</v>
      </c>
      <c r="E196" s="227" t="s">
        <v>448</v>
      </c>
      <c r="F196" s="228" t="s">
        <v>449</v>
      </c>
      <c r="G196" s="229" t="s">
        <v>317</v>
      </c>
      <c r="H196" s="230">
        <v>27</v>
      </c>
      <c r="I196" s="231"/>
      <c r="J196" s="232">
        <f>ROUND(I196*H196,2)</f>
        <v>0</v>
      </c>
      <c r="K196" s="228" t="s">
        <v>318</v>
      </c>
      <c r="L196" s="44"/>
      <c r="M196" s="233" t="s">
        <v>1</v>
      </c>
      <c r="N196" s="234" t="s">
        <v>42</v>
      </c>
      <c r="O196" s="91"/>
      <c r="P196" s="235">
        <f>O196*H196</f>
        <v>0</v>
      </c>
      <c r="Q196" s="235">
        <v>0.0074999999999999997</v>
      </c>
      <c r="R196" s="235">
        <f>Q196*H196</f>
        <v>0.20249999999999999</v>
      </c>
      <c r="S196" s="235">
        <v>0</v>
      </c>
      <c r="T196" s="236">
        <f>S196*H196</f>
        <v>0</v>
      </c>
      <c r="U196" s="38"/>
      <c r="V196" s="38"/>
      <c r="W196" s="38"/>
      <c r="X196" s="38"/>
      <c r="Y196" s="38"/>
      <c r="Z196" s="38"/>
      <c r="AA196" s="38"/>
      <c r="AB196" s="38"/>
      <c r="AC196" s="38"/>
      <c r="AD196" s="38"/>
      <c r="AE196" s="38"/>
      <c r="AR196" s="237" t="s">
        <v>392</v>
      </c>
      <c r="AT196" s="237" t="s">
        <v>307</v>
      </c>
      <c r="AU196" s="237" t="s">
        <v>86</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392</v>
      </c>
      <c r="BM196" s="237" t="s">
        <v>450</v>
      </c>
    </row>
    <row r="197" s="2" customFormat="1" ht="24.15" customHeight="1">
      <c r="A197" s="38"/>
      <c r="B197" s="39"/>
      <c r="C197" s="226" t="s">
        <v>466</v>
      </c>
      <c r="D197" s="226" t="s">
        <v>307</v>
      </c>
      <c r="E197" s="227" t="s">
        <v>452</v>
      </c>
      <c r="F197" s="228" t="s">
        <v>453</v>
      </c>
      <c r="G197" s="229" t="s">
        <v>317</v>
      </c>
      <c r="H197" s="230">
        <v>27</v>
      </c>
      <c r="I197" s="231"/>
      <c r="J197" s="232">
        <f>ROUND(I197*H197,2)</f>
        <v>0</v>
      </c>
      <c r="K197" s="228" t="s">
        <v>318</v>
      </c>
      <c r="L197" s="44"/>
      <c r="M197" s="233" t="s">
        <v>1</v>
      </c>
      <c r="N197" s="234" t="s">
        <v>42</v>
      </c>
      <c r="O197" s="91"/>
      <c r="P197" s="235">
        <f>O197*H197</f>
        <v>0</v>
      </c>
      <c r="Q197" s="235">
        <v>0</v>
      </c>
      <c r="R197" s="235">
        <f>Q197*H197</f>
        <v>0</v>
      </c>
      <c r="S197" s="235">
        <v>0.0030000000000000001</v>
      </c>
      <c r="T197" s="236">
        <f>S197*H197</f>
        <v>0.081000000000000003</v>
      </c>
      <c r="U197" s="38"/>
      <c r="V197" s="38"/>
      <c r="W197" s="38"/>
      <c r="X197" s="38"/>
      <c r="Y197" s="38"/>
      <c r="Z197" s="38"/>
      <c r="AA197" s="38"/>
      <c r="AB197" s="38"/>
      <c r="AC197" s="38"/>
      <c r="AD197" s="38"/>
      <c r="AE197" s="38"/>
      <c r="AR197" s="237" t="s">
        <v>392</v>
      </c>
      <c r="AT197" s="237" t="s">
        <v>307</v>
      </c>
      <c r="AU197" s="237" t="s">
        <v>86</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392</v>
      </c>
      <c r="BM197" s="237" t="s">
        <v>454</v>
      </c>
    </row>
    <row r="198" s="13" customFormat="1">
      <c r="A198" s="13"/>
      <c r="B198" s="239"/>
      <c r="C198" s="240"/>
      <c r="D198" s="241" t="s">
        <v>323</v>
      </c>
      <c r="E198" s="242" t="s">
        <v>1</v>
      </c>
      <c r="F198" s="243" t="s">
        <v>2560</v>
      </c>
      <c r="G198" s="240"/>
      <c r="H198" s="244">
        <v>25</v>
      </c>
      <c r="I198" s="245"/>
      <c r="J198" s="240"/>
      <c r="K198" s="240"/>
      <c r="L198" s="246"/>
      <c r="M198" s="247"/>
      <c r="N198" s="248"/>
      <c r="O198" s="248"/>
      <c r="P198" s="248"/>
      <c r="Q198" s="248"/>
      <c r="R198" s="248"/>
      <c r="S198" s="248"/>
      <c r="T198" s="249"/>
      <c r="U198" s="13"/>
      <c r="V198" s="13"/>
      <c r="W198" s="13"/>
      <c r="X198" s="13"/>
      <c r="Y198" s="13"/>
      <c r="Z198" s="13"/>
      <c r="AA198" s="13"/>
      <c r="AB198" s="13"/>
      <c r="AC198" s="13"/>
      <c r="AD198" s="13"/>
      <c r="AE198" s="13"/>
      <c r="AT198" s="250" t="s">
        <v>323</v>
      </c>
      <c r="AU198" s="250" t="s">
        <v>86</v>
      </c>
      <c r="AV198" s="13" t="s">
        <v>86</v>
      </c>
      <c r="AW198" s="13" t="s">
        <v>32</v>
      </c>
      <c r="AX198" s="13" t="s">
        <v>77</v>
      </c>
      <c r="AY198" s="250" t="s">
        <v>304</v>
      </c>
    </row>
    <row r="199" s="13" customFormat="1">
      <c r="A199" s="13"/>
      <c r="B199" s="239"/>
      <c r="C199" s="240"/>
      <c r="D199" s="241" t="s">
        <v>323</v>
      </c>
      <c r="E199" s="242" t="s">
        <v>1</v>
      </c>
      <c r="F199" s="243" t="s">
        <v>2561</v>
      </c>
      <c r="G199" s="240"/>
      <c r="H199" s="244">
        <v>2</v>
      </c>
      <c r="I199" s="245"/>
      <c r="J199" s="240"/>
      <c r="K199" s="240"/>
      <c r="L199" s="246"/>
      <c r="M199" s="247"/>
      <c r="N199" s="248"/>
      <c r="O199" s="248"/>
      <c r="P199" s="248"/>
      <c r="Q199" s="248"/>
      <c r="R199" s="248"/>
      <c r="S199" s="248"/>
      <c r="T199" s="249"/>
      <c r="U199" s="13"/>
      <c r="V199" s="13"/>
      <c r="W199" s="13"/>
      <c r="X199" s="13"/>
      <c r="Y199" s="13"/>
      <c r="Z199" s="13"/>
      <c r="AA199" s="13"/>
      <c r="AB199" s="13"/>
      <c r="AC199" s="13"/>
      <c r="AD199" s="13"/>
      <c r="AE199" s="13"/>
      <c r="AT199" s="250" t="s">
        <v>323</v>
      </c>
      <c r="AU199" s="250" t="s">
        <v>86</v>
      </c>
      <c r="AV199" s="13" t="s">
        <v>86</v>
      </c>
      <c r="AW199" s="13" t="s">
        <v>32</v>
      </c>
      <c r="AX199" s="13" t="s">
        <v>77</v>
      </c>
      <c r="AY199" s="250" t="s">
        <v>304</v>
      </c>
    </row>
    <row r="200" s="15" customFormat="1">
      <c r="A200" s="15"/>
      <c r="B200" s="261"/>
      <c r="C200" s="262"/>
      <c r="D200" s="241" t="s">
        <v>323</v>
      </c>
      <c r="E200" s="263" t="s">
        <v>1</v>
      </c>
      <c r="F200" s="264" t="s">
        <v>338</v>
      </c>
      <c r="G200" s="262"/>
      <c r="H200" s="265">
        <v>27</v>
      </c>
      <c r="I200" s="266"/>
      <c r="J200" s="262"/>
      <c r="K200" s="262"/>
      <c r="L200" s="267"/>
      <c r="M200" s="268"/>
      <c r="N200" s="269"/>
      <c r="O200" s="269"/>
      <c r="P200" s="269"/>
      <c r="Q200" s="269"/>
      <c r="R200" s="269"/>
      <c r="S200" s="269"/>
      <c r="T200" s="270"/>
      <c r="U200" s="15"/>
      <c r="V200" s="15"/>
      <c r="W200" s="15"/>
      <c r="X200" s="15"/>
      <c r="Y200" s="15"/>
      <c r="Z200" s="15"/>
      <c r="AA200" s="15"/>
      <c r="AB200" s="15"/>
      <c r="AC200" s="15"/>
      <c r="AD200" s="15"/>
      <c r="AE200" s="15"/>
      <c r="AT200" s="271" t="s">
        <v>323</v>
      </c>
      <c r="AU200" s="271" t="s">
        <v>86</v>
      </c>
      <c r="AV200" s="15" t="s">
        <v>311</v>
      </c>
      <c r="AW200" s="15" t="s">
        <v>32</v>
      </c>
      <c r="AX200" s="15" t="s">
        <v>84</v>
      </c>
      <c r="AY200" s="271" t="s">
        <v>304</v>
      </c>
    </row>
    <row r="201" s="2" customFormat="1" ht="16.5" customHeight="1">
      <c r="A201" s="38"/>
      <c r="B201" s="39"/>
      <c r="C201" s="226" t="s">
        <v>426</v>
      </c>
      <c r="D201" s="226" t="s">
        <v>307</v>
      </c>
      <c r="E201" s="227" t="s">
        <v>457</v>
      </c>
      <c r="F201" s="228" t="s">
        <v>458</v>
      </c>
      <c r="G201" s="229" t="s">
        <v>317</v>
      </c>
      <c r="H201" s="230">
        <v>25</v>
      </c>
      <c r="I201" s="231"/>
      <c r="J201" s="232">
        <f>ROUND(I201*H201,2)</f>
        <v>0</v>
      </c>
      <c r="K201" s="228" t="s">
        <v>318</v>
      </c>
      <c r="L201" s="44"/>
      <c r="M201" s="233" t="s">
        <v>1</v>
      </c>
      <c r="N201" s="234" t="s">
        <v>42</v>
      </c>
      <c r="O201" s="91"/>
      <c r="P201" s="235">
        <f>O201*H201</f>
        <v>0</v>
      </c>
      <c r="Q201" s="235">
        <v>0.00050000000000000001</v>
      </c>
      <c r="R201" s="235">
        <f>Q201*H201</f>
        <v>0.012500000000000001</v>
      </c>
      <c r="S201" s="235">
        <v>0</v>
      </c>
      <c r="T201" s="236">
        <f>S201*H201</f>
        <v>0</v>
      </c>
      <c r="U201" s="38"/>
      <c r="V201" s="38"/>
      <c r="W201" s="38"/>
      <c r="X201" s="38"/>
      <c r="Y201" s="38"/>
      <c r="Z201" s="38"/>
      <c r="AA201" s="38"/>
      <c r="AB201" s="38"/>
      <c r="AC201" s="38"/>
      <c r="AD201" s="38"/>
      <c r="AE201" s="38"/>
      <c r="AR201" s="237" t="s">
        <v>392</v>
      </c>
      <c r="AT201" s="237" t="s">
        <v>307</v>
      </c>
      <c r="AU201" s="237" t="s">
        <v>86</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392</v>
      </c>
      <c r="BM201" s="237" t="s">
        <v>459</v>
      </c>
    </row>
    <row r="202" s="13" customFormat="1">
      <c r="A202" s="13"/>
      <c r="B202" s="239"/>
      <c r="C202" s="240"/>
      <c r="D202" s="241" t="s">
        <v>323</v>
      </c>
      <c r="E202" s="242" t="s">
        <v>1</v>
      </c>
      <c r="F202" s="243" t="s">
        <v>2562</v>
      </c>
      <c r="G202" s="240"/>
      <c r="H202" s="244">
        <v>25</v>
      </c>
      <c r="I202" s="245"/>
      <c r="J202" s="240"/>
      <c r="K202" s="240"/>
      <c r="L202" s="246"/>
      <c r="M202" s="247"/>
      <c r="N202" s="248"/>
      <c r="O202" s="248"/>
      <c r="P202" s="248"/>
      <c r="Q202" s="248"/>
      <c r="R202" s="248"/>
      <c r="S202" s="248"/>
      <c r="T202" s="249"/>
      <c r="U202" s="13"/>
      <c r="V202" s="13"/>
      <c r="W202" s="13"/>
      <c r="X202" s="13"/>
      <c r="Y202" s="13"/>
      <c r="Z202" s="13"/>
      <c r="AA202" s="13"/>
      <c r="AB202" s="13"/>
      <c r="AC202" s="13"/>
      <c r="AD202" s="13"/>
      <c r="AE202" s="13"/>
      <c r="AT202" s="250" t="s">
        <v>323</v>
      </c>
      <c r="AU202" s="250" t="s">
        <v>86</v>
      </c>
      <c r="AV202" s="13" t="s">
        <v>86</v>
      </c>
      <c r="AW202" s="13" t="s">
        <v>32</v>
      </c>
      <c r="AX202" s="13" t="s">
        <v>84</v>
      </c>
      <c r="AY202" s="250" t="s">
        <v>304</v>
      </c>
    </row>
    <row r="203" s="2" customFormat="1" ht="44.25" customHeight="1">
      <c r="A203" s="38"/>
      <c r="B203" s="39"/>
      <c r="C203" s="273" t="s">
        <v>475</v>
      </c>
      <c r="D203" s="273" t="s">
        <v>423</v>
      </c>
      <c r="E203" s="274" t="s">
        <v>462</v>
      </c>
      <c r="F203" s="275" t="s">
        <v>463</v>
      </c>
      <c r="G203" s="276" t="s">
        <v>317</v>
      </c>
      <c r="H203" s="277">
        <v>27.5</v>
      </c>
      <c r="I203" s="278"/>
      <c r="J203" s="279">
        <f>ROUND(I203*H203,2)</f>
        <v>0</v>
      </c>
      <c r="K203" s="275" t="s">
        <v>318</v>
      </c>
      <c r="L203" s="280"/>
      <c r="M203" s="281" t="s">
        <v>1</v>
      </c>
      <c r="N203" s="282" t="s">
        <v>42</v>
      </c>
      <c r="O203" s="91"/>
      <c r="P203" s="235">
        <f>O203*H203</f>
        <v>0</v>
      </c>
      <c r="Q203" s="235">
        <v>0.00155</v>
      </c>
      <c r="R203" s="235">
        <f>Q203*H203</f>
        <v>0.042624999999999996</v>
      </c>
      <c r="S203" s="235">
        <v>0</v>
      </c>
      <c r="T203" s="236">
        <f>S203*H203</f>
        <v>0</v>
      </c>
      <c r="U203" s="38"/>
      <c r="V203" s="38"/>
      <c r="W203" s="38"/>
      <c r="X203" s="38"/>
      <c r="Y203" s="38"/>
      <c r="Z203" s="38"/>
      <c r="AA203" s="38"/>
      <c r="AB203" s="38"/>
      <c r="AC203" s="38"/>
      <c r="AD203" s="38"/>
      <c r="AE203" s="38"/>
      <c r="AR203" s="237" t="s">
        <v>426</v>
      </c>
      <c r="AT203" s="237" t="s">
        <v>423</v>
      </c>
      <c r="AU203" s="237" t="s">
        <v>86</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392</v>
      </c>
      <c r="BM203" s="237" t="s">
        <v>464</v>
      </c>
    </row>
    <row r="204" s="13" customFormat="1">
      <c r="A204" s="13"/>
      <c r="B204" s="239"/>
      <c r="C204" s="240"/>
      <c r="D204" s="241" t="s">
        <v>323</v>
      </c>
      <c r="E204" s="240"/>
      <c r="F204" s="243" t="s">
        <v>2436</v>
      </c>
      <c r="G204" s="240"/>
      <c r="H204" s="244">
        <v>27.5</v>
      </c>
      <c r="I204" s="245"/>
      <c r="J204" s="240"/>
      <c r="K204" s="240"/>
      <c r="L204" s="246"/>
      <c r="M204" s="247"/>
      <c r="N204" s="248"/>
      <c r="O204" s="248"/>
      <c r="P204" s="248"/>
      <c r="Q204" s="248"/>
      <c r="R204" s="248"/>
      <c r="S204" s="248"/>
      <c r="T204" s="249"/>
      <c r="U204" s="13"/>
      <c r="V204" s="13"/>
      <c r="W204" s="13"/>
      <c r="X204" s="13"/>
      <c r="Y204" s="13"/>
      <c r="Z204" s="13"/>
      <c r="AA204" s="13"/>
      <c r="AB204" s="13"/>
      <c r="AC204" s="13"/>
      <c r="AD204" s="13"/>
      <c r="AE204" s="13"/>
      <c r="AT204" s="250" t="s">
        <v>323</v>
      </c>
      <c r="AU204" s="250" t="s">
        <v>86</v>
      </c>
      <c r="AV204" s="13" t="s">
        <v>86</v>
      </c>
      <c r="AW204" s="13" t="s">
        <v>4</v>
      </c>
      <c r="AX204" s="13" t="s">
        <v>84</v>
      </c>
      <c r="AY204" s="250" t="s">
        <v>304</v>
      </c>
    </row>
    <row r="205" s="2" customFormat="1" ht="16.5" customHeight="1">
      <c r="A205" s="38"/>
      <c r="B205" s="39"/>
      <c r="C205" s="226" t="s">
        <v>479</v>
      </c>
      <c r="D205" s="226" t="s">
        <v>307</v>
      </c>
      <c r="E205" s="227" t="s">
        <v>1401</v>
      </c>
      <c r="F205" s="228" t="s">
        <v>1402</v>
      </c>
      <c r="G205" s="229" t="s">
        <v>317</v>
      </c>
      <c r="H205" s="230">
        <v>2</v>
      </c>
      <c r="I205" s="231"/>
      <c r="J205" s="232">
        <f>ROUND(I205*H205,2)</f>
        <v>0</v>
      </c>
      <c r="K205" s="228" t="s">
        <v>318</v>
      </c>
      <c r="L205" s="44"/>
      <c r="M205" s="233" t="s">
        <v>1</v>
      </c>
      <c r="N205" s="234" t="s">
        <v>42</v>
      </c>
      <c r="O205" s="91"/>
      <c r="P205" s="235">
        <f>O205*H205</f>
        <v>0</v>
      </c>
      <c r="Q205" s="235">
        <v>0.00029999999999999997</v>
      </c>
      <c r="R205" s="235">
        <f>Q205*H205</f>
        <v>0.00059999999999999995</v>
      </c>
      <c r="S205" s="235">
        <v>0</v>
      </c>
      <c r="T205" s="236">
        <f>S205*H205</f>
        <v>0</v>
      </c>
      <c r="U205" s="38"/>
      <c r="V205" s="38"/>
      <c r="W205" s="38"/>
      <c r="X205" s="38"/>
      <c r="Y205" s="38"/>
      <c r="Z205" s="38"/>
      <c r="AA205" s="38"/>
      <c r="AB205" s="38"/>
      <c r="AC205" s="38"/>
      <c r="AD205" s="38"/>
      <c r="AE205" s="38"/>
      <c r="AR205" s="237" t="s">
        <v>392</v>
      </c>
      <c r="AT205" s="237" t="s">
        <v>307</v>
      </c>
      <c r="AU205" s="237" t="s">
        <v>86</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392</v>
      </c>
      <c r="BM205" s="237" t="s">
        <v>1403</v>
      </c>
    </row>
    <row r="206" s="13" customFormat="1">
      <c r="A206" s="13"/>
      <c r="B206" s="239"/>
      <c r="C206" s="240"/>
      <c r="D206" s="241" t="s">
        <v>323</v>
      </c>
      <c r="E206" s="242" t="s">
        <v>1</v>
      </c>
      <c r="F206" s="243" t="s">
        <v>2563</v>
      </c>
      <c r="G206" s="240"/>
      <c r="H206" s="244">
        <v>2</v>
      </c>
      <c r="I206" s="245"/>
      <c r="J206" s="240"/>
      <c r="K206" s="240"/>
      <c r="L206" s="246"/>
      <c r="M206" s="247"/>
      <c r="N206" s="248"/>
      <c r="O206" s="248"/>
      <c r="P206" s="248"/>
      <c r="Q206" s="248"/>
      <c r="R206" s="248"/>
      <c r="S206" s="248"/>
      <c r="T206" s="249"/>
      <c r="U206" s="13"/>
      <c r="V206" s="13"/>
      <c r="W206" s="13"/>
      <c r="X206" s="13"/>
      <c r="Y206" s="13"/>
      <c r="Z206" s="13"/>
      <c r="AA206" s="13"/>
      <c r="AB206" s="13"/>
      <c r="AC206" s="13"/>
      <c r="AD206" s="13"/>
      <c r="AE206" s="13"/>
      <c r="AT206" s="250" t="s">
        <v>323</v>
      </c>
      <c r="AU206" s="250" t="s">
        <v>86</v>
      </c>
      <c r="AV206" s="13" t="s">
        <v>86</v>
      </c>
      <c r="AW206" s="13" t="s">
        <v>32</v>
      </c>
      <c r="AX206" s="13" t="s">
        <v>84</v>
      </c>
      <c r="AY206" s="250" t="s">
        <v>304</v>
      </c>
    </row>
    <row r="207" s="2" customFormat="1" ht="44.25" customHeight="1">
      <c r="A207" s="38"/>
      <c r="B207" s="39"/>
      <c r="C207" s="273" t="s">
        <v>483</v>
      </c>
      <c r="D207" s="273" t="s">
        <v>423</v>
      </c>
      <c r="E207" s="274" t="s">
        <v>1405</v>
      </c>
      <c r="F207" s="275" t="s">
        <v>1406</v>
      </c>
      <c r="G207" s="276" t="s">
        <v>317</v>
      </c>
      <c r="H207" s="277">
        <v>2.2999999999999998</v>
      </c>
      <c r="I207" s="278"/>
      <c r="J207" s="279">
        <f>ROUND(I207*H207,2)</f>
        <v>0</v>
      </c>
      <c r="K207" s="275" t="s">
        <v>318</v>
      </c>
      <c r="L207" s="280"/>
      <c r="M207" s="281" t="s">
        <v>1</v>
      </c>
      <c r="N207" s="282" t="s">
        <v>42</v>
      </c>
      <c r="O207" s="91"/>
      <c r="P207" s="235">
        <f>O207*H207</f>
        <v>0</v>
      </c>
      <c r="Q207" s="235">
        <v>0.0025999999999999999</v>
      </c>
      <c r="R207" s="235">
        <f>Q207*H207</f>
        <v>0.0059799999999999992</v>
      </c>
      <c r="S207" s="235">
        <v>0</v>
      </c>
      <c r="T207" s="236">
        <f>S207*H207</f>
        <v>0</v>
      </c>
      <c r="U207" s="38"/>
      <c r="V207" s="38"/>
      <c r="W207" s="38"/>
      <c r="X207" s="38"/>
      <c r="Y207" s="38"/>
      <c r="Z207" s="38"/>
      <c r="AA207" s="38"/>
      <c r="AB207" s="38"/>
      <c r="AC207" s="38"/>
      <c r="AD207" s="38"/>
      <c r="AE207" s="38"/>
      <c r="AR207" s="237" t="s">
        <v>426</v>
      </c>
      <c r="AT207" s="237" t="s">
        <v>423</v>
      </c>
      <c r="AU207" s="237" t="s">
        <v>86</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392</v>
      </c>
      <c r="BM207" s="237" t="s">
        <v>1407</v>
      </c>
    </row>
    <row r="208" s="13" customFormat="1">
      <c r="A208" s="13"/>
      <c r="B208" s="239"/>
      <c r="C208" s="240"/>
      <c r="D208" s="241" t="s">
        <v>323</v>
      </c>
      <c r="E208" s="240"/>
      <c r="F208" s="243" t="s">
        <v>2438</v>
      </c>
      <c r="G208" s="240"/>
      <c r="H208" s="244">
        <v>2.2999999999999998</v>
      </c>
      <c r="I208" s="245"/>
      <c r="J208" s="240"/>
      <c r="K208" s="240"/>
      <c r="L208" s="246"/>
      <c r="M208" s="247"/>
      <c r="N208" s="248"/>
      <c r="O208" s="248"/>
      <c r="P208" s="248"/>
      <c r="Q208" s="248"/>
      <c r="R208" s="248"/>
      <c r="S208" s="248"/>
      <c r="T208" s="249"/>
      <c r="U208" s="13"/>
      <c r="V208" s="13"/>
      <c r="W208" s="13"/>
      <c r="X208" s="13"/>
      <c r="Y208" s="13"/>
      <c r="Z208" s="13"/>
      <c r="AA208" s="13"/>
      <c r="AB208" s="13"/>
      <c r="AC208" s="13"/>
      <c r="AD208" s="13"/>
      <c r="AE208" s="13"/>
      <c r="AT208" s="250" t="s">
        <v>323</v>
      </c>
      <c r="AU208" s="250" t="s">
        <v>86</v>
      </c>
      <c r="AV208" s="13" t="s">
        <v>86</v>
      </c>
      <c r="AW208" s="13" t="s">
        <v>4</v>
      </c>
      <c r="AX208" s="13" t="s">
        <v>84</v>
      </c>
      <c r="AY208" s="250" t="s">
        <v>304</v>
      </c>
    </row>
    <row r="209" s="2" customFormat="1" ht="24.15" customHeight="1">
      <c r="A209" s="38"/>
      <c r="B209" s="39"/>
      <c r="C209" s="226" t="s">
        <v>488</v>
      </c>
      <c r="D209" s="226" t="s">
        <v>307</v>
      </c>
      <c r="E209" s="227" t="s">
        <v>467</v>
      </c>
      <c r="F209" s="228" t="s">
        <v>468</v>
      </c>
      <c r="G209" s="229" t="s">
        <v>406</v>
      </c>
      <c r="H209" s="272"/>
      <c r="I209" s="231"/>
      <c r="J209" s="232">
        <f>ROUND(I209*H209,2)</f>
        <v>0</v>
      </c>
      <c r="K209" s="228" t="s">
        <v>318</v>
      </c>
      <c r="L209" s="44"/>
      <c r="M209" s="233" t="s">
        <v>1</v>
      </c>
      <c r="N209" s="234" t="s">
        <v>42</v>
      </c>
      <c r="O209" s="91"/>
      <c r="P209" s="235">
        <f>O209*H209</f>
        <v>0</v>
      </c>
      <c r="Q209" s="235">
        <v>0</v>
      </c>
      <c r="R209" s="235">
        <f>Q209*H209</f>
        <v>0</v>
      </c>
      <c r="S209" s="235">
        <v>0</v>
      </c>
      <c r="T209" s="236">
        <f>S209*H209</f>
        <v>0</v>
      </c>
      <c r="U209" s="38"/>
      <c r="V209" s="38"/>
      <c r="W209" s="38"/>
      <c r="X209" s="38"/>
      <c r="Y209" s="38"/>
      <c r="Z209" s="38"/>
      <c r="AA209" s="38"/>
      <c r="AB209" s="38"/>
      <c r="AC209" s="38"/>
      <c r="AD209" s="38"/>
      <c r="AE209" s="38"/>
      <c r="AR209" s="237" t="s">
        <v>392</v>
      </c>
      <c r="AT209" s="237" t="s">
        <v>307</v>
      </c>
      <c r="AU209" s="237" t="s">
        <v>86</v>
      </c>
      <c r="AY209" s="17" t="s">
        <v>304</v>
      </c>
      <c r="BE209" s="238">
        <f>IF(N209="základní",J209,0)</f>
        <v>0</v>
      </c>
      <c r="BF209" s="238">
        <f>IF(N209="snížená",J209,0)</f>
        <v>0</v>
      </c>
      <c r="BG209" s="238">
        <f>IF(N209="zákl. přenesená",J209,0)</f>
        <v>0</v>
      </c>
      <c r="BH209" s="238">
        <f>IF(N209="sníž. přenesená",J209,0)</f>
        <v>0</v>
      </c>
      <c r="BI209" s="238">
        <f>IF(N209="nulová",J209,0)</f>
        <v>0</v>
      </c>
      <c r="BJ209" s="17" t="s">
        <v>84</v>
      </c>
      <c r="BK209" s="238">
        <f>ROUND(I209*H209,2)</f>
        <v>0</v>
      </c>
      <c r="BL209" s="17" t="s">
        <v>392</v>
      </c>
      <c r="BM209" s="237" t="s">
        <v>469</v>
      </c>
    </row>
    <row r="210" s="12" customFormat="1" ht="22.8" customHeight="1">
      <c r="A210" s="12"/>
      <c r="B210" s="210"/>
      <c r="C210" s="211"/>
      <c r="D210" s="212" t="s">
        <v>76</v>
      </c>
      <c r="E210" s="224" t="s">
        <v>470</v>
      </c>
      <c r="F210" s="224" t="s">
        <v>471</v>
      </c>
      <c r="G210" s="211"/>
      <c r="H210" s="211"/>
      <c r="I210" s="214"/>
      <c r="J210" s="225">
        <f>BK210</f>
        <v>0</v>
      </c>
      <c r="K210" s="211"/>
      <c r="L210" s="216"/>
      <c r="M210" s="217"/>
      <c r="N210" s="218"/>
      <c r="O210" s="218"/>
      <c r="P210" s="219">
        <f>SUM(P211:P226)</f>
        <v>0</v>
      </c>
      <c r="Q210" s="218"/>
      <c r="R210" s="219">
        <f>SUM(R211:R226)</f>
        <v>0.93842000000000003</v>
      </c>
      <c r="S210" s="218"/>
      <c r="T210" s="220">
        <f>SUM(T211:T226)</f>
        <v>0</v>
      </c>
      <c r="U210" s="12"/>
      <c r="V210" s="12"/>
      <c r="W210" s="12"/>
      <c r="X210" s="12"/>
      <c r="Y210" s="12"/>
      <c r="Z210" s="12"/>
      <c r="AA210" s="12"/>
      <c r="AB210" s="12"/>
      <c r="AC210" s="12"/>
      <c r="AD210" s="12"/>
      <c r="AE210" s="12"/>
      <c r="AR210" s="221" t="s">
        <v>86</v>
      </c>
      <c r="AT210" s="222" t="s">
        <v>76</v>
      </c>
      <c r="AU210" s="222" t="s">
        <v>84</v>
      </c>
      <c r="AY210" s="221" t="s">
        <v>304</v>
      </c>
      <c r="BK210" s="223">
        <f>SUM(BK211:BK226)</f>
        <v>0</v>
      </c>
    </row>
    <row r="211" s="2" customFormat="1" ht="16.5" customHeight="1">
      <c r="A211" s="38"/>
      <c r="B211" s="39"/>
      <c r="C211" s="226" t="s">
        <v>495</v>
      </c>
      <c r="D211" s="226" t="s">
        <v>307</v>
      </c>
      <c r="E211" s="227" t="s">
        <v>472</v>
      </c>
      <c r="F211" s="228" t="s">
        <v>473</v>
      </c>
      <c r="G211" s="229" t="s">
        <v>317</v>
      </c>
      <c r="H211" s="230">
        <v>35</v>
      </c>
      <c r="I211" s="231"/>
      <c r="J211" s="232">
        <f>ROUND(I211*H211,2)</f>
        <v>0</v>
      </c>
      <c r="K211" s="228" t="s">
        <v>318</v>
      </c>
      <c r="L211" s="44"/>
      <c r="M211" s="233" t="s">
        <v>1</v>
      </c>
      <c r="N211" s="234" t="s">
        <v>42</v>
      </c>
      <c r="O211" s="91"/>
      <c r="P211" s="235">
        <f>O211*H211</f>
        <v>0</v>
      </c>
      <c r="Q211" s="235">
        <v>0.00029999999999999997</v>
      </c>
      <c r="R211" s="235">
        <f>Q211*H211</f>
        <v>0.010499999999999999</v>
      </c>
      <c r="S211" s="235">
        <v>0</v>
      </c>
      <c r="T211" s="236">
        <f>S211*H211</f>
        <v>0</v>
      </c>
      <c r="U211" s="38"/>
      <c r="V211" s="38"/>
      <c r="W211" s="38"/>
      <c r="X211" s="38"/>
      <c r="Y211" s="38"/>
      <c r="Z211" s="38"/>
      <c r="AA211" s="38"/>
      <c r="AB211" s="38"/>
      <c r="AC211" s="38"/>
      <c r="AD211" s="38"/>
      <c r="AE211" s="38"/>
      <c r="AR211" s="237" t="s">
        <v>392</v>
      </c>
      <c r="AT211" s="237" t="s">
        <v>307</v>
      </c>
      <c r="AU211" s="237" t="s">
        <v>86</v>
      </c>
      <c r="AY211" s="17" t="s">
        <v>304</v>
      </c>
      <c r="BE211" s="238">
        <f>IF(N211="základní",J211,0)</f>
        <v>0</v>
      </c>
      <c r="BF211" s="238">
        <f>IF(N211="snížená",J211,0)</f>
        <v>0</v>
      </c>
      <c r="BG211" s="238">
        <f>IF(N211="zákl. přenesená",J211,0)</f>
        <v>0</v>
      </c>
      <c r="BH211" s="238">
        <f>IF(N211="sníž. přenesená",J211,0)</f>
        <v>0</v>
      </c>
      <c r="BI211" s="238">
        <f>IF(N211="nulová",J211,0)</f>
        <v>0</v>
      </c>
      <c r="BJ211" s="17" t="s">
        <v>84</v>
      </c>
      <c r="BK211" s="238">
        <f>ROUND(I211*H211,2)</f>
        <v>0</v>
      </c>
      <c r="BL211" s="17" t="s">
        <v>392</v>
      </c>
      <c r="BM211" s="237" t="s">
        <v>474</v>
      </c>
    </row>
    <row r="212" s="2" customFormat="1" ht="24.15" customHeight="1">
      <c r="A212" s="38"/>
      <c r="B212" s="39"/>
      <c r="C212" s="226" t="s">
        <v>500</v>
      </c>
      <c r="D212" s="226" t="s">
        <v>307</v>
      </c>
      <c r="E212" s="227" t="s">
        <v>476</v>
      </c>
      <c r="F212" s="228" t="s">
        <v>477</v>
      </c>
      <c r="G212" s="229" t="s">
        <v>317</v>
      </c>
      <c r="H212" s="230">
        <v>35</v>
      </c>
      <c r="I212" s="231"/>
      <c r="J212" s="232">
        <f>ROUND(I212*H212,2)</f>
        <v>0</v>
      </c>
      <c r="K212" s="228" t="s">
        <v>318</v>
      </c>
      <c r="L212" s="44"/>
      <c r="M212" s="233" t="s">
        <v>1</v>
      </c>
      <c r="N212" s="234" t="s">
        <v>42</v>
      </c>
      <c r="O212" s="91"/>
      <c r="P212" s="235">
        <f>O212*H212</f>
        <v>0</v>
      </c>
      <c r="Q212" s="235">
        <v>0.0015</v>
      </c>
      <c r="R212" s="235">
        <f>Q212*H212</f>
        <v>0.052499999999999998</v>
      </c>
      <c r="S212" s="235">
        <v>0</v>
      </c>
      <c r="T212" s="236">
        <f>S212*H212</f>
        <v>0</v>
      </c>
      <c r="U212" s="38"/>
      <c r="V212" s="38"/>
      <c r="W212" s="38"/>
      <c r="X212" s="38"/>
      <c r="Y212" s="38"/>
      <c r="Z212" s="38"/>
      <c r="AA212" s="38"/>
      <c r="AB212" s="38"/>
      <c r="AC212" s="38"/>
      <c r="AD212" s="38"/>
      <c r="AE212" s="38"/>
      <c r="AR212" s="237" t="s">
        <v>392</v>
      </c>
      <c r="AT212" s="237" t="s">
        <v>307</v>
      </c>
      <c r="AU212" s="237" t="s">
        <v>86</v>
      </c>
      <c r="AY212" s="17" t="s">
        <v>304</v>
      </c>
      <c r="BE212" s="238">
        <f>IF(N212="základní",J212,0)</f>
        <v>0</v>
      </c>
      <c r="BF212" s="238">
        <f>IF(N212="snížená",J212,0)</f>
        <v>0</v>
      </c>
      <c r="BG212" s="238">
        <f>IF(N212="zákl. přenesená",J212,0)</f>
        <v>0</v>
      </c>
      <c r="BH212" s="238">
        <f>IF(N212="sníž. přenesená",J212,0)</f>
        <v>0</v>
      </c>
      <c r="BI212" s="238">
        <f>IF(N212="nulová",J212,0)</f>
        <v>0</v>
      </c>
      <c r="BJ212" s="17" t="s">
        <v>84</v>
      </c>
      <c r="BK212" s="238">
        <f>ROUND(I212*H212,2)</f>
        <v>0</v>
      </c>
      <c r="BL212" s="17" t="s">
        <v>392</v>
      </c>
      <c r="BM212" s="237" t="s">
        <v>478</v>
      </c>
    </row>
    <row r="213" s="2" customFormat="1" ht="16.5" customHeight="1">
      <c r="A213" s="38"/>
      <c r="B213" s="39"/>
      <c r="C213" s="226" t="s">
        <v>504</v>
      </c>
      <c r="D213" s="226" t="s">
        <v>307</v>
      </c>
      <c r="E213" s="227" t="s">
        <v>480</v>
      </c>
      <c r="F213" s="228" t="s">
        <v>481</v>
      </c>
      <c r="G213" s="229" t="s">
        <v>317</v>
      </c>
      <c r="H213" s="230">
        <v>35</v>
      </c>
      <c r="I213" s="231"/>
      <c r="J213" s="232">
        <f>ROUND(I213*H213,2)</f>
        <v>0</v>
      </c>
      <c r="K213" s="228" t="s">
        <v>318</v>
      </c>
      <c r="L213" s="44"/>
      <c r="M213" s="233" t="s">
        <v>1</v>
      </c>
      <c r="N213" s="234" t="s">
        <v>42</v>
      </c>
      <c r="O213" s="91"/>
      <c r="P213" s="235">
        <f>O213*H213</f>
        <v>0</v>
      </c>
      <c r="Q213" s="235">
        <v>0.0044999999999999997</v>
      </c>
      <c r="R213" s="235">
        <f>Q213*H213</f>
        <v>0.1575</v>
      </c>
      <c r="S213" s="235">
        <v>0</v>
      </c>
      <c r="T213" s="236">
        <f>S213*H213</f>
        <v>0</v>
      </c>
      <c r="U213" s="38"/>
      <c r="V213" s="38"/>
      <c r="W213" s="38"/>
      <c r="X213" s="38"/>
      <c r="Y213" s="38"/>
      <c r="Z213" s="38"/>
      <c r="AA213" s="38"/>
      <c r="AB213" s="38"/>
      <c r="AC213" s="38"/>
      <c r="AD213" s="38"/>
      <c r="AE213" s="38"/>
      <c r="AR213" s="237" t="s">
        <v>392</v>
      </c>
      <c r="AT213" s="237" t="s">
        <v>307</v>
      </c>
      <c r="AU213" s="237" t="s">
        <v>86</v>
      </c>
      <c r="AY213" s="17" t="s">
        <v>304</v>
      </c>
      <c r="BE213" s="238">
        <f>IF(N213="základní",J213,0)</f>
        <v>0</v>
      </c>
      <c r="BF213" s="238">
        <f>IF(N213="snížená",J213,0)</f>
        <v>0</v>
      </c>
      <c r="BG213" s="238">
        <f>IF(N213="zákl. přenesená",J213,0)</f>
        <v>0</v>
      </c>
      <c r="BH213" s="238">
        <f>IF(N213="sníž. přenesená",J213,0)</f>
        <v>0</v>
      </c>
      <c r="BI213" s="238">
        <f>IF(N213="nulová",J213,0)</f>
        <v>0</v>
      </c>
      <c r="BJ213" s="17" t="s">
        <v>84</v>
      </c>
      <c r="BK213" s="238">
        <f>ROUND(I213*H213,2)</f>
        <v>0</v>
      </c>
      <c r="BL213" s="17" t="s">
        <v>392</v>
      </c>
      <c r="BM213" s="237" t="s">
        <v>482</v>
      </c>
    </row>
    <row r="214" s="2" customFormat="1" ht="24.15" customHeight="1">
      <c r="A214" s="38"/>
      <c r="B214" s="39"/>
      <c r="C214" s="226" t="s">
        <v>508</v>
      </c>
      <c r="D214" s="226" t="s">
        <v>307</v>
      </c>
      <c r="E214" s="227" t="s">
        <v>484</v>
      </c>
      <c r="F214" s="228" t="s">
        <v>485</v>
      </c>
      <c r="G214" s="229" t="s">
        <v>317</v>
      </c>
      <c r="H214" s="230">
        <v>70</v>
      </c>
      <c r="I214" s="231"/>
      <c r="J214" s="232">
        <f>ROUND(I214*H214,2)</f>
        <v>0</v>
      </c>
      <c r="K214" s="228" t="s">
        <v>318</v>
      </c>
      <c r="L214" s="44"/>
      <c r="M214" s="233" t="s">
        <v>1</v>
      </c>
      <c r="N214" s="234" t="s">
        <v>42</v>
      </c>
      <c r="O214" s="91"/>
      <c r="P214" s="235">
        <f>O214*H214</f>
        <v>0</v>
      </c>
      <c r="Q214" s="235">
        <v>0.0014499999999999999</v>
      </c>
      <c r="R214" s="235">
        <f>Q214*H214</f>
        <v>0.10149999999999999</v>
      </c>
      <c r="S214" s="235">
        <v>0</v>
      </c>
      <c r="T214" s="236">
        <f>S214*H214</f>
        <v>0</v>
      </c>
      <c r="U214" s="38"/>
      <c r="V214" s="38"/>
      <c r="W214" s="38"/>
      <c r="X214" s="38"/>
      <c r="Y214" s="38"/>
      <c r="Z214" s="38"/>
      <c r="AA214" s="38"/>
      <c r="AB214" s="38"/>
      <c r="AC214" s="38"/>
      <c r="AD214" s="38"/>
      <c r="AE214" s="38"/>
      <c r="AR214" s="237" t="s">
        <v>392</v>
      </c>
      <c r="AT214" s="237" t="s">
        <v>307</v>
      </c>
      <c r="AU214" s="237" t="s">
        <v>86</v>
      </c>
      <c r="AY214" s="17" t="s">
        <v>304</v>
      </c>
      <c r="BE214" s="238">
        <f>IF(N214="základní",J214,0)</f>
        <v>0</v>
      </c>
      <c r="BF214" s="238">
        <f>IF(N214="snížená",J214,0)</f>
        <v>0</v>
      </c>
      <c r="BG214" s="238">
        <f>IF(N214="zákl. přenesená",J214,0)</f>
        <v>0</v>
      </c>
      <c r="BH214" s="238">
        <f>IF(N214="sníž. přenesená",J214,0)</f>
        <v>0</v>
      </c>
      <c r="BI214" s="238">
        <f>IF(N214="nulová",J214,0)</f>
        <v>0</v>
      </c>
      <c r="BJ214" s="17" t="s">
        <v>84</v>
      </c>
      <c r="BK214" s="238">
        <f>ROUND(I214*H214,2)</f>
        <v>0</v>
      </c>
      <c r="BL214" s="17" t="s">
        <v>392</v>
      </c>
      <c r="BM214" s="237" t="s">
        <v>486</v>
      </c>
    </row>
    <row r="215" s="13" customFormat="1">
      <c r="A215" s="13"/>
      <c r="B215" s="239"/>
      <c r="C215" s="240"/>
      <c r="D215" s="241" t="s">
        <v>323</v>
      </c>
      <c r="E215" s="240"/>
      <c r="F215" s="243" t="s">
        <v>2564</v>
      </c>
      <c r="G215" s="240"/>
      <c r="H215" s="244">
        <v>70</v>
      </c>
      <c r="I215" s="245"/>
      <c r="J215" s="240"/>
      <c r="K215" s="240"/>
      <c r="L215" s="246"/>
      <c r="M215" s="247"/>
      <c r="N215" s="248"/>
      <c r="O215" s="248"/>
      <c r="P215" s="248"/>
      <c r="Q215" s="248"/>
      <c r="R215" s="248"/>
      <c r="S215" s="248"/>
      <c r="T215" s="249"/>
      <c r="U215" s="13"/>
      <c r="V215" s="13"/>
      <c r="W215" s="13"/>
      <c r="X215" s="13"/>
      <c r="Y215" s="13"/>
      <c r="Z215" s="13"/>
      <c r="AA215" s="13"/>
      <c r="AB215" s="13"/>
      <c r="AC215" s="13"/>
      <c r="AD215" s="13"/>
      <c r="AE215" s="13"/>
      <c r="AT215" s="250" t="s">
        <v>323</v>
      </c>
      <c r="AU215" s="250" t="s">
        <v>86</v>
      </c>
      <c r="AV215" s="13" t="s">
        <v>86</v>
      </c>
      <c r="AW215" s="13" t="s">
        <v>4</v>
      </c>
      <c r="AX215" s="13" t="s">
        <v>84</v>
      </c>
      <c r="AY215" s="250" t="s">
        <v>304</v>
      </c>
    </row>
    <row r="216" s="2" customFormat="1" ht="33" customHeight="1">
      <c r="A216" s="38"/>
      <c r="B216" s="39"/>
      <c r="C216" s="226" t="s">
        <v>514</v>
      </c>
      <c r="D216" s="226" t="s">
        <v>307</v>
      </c>
      <c r="E216" s="227" t="s">
        <v>489</v>
      </c>
      <c r="F216" s="228" t="s">
        <v>490</v>
      </c>
      <c r="G216" s="229" t="s">
        <v>317</v>
      </c>
      <c r="H216" s="230">
        <v>35</v>
      </c>
      <c r="I216" s="231"/>
      <c r="J216" s="232">
        <f>ROUND(I216*H216,2)</f>
        <v>0</v>
      </c>
      <c r="K216" s="228" t="s">
        <v>318</v>
      </c>
      <c r="L216" s="44"/>
      <c r="M216" s="233" t="s">
        <v>1</v>
      </c>
      <c r="N216" s="234" t="s">
        <v>42</v>
      </c>
      <c r="O216" s="91"/>
      <c r="P216" s="235">
        <f>O216*H216</f>
        <v>0</v>
      </c>
      <c r="Q216" s="235">
        <v>0.0053800000000000002</v>
      </c>
      <c r="R216" s="235">
        <f>Q216*H216</f>
        <v>0.1883</v>
      </c>
      <c r="S216" s="235">
        <v>0</v>
      </c>
      <c r="T216" s="236">
        <f>S216*H216</f>
        <v>0</v>
      </c>
      <c r="U216" s="38"/>
      <c r="V216" s="38"/>
      <c r="W216" s="38"/>
      <c r="X216" s="38"/>
      <c r="Y216" s="38"/>
      <c r="Z216" s="38"/>
      <c r="AA216" s="38"/>
      <c r="AB216" s="38"/>
      <c r="AC216" s="38"/>
      <c r="AD216" s="38"/>
      <c r="AE216" s="38"/>
      <c r="AR216" s="237" t="s">
        <v>392</v>
      </c>
      <c r="AT216" s="237" t="s">
        <v>307</v>
      </c>
      <c r="AU216" s="237" t="s">
        <v>86</v>
      </c>
      <c r="AY216" s="17" t="s">
        <v>304</v>
      </c>
      <c r="BE216" s="238">
        <f>IF(N216="základní",J216,0)</f>
        <v>0</v>
      </c>
      <c r="BF216" s="238">
        <f>IF(N216="snížená",J216,0)</f>
        <v>0</v>
      </c>
      <c r="BG216" s="238">
        <f>IF(N216="zákl. přenesená",J216,0)</f>
        <v>0</v>
      </c>
      <c r="BH216" s="238">
        <f>IF(N216="sníž. přenesená",J216,0)</f>
        <v>0</v>
      </c>
      <c r="BI216" s="238">
        <f>IF(N216="nulová",J216,0)</f>
        <v>0</v>
      </c>
      <c r="BJ216" s="17" t="s">
        <v>84</v>
      </c>
      <c r="BK216" s="238">
        <f>ROUND(I216*H216,2)</f>
        <v>0</v>
      </c>
      <c r="BL216" s="17" t="s">
        <v>392</v>
      </c>
      <c r="BM216" s="237" t="s">
        <v>491</v>
      </c>
    </row>
    <row r="217" s="13" customFormat="1">
      <c r="A217" s="13"/>
      <c r="B217" s="239"/>
      <c r="C217" s="240"/>
      <c r="D217" s="241" t="s">
        <v>323</v>
      </c>
      <c r="E217" s="242" t="s">
        <v>1</v>
      </c>
      <c r="F217" s="243" t="s">
        <v>2565</v>
      </c>
      <c r="G217" s="240"/>
      <c r="H217" s="244">
        <v>12</v>
      </c>
      <c r="I217" s="245"/>
      <c r="J217" s="240"/>
      <c r="K217" s="240"/>
      <c r="L217" s="246"/>
      <c r="M217" s="247"/>
      <c r="N217" s="248"/>
      <c r="O217" s="248"/>
      <c r="P217" s="248"/>
      <c r="Q217" s="248"/>
      <c r="R217" s="248"/>
      <c r="S217" s="248"/>
      <c r="T217" s="249"/>
      <c r="U217" s="13"/>
      <c r="V217" s="13"/>
      <c r="W217" s="13"/>
      <c r="X217" s="13"/>
      <c r="Y217" s="13"/>
      <c r="Z217" s="13"/>
      <c r="AA217" s="13"/>
      <c r="AB217" s="13"/>
      <c r="AC217" s="13"/>
      <c r="AD217" s="13"/>
      <c r="AE217" s="13"/>
      <c r="AT217" s="250" t="s">
        <v>323</v>
      </c>
      <c r="AU217" s="250" t="s">
        <v>86</v>
      </c>
      <c r="AV217" s="13" t="s">
        <v>86</v>
      </c>
      <c r="AW217" s="13" t="s">
        <v>32</v>
      </c>
      <c r="AX217" s="13" t="s">
        <v>77</v>
      </c>
      <c r="AY217" s="250" t="s">
        <v>304</v>
      </c>
    </row>
    <row r="218" s="13" customFormat="1">
      <c r="A218" s="13"/>
      <c r="B218" s="239"/>
      <c r="C218" s="240"/>
      <c r="D218" s="241" t="s">
        <v>323</v>
      </c>
      <c r="E218" s="242" t="s">
        <v>1</v>
      </c>
      <c r="F218" s="243" t="s">
        <v>2566</v>
      </c>
      <c r="G218" s="240"/>
      <c r="H218" s="244">
        <v>6</v>
      </c>
      <c r="I218" s="245"/>
      <c r="J218" s="240"/>
      <c r="K218" s="240"/>
      <c r="L218" s="246"/>
      <c r="M218" s="247"/>
      <c r="N218" s="248"/>
      <c r="O218" s="248"/>
      <c r="P218" s="248"/>
      <c r="Q218" s="248"/>
      <c r="R218" s="248"/>
      <c r="S218" s="248"/>
      <c r="T218" s="249"/>
      <c r="U218" s="13"/>
      <c r="V218" s="13"/>
      <c r="W218" s="13"/>
      <c r="X218" s="13"/>
      <c r="Y218" s="13"/>
      <c r="Z218" s="13"/>
      <c r="AA218" s="13"/>
      <c r="AB218" s="13"/>
      <c r="AC218" s="13"/>
      <c r="AD218" s="13"/>
      <c r="AE218" s="13"/>
      <c r="AT218" s="250" t="s">
        <v>323</v>
      </c>
      <c r="AU218" s="250" t="s">
        <v>86</v>
      </c>
      <c r="AV218" s="13" t="s">
        <v>86</v>
      </c>
      <c r="AW218" s="13" t="s">
        <v>32</v>
      </c>
      <c r="AX218" s="13" t="s">
        <v>77</v>
      </c>
      <c r="AY218" s="250" t="s">
        <v>304</v>
      </c>
    </row>
    <row r="219" s="13" customFormat="1">
      <c r="A219" s="13"/>
      <c r="B219" s="239"/>
      <c r="C219" s="240"/>
      <c r="D219" s="241" t="s">
        <v>323</v>
      </c>
      <c r="E219" s="242" t="s">
        <v>1</v>
      </c>
      <c r="F219" s="243" t="s">
        <v>2567</v>
      </c>
      <c r="G219" s="240"/>
      <c r="H219" s="244">
        <v>9</v>
      </c>
      <c r="I219" s="245"/>
      <c r="J219" s="240"/>
      <c r="K219" s="240"/>
      <c r="L219" s="246"/>
      <c r="M219" s="247"/>
      <c r="N219" s="248"/>
      <c r="O219" s="248"/>
      <c r="P219" s="248"/>
      <c r="Q219" s="248"/>
      <c r="R219" s="248"/>
      <c r="S219" s="248"/>
      <c r="T219" s="249"/>
      <c r="U219" s="13"/>
      <c r="V219" s="13"/>
      <c r="W219" s="13"/>
      <c r="X219" s="13"/>
      <c r="Y219" s="13"/>
      <c r="Z219" s="13"/>
      <c r="AA219" s="13"/>
      <c r="AB219" s="13"/>
      <c r="AC219" s="13"/>
      <c r="AD219" s="13"/>
      <c r="AE219" s="13"/>
      <c r="AT219" s="250" t="s">
        <v>323</v>
      </c>
      <c r="AU219" s="250" t="s">
        <v>86</v>
      </c>
      <c r="AV219" s="13" t="s">
        <v>86</v>
      </c>
      <c r="AW219" s="13" t="s">
        <v>32</v>
      </c>
      <c r="AX219" s="13" t="s">
        <v>77</v>
      </c>
      <c r="AY219" s="250" t="s">
        <v>304</v>
      </c>
    </row>
    <row r="220" s="13" customFormat="1">
      <c r="A220" s="13"/>
      <c r="B220" s="239"/>
      <c r="C220" s="240"/>
      <c r="D220" s="241" t="s">
        <v>323</v>
      </c>
      <c r="E220" s="242" t="s">
        <v>1</v>
      </c>
      <c r="F220" s="243" t="s">
        <v>2568</v>
      </c>
      <c r="G220" s="240"/>
      <c r="H220" s="244">
        <v>8</v>
      </c>
      <c r="I220" s="245"/>
      <c r="J220" s="240"/>
      <c r="K220" s="240"/>
      <c r="L220" s="246"/>
      <c r="M220" s="247"/>
      <c r="N220" s="248"/>
      <c r="O220" s="248"/>
      <c r="P220" s="248"/>
      <c r="Q220" s="248"/>
      <c r="R220" s="248"/>
      <c r="S220" s="248"/>
      <c r="T220" s="249"/>
      <c r="U220" s="13"/>
      <c r="V220" s="13"/>
      <c r="W220" s="13"/>
      <c r="X220" s="13"/>
      <c r="Y220" s="13"/>
      <c r="Z220" s="13"/>
      <c r="AA220" s="13"/>
      <c r="AB220" s="13"/>
      <c r="AC220" s="13"/>
      <c r="AD220" s="13"/>
      <c r="AE220" s="13"/>
      <c r="AT220" s="250" t="s">
        <v>323</v>
      </c>
      <c r="AU220" s="250" t="s">
        <v>86</v>
      </c>
      <c r="AV220" s="13" t="s">
        <v>86</v>
      </c>
      <c r="AW220" s="13" t="s">
        <v>32</v>
      </c>
      <c r="AX220" s="13" t="s">
        <v>77</v>
      </c>
      <c r="AY220" s="250" t="s">
        <v>304</v>
      </c>
    </row>
    <row r="221" s="15" customFormat="1">
      <c r="A221" s="15"/>
      <c r="B221" s="261"/>
      <c r="C221" s="262"/>
      <c r="D221" s="241" t="s">
        <v>323</v>
      </c>
      <c r="E221" s="263" t="s">
        <v>1</v>
      </c>
      <c r="F221" s="264" t="s">
        <v>338</v>
      </c>
      <c r="G221" s="262"/>
      <c r="H221" s="265">
        <v>35</v>
      </c>
      <c r="I221" s="266"/>
      <c r="J221" s="262"/>
      <c r="K221" s="262"/>
      <c r="L221" s="267"/>
      <c r="M221" s="268"/>
      <c r="N221" s="269"/>
      <c r="O221" s="269"/>
      <c r="P221" s="269"/>
      <c r="Q221" s="269"/>
      <c r="R221" s="269"/>
      <c r="S221" s="269"/>
      <c r="T221" s="270"/>
      <c r="U221" s="15"/>
      <c r="V221" s="15"/>
      <c r="W221" s="15"/>
      <c r="X221" s="15"/>
      <c r="Y221" s="15"/>
      <c r="Z221" s="15"/>
      <c r="AA221" s="15"/>
      <c r="AB221" s="15"/>
      <c r="AC221" s="15"/>
      <c r="AD221" s="15"/>
      <c r="AE221" s="15"/>
      <c r="AT221" s="271" t="s">
        <v>323</v>
      </c>
      <c r="AU221" s="271" t="s">
        <v>86</v>
      </c>
      <c r="AV221" s="15" t="s">
        <v>311</v>
      </c>
      <c r="AW221" s="15" t="s">
        <v>32</v>
      </c>
      <c r="AX221" s="15" t="s">
        <v>84</v>
      </c>
      <c r="AY221" s="271" t="s">
        <v>304</v>
      </c>
    </row>
    <row r="222" s="2" customFormat="1" ht="24.15" customHeight="1">
      <c r="A222" s="38"/>
      <c r="B222" s="39"/>
      <c r="C222" s="273" t="s">
        <v>518</v>
      </c>
      <c r="D222" s="273" t="s">
        <v>423</v>
      </c>
      <c r="E222" s="274" t="s">
        <v>496</v>
      </c>
      <c r="F222" s="275" t="s">
        <v>497</v>
      </c>
      <c r="G222" s="276" t="s">
        <v>317</v>
      </c>
      <c r="H222" s="277">
        <v>38.5</v>
      </c>
      <c r="I222" s="278"/>
      <c r="J222" s="279">
        <f>ROUND(I222*H222,2)</f>
        <v>0</v>
      </c>
      <c r="K222" s="275" t="s">
        <v>318</v>
      </c>
      <c r="L222" s="280"/>
      <c r="M222" s="281" t="s">
        <v>1</v>
      </c>
      <c r="N222" s="282" t="s">
        <v>42</v>
      </c>
      <c r="O222" s="91"/>
      <c r="P222" s="235">
        <f>O222*H222</f>
        <v>0</v>
      </c>
      <c r="Q222" s="235">
        <v>0.01112</v>
      </c>
      <c r="R222" s="235">
        <f>Q222*H222</f>
        <v>0.42812</v>
      </c>
      <c r="S222" s="235">
        <v>0</v>
      </c>
      <c r="T222" s="236">
        <f>S222*H222</f>
        <v>0</v>
      </c>
      <c r="U222" s="38"/>
      <c r="V222" s="38"/>
      <c r="W222" s="38"/>
      <c r="X222" s="38"/>
      <c r="Y222" s="38"/>
      <c r="Z222" s="38"/>
      <c r="AA222" s="38"/>
      <c r="AB222" s="38"/>
      <c r="AC222" s="38"/>
      <c r="AD222" s="38"/>
      <c r="AE222" s="38"/>
      <c r="AR222" s="237" t="s">
        <v>426</v>
      </c>
      <c r="AT222" s="237" t="s">
        <v>423</v>
      </c>
      <c r="AU222" s="237" t="s">
        <v>86</v>
      </c>
      <c r="AY222" s="17" t="s">
        <v>304</v>
      </c>
      <c r="BE222" s="238">
        <f>IF(N222="základní",J222,0)</f>
        <v>0</v>
      </c>
      <c r="BF222" s="238">
        <f>IF(N222="snížená",J222,0)</f>
        <v>0</v>
      </c>
      <c r="BG222" s="238">
        <f>IF(N222="zákl. přenesená",J222,0)</f>
        <v>0</v>
      </c>
      <c r="BH222" s="238">
        <f>IF(N222="sníž. přenesená",J222,0)</f>
        <v>0</v>
      </c>
      <c r="BI222" s="238">
        <f>IF(N222="nulová",J222,0)</f>
        <v>0</v>
      </c>
      <c r="BJ222" s="17" t="s">
        <v>84</v>
      </c>
      <c r="BK222" s="238">
        <f>ROUND(I222*H222,2)</f>
        <v>0</v>
      </c>
      <c r="BL222" s="17" t="s">
        <v>392</v>
      </c>
      <c r="BM222" s="237" t="s">
        <v>498</v>
      </c>
    </row>
    <row r="223" s="13" customFormat="1">
      <c r="A223" s="13"/>
      <c r="B223" s="239"/>
      <c r="C223" s="240"/>
      <c r="D223" s="241" t="s">
        <v>323</v>
      </c>
      <c r="E223" s="240"/>
      <c r="F223" s="243" t="s">
        <v>2569</v>
      </c>
      <c r="G223" s="240"/>
      <c r="H223" s="244">
        <v>38.5</v>
      </c>
      <c r="I223" s="245"/>
      <c r="J223" s="240"/>
      <c r="K223" s="240"/>
      <c r="L223" s="246"/>
      <c r="M223" s="247"/>
      <c r="N223" s="248"/>
      <c r="O223" s="248"/>
      <c r="P223" s="248"/>
      <c r="Q223" s="248"/>
      <c r="R223" s="248"/>
      <c r="S223" s="248"/>
      <c r="T223" s="249"/>
      <c r="U223" s="13"/>
      <c r="V223" s="13"/>
      <c r="W223" s="13"/>
      <c r="X223" s="13"/>
      <c r="Y223" s="13"/>
      <c r="Z223" s="13"/>
      <c r="AA223" s="13"/>
      <c r="AB223" s="13"/>
      <c r="AC223" s="13"/>
      <c r="AD223" s="13"/>
      <c r="AE223" s="13"/>
      <c r="AT223" s="250" t="s">
        <v>323</v>
      </c>
      <c r="AU223" s="250" t="s">
        <v>86</v>
      </c>
      <c r="AV223" s="13" t="s">
        <v>86</v>
      </c>
      <c r="AW223" s="13" t="s">
        <v>4</v>
      </c>
      <c r="AX223" s="13" t="s">
        <v>84</v>
      </c>
      <c r="AY223" s="250" t="s">
        <v>304</v>
      </c>
    </row>
    <row r="224" s="2" customFormat="1" ht="33" customHeight="1">
      <c r="A224" s="38"/>
      <c r="B224" s="39"/>
      <c r="C224" s="226" t="s">
        <v>522</v>
      </c>
      <c r="D224" s="226" t="s">
        <v>307</v>
      </c>
      <c r="E224" s="227" t="s">
        <v>501</v>
      </c>
      <c r="F224" s="228" t="s">
        <v>502</v>
      </c>
      <c r="G224" s="229" t="s">
        <v>317</v>
      </c>
      <c r="H224" s="230">
        <v>35</v>
      </c>
      <c r="I224" s="231"/>
      <c r="J224" s="232">
        <f>ROUND(I224*H224,2)</f>
        <v>0</v>
      </c>
      <c r="K224" s="228" t="s">
        <v>318</v>
      </c>
      <c r="L224" s="44"/>
      <c r="M224" s="233" t="s">
        <v>1</v>
      </c>
      <c r="N224" s="234" t="s">
        <v>42</v>
      </c>
      <c r="O224" s="91"/>
      <c r="P224" s="235">
        <f>O224*H224</f>
        <v>0</v>
      </c>
      <c r="Q224" s="235">
        <v>0</v>
      </c>
      <c r="R224" s="235">
        <f>Q224*H224</f>
        <v>0</v>
      </c>
      <c r="S224" s="235">
        <v>0</v>
      </c>
      <c r="T224" s="236">
        <f>S224*H224</f>
        <v>0</v>
      </c>
      <c r="U224" s="38"/>
      <c r="V224" s="38"/>
      <c r="W224" s="38"/>
      <c r="X224" s="38"/>
      <c r="Y224" s="38"/>
      <c r="Z224" s="38"/>
      <c r="AA224" s="38"/>
      <c r="AB224" s="38"/>
      <c r="AC224" s="38"/>
      <c r="AD224" s="38"/>
      <c r="AE224" s="38"/>
      <c r="AR224" s="237" t="s">
        <v>392</v>
      </c>
      <c r="AT224" s="237" t="s">
        <v>307</v>
      </c>
      <c r="AU224" s="237" t="s">
        <v>86</v>
      </c>
      <c r="AY224" s="17" t="s">
        <v>304</v>
      </c>
      <c r="BE224" s="238">
        <f>IF(N224="základní",J224,0)</f>
        <v>0</v>
      </c>
      <c r="BF224" s="238">
        <f>IF(N224="snížená",J224,0)</f>
        <v>0</v>
      </c>
      <c r="BG224" s="238">
        <f>IF(N224="zákl. přenesená",J224,0)</f>
        <v>0</v>
      </c>
      <c r="BH224" s="238">
        <f>IF(N224="sníž. přenesená",J224,0)</f>
        <v>0</v>
      </c>
      <c r="BI224" s="238">
        <f>IF(N224="nulová",J224,0)</f>
        <v>0</v>
      </c>
      <c r="BJ224" s="17" t="s">
        <v>84</v>
      </c>
      <c r="BK224" s="238">
        <f>ROUND(I224*H224,2)</f>
        <v>0</v>
      </c>
      <c r="BL224" s="17" t="s">
        <v>392</v>
      </c>
      <c r="BM224" s="237" t="s">
        <v>503</v>
      </c>
    </row>
    <row r="225" s="2" customFormat="1" ht="37.8" customHeight="1">
      <c r="A225" s="38"/>
      <c r="B225" s="39"/>
      <c r="C225" s="226" t="s">
        <v>531</v>
      </c>
      <c r="D225" s="226" t="s">
        <v>307</v>
      </c>
      <c r="E225" s="227" t="s">
        <v>505</v>
      </c>
      <c r="F225" s="228" t="s">
        <v>506</v>
      </c>
      <c r="G225" s="229" t="s">
        <v>317</v>
      </c>
      <c r="H225" s="230">
        <v>35</v>
      </c>
      <c r="I225" s="231"/>
      <c r="J225" s="232">
        <f>ROUND(I225*H225,2)</f>
        <v>0</v>
      </c>
      <c r="K225" s="228" t="s">
        <v>1</v>
      </c>
      <c r="L225" s="44"/>
      <c r="M225" s="233" t="s">
        <v>1</v>
      </c>
      <c r="N225" s="234" t="s">
        <v>42</v>
      </c>
      <c r="O225" s="91"/>
      <c r="P225" s="235">
        <f>O225*H225</f>
        <v>0</v>
      </c>
      <c r="Q225" s="235">
        <v>0</v>
      </c>
      <c r="R225" s="235">
        <f>Q225*H225</f>
        <v>0</v>
      </c>
      <c r="S225" s="235">
        <v>0</v>
      </c>
      <c r="T225" s="236">
        <f>S225*H225</f>
        <v>0</v>
      </c>
      <c r="U225" s="38"/>
      <c r="V225" s="38"/>
      <c r="W225" s="38"/>
      <c r="X225" s="38"/>
      <c r="Y225" s="38"/>
      <c r="Z225" s="38"/>
      <c r="AA225" s="38"/>
      <c r="AB225" s="38"/>
      <c r="AC225" s="38"/>
      <c r="AD225" s="38"/>
      <c r="AE225" s="38"/>
      <c r="AR225" s="237" t="s">
        <v>392</v>
      </c>
      <c r="AT225" s="237" t="s">
        <v>307</v>
      </c>
      <c r="AU225" s="237" t="s">
        <v>86</v>
      </c>
      <c r="AY225" s="17" t="s">
        <v>304</v>
      </c>
      <c r="BE225" s="238">
        <f>IF(N225="základní",J225,0)</f>
        <v>0</v>
      </c>
      <c r="BF225" s="238">
        <f>IF(N225="snížená",J225,0)</f>
        <v>0</v>
      </c>
      <c r="BG225" s="238">
        <f>IF(N225="zákl. přenesená",J225,0)</f>
        <v>0</v>
      </c>
      <c r="BH225" s="238">
        <f>IF(N225="sníž. přenesená",J225,0)</f>
        <v>0</v>
      </c>
      <c r="BI225" s="238">
        <f>IF(N225="nulová",J225,0)</f>
        <v>0</v>
      </c>
      <c r="BJ225" s="17" t="s">
        <v>84</v>
      </c>
      <c r="BK225" s="238">
        <f>ROUND(I225*H225,2)</f>
        <v>0</v>
      </c>
      <c r="BL225" s="17" t="s">
        <v>392</v>
      </c>
      <c r="BM225" s="237" t="s">
        <v>507</v>
      </c>
    </row>
    <row r="226" s="2" customFormat="1" ht="24.15" customHeight="1">
      <c r="A226" s="38"/>
      <c r="B226" s="39"/>
      <c r="C226" s="226" t="s">
        <v>683</v>
      </c>
      <c r="D226" s="226" t="s">
        <v>307</v>
      </c>
      <c r="E226" s="227" t="s">
        <v>509</v>
      </c>
      <c r="F226" s="228" t="s">
        <v>510</v>
      </c>
      <c r="G226" s="229" t="s">
        <v>406</v>
      </c>
      <c r="H226" s="272"/>
      <c r="I226" s="231"/>
      <c r="J226" s="232">
        <f>ROUND(I226*H226,2)</f>
        <v>0</v>
      </c>
      <c r="K226" s="228" t="s">
        <v>318</v>
      </c>
      <c r="L226" s="44"/>
      <c r="M226" s="233" t="s">
        <v>1</v>
      </c>
      <c r="N226" s="234" t="s">
        <v>42</v>
      </c>
      <c r="O226" s="91"/>
      <c r="P226" s="235">
        <f>O226*H226</f>
        <v>0</v>
      </c>
      <c r="Q226" s="235">
        <v>0</v>
      </c>
      <c r="R226" s="235">
        <f>Q226*H226</f>
        <v>0</v>
      </c>
      <c r="S226" s="235">
        <v>0</v>
      </c>
      <c r="T226" s="236">
        <f>S226*H226</f>
        <v>0</v>
      </c>
      <c r="U226" s="38"/>
      <c r="V226" s="38"/>
      <c r="W226" s="38"/>
      <c r="X226" s="38"/>
      <c r="Y226" s="38"/>
      <c r="Z226" s="38"/>
      <c r="AA226" s="38"/>
      <c r="AB226" s="38"/>
      <c r="AC226" s="38"/>
      <c r="AD226" s="38"/>
      <c r="AE226" s="38"/>
      <c r="AR226" s="237" t="s">
        <v>392</v>
      </c>
      <c r="AT226" s="237" t="s">
        <v>307</v>
      </c>
      <c r="AU226" s="237" t="s">
        <v>86</v>
      </c>
      <c r="AY226" s="17" t="s">
        <v>304</v>
      </c>
      <c r="BE226" s="238">
        <f>IF(N226="základní",J226,0)</f>
        <v>0</v>
      </c>
      <c r="BF226" s="238">
        <f>IF(N226="snížená",J226,0)</f>
        <v>0</v>
      </c>
      <c r="BG226" s="238">
        <f>IF(N226="zákl. přenesená",J226,0)</f>
        <v>0</v>
      </c>
      <c r="BH226" s="238">
        <f>IF(N226="sníž. přenesená",J226,0)</f>
        <v>0</v>
      </c>
      <c r="BI226" s="238">
        <f>IF(N226="nulová",J226,0)</f>
        <v>0</v>
      </c>
      <c r="BJ226" s="17" t="s">
        <v>84</v>
      </c>
      <c r="BK226" s="238">
        <f>ROUND(I226*H226,2)</f>
        <v>0</v>
      </c>
      <c r="BL226" s="17" t="s">
        <v>392</v>
      </c>
      <c r="BM226" s="237" t="s">
        <v>511</v>
      </c>
    </row>
    <row r="227" s="12" customFormat="1" ht="22.8" customHeight="1">
      <c r="A227" s="12"/>
      <c r="B227" s="210"/>
      <c r="C227" s="211"/>
      <c r="D227" s="212" t="s">
        <v>76</v>
      </c>
      <c r="E227" s="224" t="s">
        <v>512</v>
      </c>
      <c r="F227" s="224" t="s">
        <v>513</v>
      </c>
      <c r="G227" s="211"/>
      <c r="H227" s="211"/>
      <c r="I227" s="214"/>
      <c r="J227" s="225">
        <f>BK227</f>
        <v>0</v>
      </c>
      <c r="K227" s="211"/>
      <c r="L227" s="216"/>
      <c r="M227" s="217"/>
      <c r="N227" s="218"/>
      <c r="O227" s="218"/>
      <c r="P227" s="219">
        <f>SUM(P228:P233)</f>
        <v>0</v>
      </c>
      <c r="Q227" s="218"/>
      <c r="R227" s="219">
        <f>SUM(R228:R233)</f>
        <v>0.23552000000000001</v>
      </c>
      <c r="S227" s="218"/>
      <c r="T227" s="220">
        <f>SUM(T228:T233)</f>
        <v>0.074999999999999997</v>
      </c>
      <c r="U227" s="12"/>
      <c r="V227" s="12"/>
      <c r="W227" s="12"/>
      <c r="X227" s="12"/>
      <c r="Y227" s="12"/>
      <c r="Z227" s="12"/>
      <c r="AA227" s="12"/>
      <c r="AB227" s="12"/>
      <c r="AC227" s="12"/>
      <c r="AD227" s="12"/>
      <c r="AE227" s="12"/>
      <c r="AR227" s="221" t="s">
        <v>86</v>
      </c>
      <c r="AT227" s="222" t="s">
        <v>76</v>
      </c>
      <c r="AU227" s="222" t="s">
        <v>84</v>
      </c>
      <c r="AY227" s="221" t="s">
        <v>304</v>
      </c>
      <c r="BK227" s="223">
        <f>SUM(BK228:BK233)</f>
        <v>0</v>
      </c>
    </row>
    <row r="228" s="2" customFormat="1" ht="24.15" customHeight="1">
      <c r="A228" s="38"/>
      <c r="B228" s="39"/>
      <c r="C228" s="226" t="s">
        <v>687</v>
      </c>
      <c r="D228" s="226" t="s">
        <v>307</v>
      </c>
      <c r="E228" s="227" t="s">
        <v>515</v>
      </c>
      <c r="F228" s="228" t="s">
        <v>516</v>
      </c>
      <c r="G228" s="229" t="s">
        <v>317</v>
      </c>
      <c r="H228" s="230">
        <v>500</v>
      </c>
      <c r="I228" s="231"/>
      <c r="J228" s="232">
        <f>ROUND(I228*H228,2)</f>
        <v>0</v>
      </c>
      <c r="K228" s="228" t="s">
        <v>318</v>
      </c>
      <c r="L228" s="44"/>
      <c r="M228" s="233" t="s">
        <v>1</v>
      </c>
      <c r="N228" s="234" t="s">
        <v>42</v>
      </c>
      <c r="O228" s="91"/>
      <c r="P228" s="235">
        <f>O228*H228</f>
        <v>0</v>
      </c>
      <c r="Q228" s="235">
        <v>0</v>
      </c>
      <c r="R228" s="235">
        <f>Q228*H228</f>
        <v>0</v>
      </c>
      <c r="S228" s="235">
        <v>0.00014999999999999999</v>
      </c>
      <c r="T228" s="236">
        <f>S228*H228</f>
        <v>0.074999999999999997</v>
      </c>
      <c r="U228" s="38"/>
      <c r="V228" s="38"/>
      <c r="W228" s="38"/>
      <c r="X228" s="38"/>
      <c r="Y228" s="38"/>
      <c r="Z228" s="38"/>
      <c r="AA228" s="38"/>
      <c r="AB228" s="38"/>
      <c r="AC228" s="38"/>
      <c r="AD228" s="38"/>
      <c r="AE228" s="38"/>
      <c r="AR228" s="237" t="s">
        <v>392</v>
      </c>
      <c r="AT228" s="237" t="s">
        <v>307</v>
      </c>
      <c r="AU228" s="237" t="s">
        <v>86</v>
      </c>
      <c r="AY228" s="17" t="s">
        <v>304</v>
      </c>
      <c r="BE228" s="238">
        <f>IF(N228="základní",J228,0)</f>
        <v>0</v>
      </c>
      <c r="BF228" s="238">
        <f>IF(N228="snížená",J228,0)</f>
        <v>0</v>
      </c>
      <c r="BG228" s="238">
        <f>IF(N228="zákl. přenesená",J228,0)</f>
        <v>0</v>
      </c>
      <c r="BH228" s="238">
        <f>IF(N228="sníž. přenesená",J228,0)</f>
        <v>0</v>
      </c>
      <c r="BI228" s="238">
        <f>IF(N228="nulová",J228,0)</f>
        <v>0</v>
      </c>
      <c r="BJ228" s="17" t="s">
        <v>84</v>
      </c>
      <c r="BK228" s="238">
        <f>ROUND(I228*H228,2)</f>
        <v>0</v>
      </c>
      <c r="BL228" s="17" t="s">
        <v>392</v>
      </c>
      <c r="BM228" s="237" t="s">
        <v>517</v>
      </c>
    </row>
    <row r="229" s="2" customFormat="1" ht="24.15" customHeight="1">
      <c r="A229" s="38"/>
      <c r="B229" s="39"/>
      <c r="C229" s="226" t="s">
        <v>693</v>
      </c>
      <c r="D229" s="226" t="s">
        <v>307</v>
      </c>
      <c r="E229" s="227" t="s">
        <v>519</v>
      </c>
      <c r="F229" s="228" t="s">
        <v>520</v>
      </c>
      <c r="G229" s="229" t="s">
        <v>317</v>
      </c>
      <c r="H229" s="230">
        <v>512</v>
      </c>
      <c r="I229" s="231"/>
      <c r="J229" s="232">
        <f>ROUND(I229*H229,2)</f>
        <v>0</v>
      </c>
      <c r="K229" s="228" t="s">
        <v>318</v>
      </c>
      <c r="L229" s="44"/>
      <c r="M229" s="233" t="s">
        <v>1</v>
      </c>
      <c r="N229" s="234" t="s">
        <v>42</v>
      </c>
      <c r="O229" s="91"/>
      <c r="P229" s="235">
        <f>O229*H229</f>
        <v>0</v>
      </c>
      <c r="Q229" s="235">
        <v>0.00020000000000000001</v>
      </c>
      <c r="R229" s="235">
        <f>Q229*H229</f>
        <v>0.10240000000000001</v>
      </c>
      <c r="S229" s="235">
        <v>0</v>
      </c>
      <c r="T229" s="236">
        <f>S229*H229</f>
        <v>0</v>
      </c>
      <c r="U229" s="38"/>
      <c r="V229" s="38"/>
      <c r="W229" s="38"/>
      <c r="X229" s="38"/>
      <c r="Y229" s="38"/>
      <c r="Z229" s="38"/>
      <c r="AA229" s="38"/>
      <c r="AB229" s="38"/>
      <c r="AC229" s="38"/>
      <c r="AD229" s="38"/>
      <c r="AE229" s="38"/>
      <c r="AR229" s="237" t="s">
        <v>392</v>
      </c>
      <c r="AT229" s="237" t="s">
        <v>307</v>
      </c>
      <c r="AU229" s="237" t="s">
        <v>86</v>
      </c>
      <c r="AY229" s="17" t="s">
        <v>304</v>
      </c>
      <c r="BE229" s="238">
        <f>IF(N229="základní",J229,0)</f>
        <v>0</v>
      </c>
      <c r="BF229" s="238">
        <f>IF(N229="snížená",J229,0)</f>
        <v>0</v>
      </c>
      <c r="BG229" s="238">
        <f>IF(N229="zákl. přenesená",J229,0)</f>
        <v>0</v>
      </c>
      <c r="BH229" s="238">
        <f>IF(N229="sníž. přenesená",J229,0)</f>
        <v>0</v>
      </c>
      <c r="BI229" s="238">
        <f>IF(N229="nulová",J229,0)</f>
        <v>0</v>
      </c>
      <c r="BJ229" s="17" t="s">
        <v>84</v>
      </c>
      <c r="BK229" s="238">
        <f>ROUND(I229*H229,2)</f>
        <v>0</v>
      </c>
      <c r="BL229" s="17" t="s">
        <v>392</v>
      </c>
      <c r="BM229" s="237" t="s">
        <v>521</v>
      </c>
    </row>
    <row r="230" s="2" customFormat="1" ht="33" customHeight="1">
      <c r="A230" s="38"/>
      <c r="B230" s="39"/>
      <c r="C230" s="226" t="s">
        <v>697</v>
      </c>
      <c r="D230" s="226" t="s">
        <v>307</v>
      </c>
      <c r="E230" s="227" t="s">
        <v>523</v>
      </c>
      <c r="F230" s="228" t="s">
        <v>524</v>
      </c>
      <c r="G230" s="229" t="s">
        <v>317</v>
      </c>
      <c r="H230" s="230">
        <v>512</v>
      </c>
      <c r="I230" s="231"/>
      <c r="J230" s="232">
        <f>ROUND(I230*H230,2)</f>
        <v>0</v>
      </c>
      <c r="K230" s="228" t="s">
        <v>318</v>
      </c>
      <c r="L230" s="44"/>
      <c r="M230" s="233" t="s">
        <v>1</v>
      </c>
      <c r="N230" s="234" t="s">
        <v>42</v>
      </c>
      <c r="O230" s="91"/>
      <c r="P230" s="235">
        <f>O230*H230</f>
        <v>0</v>
      </c>
      <c r="Q230" s="235">
        <v>0.00025999999999999998</v>
      </c>
      <c r="R230" s="235">
        <f>Q230*H230</f>
        <v>0.13311999999999999</v>
      </c>
      <c r="S230" s="235">
        <v>0</v>
      </c>
      <c r="T230" s="236">
        <f>S230*H230</f>
        <v>0</v>
      </c>
      <c r="U230" s="38"/>
      <c r="V230" s="38"/>
      <c r="W230" s="38"/>
      <c r="X230" s="38"/>
      <c r="Y230" s="38"/>
      <c r="Z230" s="38"/>
      <c r="AA230" s="38"/>
      <c r="AB230" s="38"/>
      <c r="AC230" s="38"/>
      <c r="AD230" s="38"/>
      <c r="AE230" s="38"/>
      <c r="AR230" s="237" t="s">
        <v>392</v>
      </c>
      <c r="AT230" s="237" t="s">
        <v>307</v>
      </c>
      <c r="AU230" s="237" t="s">
        <v>86</v>
      </c>
      <c r="AY230" s="17" t="s">
        <v>304</v>
      </c>
      <c r="BE230" s="238">
        <f>IF(N230="základní",J230,0)</f>
        <v>0</v>
      </c>
      <c r="BF230" s="238">
        <f>IF(N230="snížená",J230,0)</f>
        <v>0</v>
      </c>
      <c r="BG230" s="238">
        <f>IF(N230="zákl. přenesená",J230,0)</f>
        <v>0</v>
      </c>
      <c r="BH230" s="238">
        <f>IF(N230="sníž. přenesená",J230,0)</f>
        <v>0</v>
      </c>
      <c r="BI230" s="238">
        <f>IF(N230="nulová",J230,0)</f>
        <v>0</v>
      </c>
      <c r="BJ230" s="17" t="s">
        <v>84</v>
      </c>
      <c r="BK230" s="238">
        <f>ROUND(I230*H230,2)</f>
        <v>0</v>
      </c>
      <c r="BL230" s="17" t="s">
        <v>392</v>
      </c>
      <c r="BM230" s="237" t="s">
        <v>525</v>
      </c>
    </row>
    <row r="231" s="13" customFormat="1">
      <c r="A231" s="13"/>
      <c r="B231" s="239"/>
      <c r="C231" s="240"/>
      <c r="D231" s="241" t="s">
        <v>323</v>
      </c>
      <c r="E231" s="242" t="s">
        <v>1</v>
      </c>
      <c r="F231" s="243" t="s">
        <v>2176</v>
      </c>
      <c r="G231" s="240"/>
      <c r="H231" s="244">
        <v>500</v>
      </c>
      <c r="I231" s="245"/>
      <c r="J231" s="240"/>
      <c r="K231" s="240"/>
      <c r="L231" s="246"/>
      <c r="M231" s="247"/>
      <c r="N231" s="248"/>
      <c r="O231" s="248"/>
      <c r="P231" s="248"/>
      <c r="Q231" s="248"/>
      <c r="R231" s="248"/>
      <c r="S231" s="248"/>
      <c r="T231" s="249"/>
      <c r="U231" s="13"/>
      <c r="V231" s="13"/>
      <c r="W231" s="13"/>
      <c r="X231" s="13"/>
      <c r="Y231" s="13"/>
      <c r="Z231" s="13"/>
      <c r="AA231" s="13"/>
      <c r="AB231" s="13"/>
      <c r="AC231" s="13"/>
      <c r="AD231" s="13"/>
      <c r="AE231" s="13"/>
      <c r="AT231" s="250" t="s">
        <v>323</v>
      </c>
      <c r="AU231" s="250" t="s">
        <v>86</v>
      </c>
      <c r="AV231" s="13" t="s">
        <v>86</v>
      </c>
      <c r="AW231" s="13" t="s">
        <v>32</v>
      </c>
      <c r="AX231" s="13" t="s">
        <v>77</v>
      </c>
      <c r="AY231" s="250" t="s">
        <v>304</v>
      </c>
    </row>
    <row r="232" s="13" customFormat="1">
      <c r="A232" s="13"/>
      <c r="B232" s="239"/>
      <c r="C232" s="240"/>
      <c r="D232" s="241" t="s">
        <v>323</v>
      </c>
      <c r="E232" s="242" t="s">
        <v>1</v>
      </c>
      <c r="F232" s="243" t="s">
        <v>2570</v>
      </c>
      <c r="G232" s="240"/>
      <c r="H232" s="244">
        <v>12</v>
      </c>
      <c r="I232" s="245"/>
      <c r="J232" s="240"/>
      <c r="K232" s="240"/>
      <c r="L232" s="246"/>
      <c r="M232" s="247"/>
      <c r="N232" s="248"/>
      <c r="O232" s="248"/>
      <c r="P232" s="248"/>
      <c r="Q232" s="248"/>
      <c r="R232" s="248"/>
      <c r="S232" s="248"/>
      <c r="T232" s="249"/>
      <c r="U232" s="13"/>
      <c r="V232" s="13"/>
      <c r="W232" s="13"/>
      <c r="X232" s="13"/>
      <c r="Y232" s="13"/>
      <c r="Z232" s="13"/>
      <c r="AA232" s="13"/>
      <c r="AB232" s="13"/>
      <c r="AC232" s="13"/>
      <c r="AD232" s="13"/>
      <c r="AE232" s="13"/>
      <c r="AT232" s="250" t="s">
        <v>323</v>
      </c>
      <c r="AU232" s="250" t="s">
        <v>86</v>
      </c>
      <c r="AV232" s="13" t="s">
        <v>86</v>
      </c>
      <c r="AW232" s="13" t="s">
        <v>32</v>
      </c>
      <c r="AX232" s="13" t="s">
        <v>77</v>
      </c>
      <c r="AY232" s="250" t="s">
        <v>304</v>
      </c>
    </row>
    <row r="233" s="15" customFormat="1">
      <c r="A233" s="15"/>
      <c r="B233" s="261"/>
      <c r="C233" s="262"/>
      <c r="D233" s="241" t="s">
        <v>323</v>
      </c>
      <c r="E233" s="263" t="s">
        <v>1</v>
      </c>
      <c r="F233" s="264" t="s">
        <v>338</v>
      </c>
      <c r="G233" s="262"/>
      <c r="H233" s="265">
        <v>512</v>
      </c>
      <c r="I233" s="266"/>
      <c r="J233" s="262"/>
      <c r="K233" s="262"/>
      <c r="L233" s="267"/>
      <c r="M233" s="268"/>
      <c r="N233" s="269"/>
      <c r="O233" s="269"/>
      <c r="P233" s="269"/>
      <c r="Q233" s="269"/>
      <c r="R233" s="269"/>
      <c r="S233" s="269"/>
      <c r="T233" s="270"/>
      <c r="U233" s="15"/>
      <c r="V233" s="15"/>
      <c r="W233" s="15"/>
      <c r="X233" s="15"/>
      <c r="Y233" s="15"/>
      <c r="Z233" s="15"/>
      <c r="AA233" s="15"/>
      <c r="AB233" s="15"/>
      <c r="AC233" s="15"/>
      <c r="AD233" s="15"/>
      <c r="AE233" s="15"/>
      <c r="AT233" s="271" t="s">
        <v>323</v>
      </c>
      <c r="AU233" s="271" t="s">
        <v>86</v>
      </c>
      <c r="AV233" s="15" t="s">
        <v>311</v>
      </c>
      <c r="AW233" s="15" t="s">
        <v>32</v>
      </c>
      <c r="AX233" s="15" t="s">
        <v>84</v>
      </c>
      <c r="AY233" s="271" t="s">
        <v>304</v>
      </c>
    </row>
    <row r="234" s="12" customFormat="1" ht="25.92" customHeight="1">
      <c r="A234" s="12"/>
      <c r="B234" s="210"/>
      <c r="C234" s="211"/>
      <c r="D234" s="212" t="s">
        <v>76</v>
      </c>
      <c r="E234" s="213" t="s">
        <v>529</v>
      </c>
      <c r="F234" s="213" t="s">
        <v>530</v>
      </c>
      <c r="G234" s="211"/>
      <c r="H234" s="211"/>
      <c r="I234" s="214"/>
      <c r="J234" s="215">
        <f>BK234</f>
        <v>0</v>
      </c>
      <c r="K234" s="211"/>
      <c r="L234" s="216"/>
      <c r="M234" s="217"/>
      <c r="N234" s="218"/>
      <c r="O234" s="218"/>
      <c r="P234" s="219">
        <f>SUM(P235:P236)</f>
        <v>0</v>
      </c>
      <c r="Q234" s="218"/>
      <c r="R234" s="219">
        <f>SUM(R235:R236)</f>
        <v>0</v>
      </c>
      <c r="S234" s="218"/>
      <c r="T234" s="220">
        <f>SUM(T235:T236)</f>
        <v>0</v>
      </c>
      <c r="U234" s="12"/>
      <c r="V234" s="12"/>
      <c r="W234" s="12"/>
      <c r="X234" s="12"/>
      <c r="Y234" s="12"/>
      <c r="Z234" s="12"/>
      <c r="AA234" s="12"/>
      <c r="AB234" s="12"/>
      <c r="AC234" s="12"/>
      <c r="AD234" s="12"/>
      <c r="AE234" s="12"/>
      <c r="AR234" s="221" t="s">
        <v>311</v>
      </c>
      <c r="AT234" s="222" t="s">
        <v>76</v>
      </c>
      <c r="AU234" s="222" t="s">
        <v>77</v>
      </c>
      <c r="AY234" s="221" t="s">
        <v>304</v>
      </c>
      <c r="BK234" s="223">
        <f>SUM(BK235:BK236)</f>
        <v>0</v>
      </c>
    </row>
    <row r="235" s="2" customFormat="1" ht="16.5" customHeight="1">
      <c r="A235" s="38"/>
      <c r="B235" s="39"/>
      <c r="C235" s="226" t="s">
        <v>701</v>
      </c>
      <c r="D235" s="226" t="s">
        <v>307</v>
      </c>
      <c r="E235" s="227" t="s">
        <v>532</v>
      </c>
      <c r="F235" s="228" t="s">
        <v>533</v>
      </c>
      <c r="G235" s="229" t="s">
        <v>534</v>
      </c>
      <c r="H235" s="230">
        <v>50</v>
      </c>
      <c r="I235" s="231"/>
      <c r="J235" s="232">
        <f>ROUND(I235*H235,2)</f>
        <v>0</v>
      </c>
      <c r="K235" s="228" t="s">
        <v>318</v>
      </c>
      <c r="L235" s="44"/>
      <c r="M235" s="233" t="s">
        <v>1</v>
      </c>
      <c r="N235" s="234" t="s">
        <v>42</v>
      </c>
      <c r="O235" s="91"/>
      <c r="P235" s="235">
        <f>O235*H235</f>
        <v>0</v>
      </c>
      <c r="Q235" s="235">
        <v>0</v>
      </c>
      <c r="R235" s="235">
        <f>Q235*H235</f>
        <v>0</v>
      </c>
      <c r="S235" s="235">
        <v>0</v>
      </c>
      <c r="T235" s="236">
        <f>S235*H235</f>
        <v>0</v>
      </c>
      <c r="U235" s="38"/>
      <c r="V235" s="38"/>
      <c r="W235" s="38"/>
      <c r="X235" s="38"/>
      <c r="Y235" s="38"/>
      <c r="Z235" s="38"/>
      <c r="AA235" s="38"/>
      <c r="AB235" s="38"/>
      <c r="AC235" s="38"/>
      <c r="AD235" s="38"/>
      <c r="AE235" s="38"/>
      <c r="AR235" s="237" t="s">
        <v>535</v>
      </c>
      <c r="AT235" s="237" t="s">
        <v>307</v>
      </c>
      <c r="AU235" s="237" t="s">
        <v>84</v>
      </c>
      <c r="AY235" s="17" t="s">
        <v>304</v>
      </c>
      <c r="BE235" s="238">
        <f>IF(N235="základní",J235,0)</f>
        <v>0</v>
      </c>
      <c r="BF235" s="238">
        <f>IF(N235="snížená",J235,0)</f>
        <v>0</v>
      </c>
      <c r="BG235" s="238">
        <f>IF(N235="zákl. přenesená",J235,0)</f>
        <v>0</v>
      </c>
      <c r="BH235" s="238">
        <f>IF(N235="sníž. přenesená",J235,0)</f>
        <v>0</v>
      </c>
      <c r="BI235" s="238">
        <f>IF(N235="nulová",J235,0)</f>
        <v>0</v>
      </c>
      <c r="BJ235" s="17" t="s">
        <v>84</v>
      </c>
      <c r="BK235" s="238">
        <f>ROUND(I235*H235,2)</f>
        <v>0</v>
      </c>
      <c r="BL235" s="17" t="s">
        <v>535</v>
      </c>
      <c r="BM235" s="237" t="s">
        <v>536</v>
      </c>
    </row>
    <row r="236" s="13" customFormat="1">
      <c r="A236" s="13"/>
      <c r="B236" s="239"/>
      <c r="C236" s="240"/>
      <c r="D236" s="241" t="s">
        <v>323</v>
      </c>
      <c r="E236" s="242" t="s">
        <v>1</v>
      </c>
      <c r="F236" s="243" t="s">
        <v>537</v>
      </c>
      <c r="G236" s="240"/>
      <c r="H236" s="244">
        <v>50</v>
      </c>
      <c r="I236" s="245"/>
      <c r="J236" s="240"/>
      <c r="K236" s="240"/>
      <c r="L236" s="246"/>
      <c r="M236" s="283"/>
      <c r="N236" s="284"/>
      <c r="O236" s="284"/>
      <c r="P236" s="284"/>
      <c r="Q236" s="284"/>
      <c r="R236" s="284"/>
      <c r="S236" s="284"/>
      <c r="T236" s="285"/>
      <c r="U236" s="13"/>
      <c r="V236" s="13"/>
      <c r="W236" s="13"/>
      <c r="X236" s="13"/>
      <c r="Y236" s="13"/>
      <c r="Z236" s="13"/>
      <c r="AA236" s="13"/>
      <c r="AB236" s="13"/>
      <c r="AC236" s="13"/>
      <c r="AD236" s="13"/>
      <c r="AE236" s="13"/>
      <c r="AT236" s="250" t="s">
        <v>323</v>
      </c>
      <c r="AU236" s="250" t="s">
        <v>84</v>
      </c>
      <c r="AV236" s="13" t="s">
        <v>86</v>
      </c>
      <c r="AW236" s="13" t="s">
        <v>32</v>
      </c>
      <c r="AX236" s="13" t="s">
        <v>84</v>
      </c>
      <c r="AY236" s="250" t="s">
        <v>304</v>
      </c>
    </row>
    <row r="237" s="2" customFormat="1" ht="6.96" customHeight="1">
      <c r="A237" s="38"/>
      <c r="B237" s="66"/>
      <c r="C237" s="67"/>
      <c r="D237" s="67"/>
      <c r="E237" s="67"/>
      <c r="F237" s="67"/>
      <c r="G237" s="67"/>
      <c r="H237" s="67"/>
      <c r="I237" s="67"/>
      <c r="J237" s="67"/>
      <c r="K237" s="67"/>
      <c r="L237" s="44"/>
      <c r="M237" s="38"/>
      <c r="O237" s="38"/>
      <c r="P237" s="38"/>
      <c r="Q237" s="38"/>
      <c r="R237" s="38"/>
      <c r="S237" s="38"/>
      <c r="T237" s="38"/>
      <c r="U237" s="38"/>
      <c r="V237" s="38"/>
      <c r="W237" s="38"/>
      <c r="X237" s="38"/>
      <c r="Y237" s="38"/>
      <c r="Z237" s="38"/>
      <c r="AA237" s="38"/>
      <c r="AB237" s="38"/>
      <c r="AC237" s="38"/>
      <c r="AD237" s="38"/>
      <c r="AE237" s="38"/>
    </row>
  </sheetData>
  <sheetProtection sheet="1" autoFilter="0" formatColumns="0" formatRows="0" objects="1" scenarios="1" spinCount="100000" saltValue="27OYcAjXxd/eTv2nXXCT4eIUWlICdwrwS+oLLzvTLGHhdecXVfF6clMG8UTSUD6aO8eY7JXPvfFW2xp2Qc2TgQ==" hashValue="pM1vDDH/Y+1EpjyjfYNoBEFGDN17X2/jhNURBumDqYY5+5vEf70fjzv3BxPtkABbrO14sCBOuTbBj8yTYes5PA==" algorithmName="SHA-512" password="CC35"/>
  <autoFilter ref="C131:K236"/>
  <mergeCells count="12">
    <mergeCell ref="E7:H7"/>
    <mergeCell ref="E9:H9"/>
    <mergeCell ref="E11:H11"/>
    <mergeCell ref="E20:H20"/>
    <mergeCell ref="E29:H29"/>
    <mergeCell ref="E85:H85"/>
    <mergeCell ref="E87:H87"/>
    <mergeCell ref="E89:H89"/>
    <mergeCell ref="E120:H120"/>
    <mergeCell ref="E122:H122"/>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238</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2530</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2571</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ROUND(J127,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ROUND((SUM(BE127:BE174)),  2)</f>
        <v>0</v>
      </c>
      <c r="G35" s="38"/>
      <c r="H35" s="38"/>
      <c r="I35" s="164">
        <v>0.20999999999999999</v>
      </c>
      <c r="J35" s="163">
        <f>ROUND(((SUM(BE127:BE174))*I35),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ROUND((SUM(BF127:BF174)),  2)</f>
        <v>0</v>
      </c>
      <c r="G36" s="38"/>
      <c r="H36" s="38"/>
      <c r="I36" s="164">
        <v>0.12</v>
      </c>
      <c r="J36" s="163">
        <f>ROUND(((SUM(BF127:BF174))*I36),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ROUND((SUM(BG127:BG174)),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ROUND((SUM(BH127:BH174)),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ROUND((SUM(BI127:BI174)),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2530</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08.2 - ZDRAVOTNĚ - TECHNICKÉ INSTALACE 8.NP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J127</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540</v>
      </c>
      <c r="E99" s="191"/>
      <c r="F99" s="191"/>
      <c r="G99" s="191"/>
      <c r="H99" s="191"/>
      <c r="I99" s="191"/>
      <c r="J99" s="192">
        <f>J128</f>
        <v>0</v>
      </c>
      <c r="K99" s="189"/>
      <c r="L99" s="193"/>
      <c r="S99" s="9"/>
      <c r="T99" s="9"/>
      <c r="U99" s="9"/>
      <c r="V99" s="9"/>
      <c r="W99" s="9"/>
      <c r="X99" s="9"/>
      <c r="Y99" s="9"/>
      <c r="Z99" s="9"/>
      <c r="AA99" s="9"/>
      <c r="AB99" s="9"/>
      <c r="AC99" s="9"/>
      <c r="AD99" s="9"/>
      <c r="AE99" s="9"/>
    </row>
    <row r="100" s="9" customFormat="1" ht="24.96" customHeight="1">
      <c r="A100" s="9"/>
      <c r="B100" s="188"/>
      <c r="C100" s="189"/>
      <c r="D100" s="190" t="s">
        <v>541</v>
      </c>
      <c r="E100" s="191"/>
      <c r="F100" s="191"/>
      <c r="G100" s="191"/>
      <c r="H100" s="191"/>
      <c r="I100" s="191"/>
      <c r="J100" s="192">
        <f>J138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1417</v>
      </c>
      <c r="E101" s="191"/>
      <c r="F101" s="191"/>
      <c r="G101" s="191"/>
      <c r="H101" s="191"/>
      <c r="I101" s="191"/>
      <c r="J101" s="192">
        <f>J151</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1418</v>
      </c>
      <c r="E102" s="191"/>
      <c r="F102" s="191"/>
      <c r="G102" s="191"/>
      <c r="H102" s="191"/>
      <c r="I102" s="191"/>
      <c r="J102" s="192">
        <f>J164</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282</v>
      </c>
      <c r="E103" s="191"/>
      <c r="F103" s="191"/>
      <c r="G103" s="191"/>
      <c r="H103" s="191"/>
      <c r="I103" s="191"/>
      <c r="J103" s="192">
        <f>J168</f>
        <v>0</v>
      </c>
      <c r="K103" s="189"/>
      <c r="L103" s="193"/>
      <c r="S103" s="9"/>
      <c r="T103" s="9"/>
      <c r="U103" s="9"/>
      <c r="V103" s="9"/>
      <c r="W103" s="9"/>
      <c r="X103" s="9"/>
      <c r="Y103" s="9"/>
      <c r="Z103" s="9"/>
      <c r="AA103" s="9"/>
      <c r="AB103" s="9"/>
      <c r="AC103" s="9"/>
      <c r="AD103" s="9"/>
      <c r="AE103" s="9"/>
    </row>
    <row r="104" s="10" customFormat="1" ht="19.92" customHeight="1">
      <c r="A104" s="10"/>
      <c r="B104" s="194"/>
      <c r="C104" s="133"/>
      <c r="D104" s="195" t="s">
        <v>1419</v>
      </c>
      <c r="E104" s="196"/>
      <c r="F104" s="196"/>
      <c r="G104" s="196"/>
      <c r="H104" s="196"/>
      <c r="I104" s="196"/>
      <c r="J104" s="197">
        <f>J169</f>
        <v>0</v>
      </c>
      <c r="K104" s="133"/>
      <c r="L104" s="198"/>
      <c r="S104" s="10"/>
      <c r="T104" s="10"/>
      <c r="U104" s="10"/>
      <c r="V104" s="10"/>
      <c r="W104" s="10"/>
      <c r="X104" s="10"/>
      <c r="Y104" s="10"/>
      <c r="Z104" s="10"/>
      <c r="AA104" s="10"/>
      <c r="AB104" s="10"/>
      <c r="AC104" s="10"/>
      <c r="AD104" s="10"/>
      <c r="AE104" s="10"/>
    </row>
    <row r="105" s="9" customFormat="1" ht="24.96" customHeight="1">
      <c r="A105" s="9"/>
      <c r="B105" s="188"/>
      <c r="C105" s="189"/>
      <c r="D105" s="190" t="s">
        <v>542</v>
      </c>
      <c r="E105" s="191"/>
      <c r="F105" s="191"/>
      <c r="G105" s="191"/>
      <c r="H105" s="191"/>
      <c r="I105" s="191"/>
      <c r="J105" s="192">
        <f>J171</f>
        <v>0</v>
      </c>
      <c r="K105" s="189"/>
      <c r="L105" s="193"/>
      <c r="S105" s="9"/>
      <c r="T105" s="9"/>
      <c r="U105" s="9"/>
      <c r="V105" s="9"/>
      <c r="W105" s="9"/>
      <c r="X105" s="9"/>
      <c r="Y105" s="9"/>
      <c r="Z105" s="9"/>
      <c r="AA105" s="9"/>
      <c r="AB105" s="9"/>
      <c r="AC105" s="9"/>
      <c r="AD105" s="9"/>
      <c r="AE105" s="9"/>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289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183" t="str">
        <f>E7</f>
        <v>Stavební úpravy v budově č.p. 1371, ul. Na Okrouhlíku, HK</v>
      </c>
      <c r="F115" s="32"/>
      <c r="G115" s="32"/>
      <c r="H115" s="32"/>
      <c r="I115" s="40"/>
      <c r="J115" s="40"/>
      <c r="K115" s="40"/>
      <c r="L115" s="63"/>
      <c r="S115" s="38"/>
      <c r="T115" s="38"/>
      <c r="U115" s="38"/>
      <c r="V115" s="38"/>
      <c r="W115" s="38"/>
      <c r="X115" s="38"/>
      <c r="Y115" s="38"/>
      <c r="Z115" s="38"/>
      <c r="AA115" s="38"/>
      <c r="AB115" s="38"/>
      <c r="AC115" s="38"/>
      <c r="AD115" s="38"/>
      <c r="AE115" s="38"/>
    </row>
    <row r="116" s="1" customFormat="1" ht="12" customHeight="1">
      <c r="B116" s="21"/>
      <c r="C116" s="32" t="s">
        <v>267</v>
      </c>
      <c r="D116" s="22"/>
      <c r="E116" s="22"/>
      <c r="F116" s="22"/>
      <c r="G116" s="22"/>
      <c r="H116" s="22"/>
      <c r="I116" s="22"/>
      <c r="J116" s="22"/>
      <c r="K116" s="22"/>
      <c r="L116" s="20"/>
    </row>
    <row r="117" s="2" customFormat="1" ht="16.5" customHeight="1">
      <c r="A117" s="38"/>
      <c r="B117" s="39"/>
      <c r="C117" s="40"/>
      <c r="D117" s="40"/>
      <c r="E117" s="183" t="s">
        <v>2530</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269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E11</f>
        <v>08.2 - ZDRAVOTNĚ - TECHNICKÉ INSTALACE 8.NP</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F14</f>
        <v>Na Okrouhlíku 1371, HK</v>
      </c>
      <c r="G121" s="40"/>
      <c r="H121" s="40"/>
      <c r="I121" s="32" t="s">
        <v>22</v>
      </c>
      <c r="J121" s="79" t="str">
        <f>IF(J14="","",J14)</f>
        <v>24. 6. 2024</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15" customHeight="1">
      <c r="A123" s="38"/>
      <c r="B123" s="39"/>
      <c r="C123" s="32" t="s">
        <v>24</v>
      </c>
      <c r="D123" s="40"/>
      <c r="E123" s="40"/>
      <c r="F123" s="27" t="str">
        <f>E17</f>
        <v>Krajský úřad Královéhradeckého kraje</v>
      </c>
      <c r="G123" s="40"/>
      <c r="H123" s="40"/>
      <c r="I123" s="32" t="s">
        <v>30</v>
      </c>
      <c r="J123" s="36" t="str">
        <f>E23</f>
        <v>Ondřej Zikán</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IF(E20="","",E20)</f>
        <v>Vyplň údaj</v>
      </c>
      <c r="G124" s="40"/>
      <c r="H124" s="40"/>
      <c r="I124" s="32" t="s">
        <v>33</v>
      </c>
      <c r="J124" s="36" t="str">
        <f>E26</f>
        <v xml:space="preserve"> </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1" customFormat="1" ht="29.28" customHeight="1">
      <c r="A126" s="199"/>
      <c r="B126" s="200"/>
      <c r="C126" s="201" t="s">
        <v>290</v>
      </c>
      <c r="D126" s="202" t="s">
        <v>62</v>
      </c>
      <c r="E126" s="202" t="s">
        <v>58</v>
      </c>
      <c r="F126" s="202" t="s">
        <v>59</v>
      </c>
      <c r="G126" s="202" t="s">
        <v>291</v>
      </c>
      <c r="H126" s="202" t="s">
        <v>292</v>
      </c>
      <c r="I126" s="202" t="s">
        <v>293</v>
      </c>
      <c r="J126" s="202" t="s">
        <v>273</v>
      </c>
      <c r="K126" s="203" t="s">
        <v>294</v>
      </c>
      <c r="L126" s="204"/>
      <c r="M126" s="100" t="s">
        <v>1</v>
      </c>
      <c r="N126" s="101" t="s">
        <v>41</v>
      </c>
      <c r="O126" s="101" t="s">
        <v>295</v>
      </c>
      <c r="P126" s="101" t="s">
        <v>296</v>
      </c>
      <c r="Q126" s="101" t="s">
        <v>297</v>
      </c>
      <c r="R126" s="101" t="s">
        <v>298</v>
      </c>
      <c r="S126" s="101" t="s">
        <v>299</v>
      </c>
      <c r="T126" s="102" t="s">
        <v>300</v>
      </c>
      <c r="U126" s="199"/>
      <c r="V126" s="199"/>
      <c r="W126" s="199"/>
      <c r="X126" s="199"/>
      <c r="Y126" s="199"/>
      <c r="Z126" s="199"/>
      <c r="AA126" s="199"/>
      <c r="AB126" s="199"/>
      <c r="AC126" s="199"/>
      <c r="AD126" s="199"/>
      <c r="AE126" s="199"/>
    </row>
    <row r="127" s="2" customFormat="1" ht="22.8" customHeight="1">
      <c r="A127" s="38"/>
      <c r="B127" s="39"/>
      <c r="C127" s="107" t="s">
        <v>301</v>
      </c>
      <c r="D127" s="40"/>
      <c r="E127" s="40"/>
      <c r="F127" s="40"/>
      <c r="G127" s="40"/>
      <c r="H127" s="40"/>
      <c r="I127" s="40"/>
      <c r="J127" s="205">
        <f>BK127</f>
        <v>0</v>
      </c>
      <c r="K127" s="40"/>
      <c r="L127" s="44"/>
      <c r="M127" s="103"/>
      <c r="N127" s="206"/>
      <c r="O127" s="104"/>
      <c r="P127" s="207">
        <f>P128+P138+P151+P164+P168+P171</f>
        <v>0</v>
      </c>
      <c r="Q127" s="104"/>
      <c r="R127" s="207">
        <f>R128+R138+R151+R164+R168+R171</f>
        <v>1.03827</v>
      </c>
      <c r="S127" s="104"/>
      <c r="T127" s="208">
        <f>T128+T138+T151+T164+T168+T171</f>
        <v>0</v>
      </c>
      <c r="U127" s="38"/>
      <c r="V127" s="38"/>
      <c r="W127" s="38"/>
      <c r="X127" s="38"/>
      <c r="Y127" s="38"/>
      <c r="Z127" s="38"/>
      <c r="AA127" s="38"/>
      <c r="AB127" s="38"/>
      <c r="AC127" s="38"/>
      <c r="AD127" s="38"/>
      <c r="AE127" s="38"/>
      <c r="AT127" s="17" t="s">
        <v>76</v>
      </c>
      <c r="AU127" s="17" t="s">
        <v>275</v>
      </c>
      <c r="BK127" s="209">
        <f>BK128+BK138+BK151+BK164+BK168+BK171</f>
        <v>0</v>
      </c>
    </row>
    <row r="128" s="12" customFormat="1" ht="25.92" customHeight="1">
      <c r="A128" s="12"/>
      <c r="B128" s="210"/>
      <c r="C128" s="211"/>
      <c r="D128" s="212" t="s">
        <v>76</v>
      </c>
      <c r="E128" s="213" t="s">
        <v>543</v>
      </c>
      <c r="F128" s="213" t="s">
        <v>544</v>
      </c>
      <c r="G128" s="211"/>
      <c r="H128" s="211"/>
      <c r="I128" s="214"/>
      <c r="J128" s="215">
        <f>BK128</f>
        <v>0</v>
      </c>
      <c r="K128" s="211"/>
      <c r="L128" s="216"/>
      <c r="M128" s="217"/>
      <c r="N128" s="218"/>
      <c r="O128" s="218"/>
      <c r="P128" s="219">
        <f>SUM(P129:P137)</f>
        <v>0</v>
      </c>
      <c r="Q128" s="218"/>
      <c r="R128" s="219">
        <f>SUM(R129:R137)</f>
        <v>0.18509999999999999</v>
      </c>
      <c r="S128" s="218"/>
      <c r="T128" s="220">
        <f>SUM(T129:T137)</f>
        <v>0</v>
      </c>
      <c r="U128" s="12"/>
      <c r="V128" s="12"/>
      <c r="W128" s="12"/>
      <c r="X128" s="12"/>
      <c r="Y128" s="12"/>
      <c r="Z128" s="12"/>
      <c r="AA128" s="12"/>
      <c r="AB128" s="12"/>
      <c r="AC128" s="12"/>
      <c r="AD128" s="12"/>
      <c r="AE128" s="12"/>
      <c r="AR128" s="221" t="s">
        <v>86</v>
      </c>
      <c r="AT128" s="222" t="s">
        <v>76</v>
      </c>
      <c r="AU128" s="222" t="s">
        <v>77</v>
      </c>
      <c r="AY128" s="221" t="s">
        <v>304</v>
      </c>
      <c r="BK128" s="223">
        <f>SUM(BK129:BK137)</f>
        <v>0</v>
      </c>
    </row>
    <row r="129" s="2" customFormat="1" ht="16.5" customHeight="1">
      <c r="A129" s="38"/>
      <c r="B129" s="39"/>
      <c r="C129" s="226" t="s">
        <v>84</v>
      </c>
      <c r="D129" s="226" t="s">
        <v>307</v>
      </c>
      <c r="E129" s="227" t="s">
        <v>555</v>
      </c>
      <c r="F129" s="228" t="s">
        <v>556</v>
      </c>
      <c r="G129" s="229" t="s">
        <v>547</v>
      </c>
      <c r="H129" s="230">
        <v>60</v>
      </c>
      <c r="I129" s="231"/>
      <c r="J129" s="232">
        <f>ROUND(I129*H129,2)</f>
        <v>0</v>
      </c>
      <c r="K129" s="228" t="s">
        <v>1</v>
      </c>
      <c r="L129" s="44"/>
      <c r="M129" s="233" t="s">
        <v>1</v>
      </c>
      <c r="N129" s="234" t="s">
        <v>42</v>
      </c>
      <c r="O129" s="91"/>
      <c r="P129" s="235">
        <f>O129*H129</f>
        <v>0</v>
      </c>
      <c r="Q129" s="235">
        <v>0.00059000000000000003</v>
      </c>
      <c r="R129" s="235">
        <f>Q129*H129</f>
        <v>0.035400000000000001</v>
      </c>
      <c r="S129" s="235">
        <v>0</v>
      </c>
      <c r="T129" s="236">
        <f>S129*H129</f>
        <v>0</v>
      </c>
      <c r="U129" s="38"/>
      <c r="V129" s="38"/>
      <c r="W129" s="38"/>
      <c r="X129" s="38"/>
      <c r="Y129" s="38"/>
      <c r="Z129" s="38"/>
      <c r="AA129" s="38"/>
      <c r="AB129" s="38"/>
      <c r="AC129" s="38"/>
      <c r="AD129" s="38"/>
      <c r="AE129" s="38"/>
      <c r="AR129" s="237" t="s">
        <v>392</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392</v>
      </c>
      <c r="BM129" s="237" t="s">
        <v>2572</v>
      </c>
    </row>
    <row r="130" s="2" customFormat="1" ht="16.5" customHeight="1">
      <c r="A130" s="38"/>
      <c r="B130" s="39"/>
      <c r="C130" s="226" t="s">
        <v>86</v>
      </c>
      <c r="D130" s="226" t="s">
        <v>307</v>
      </c>
      <c r="E130" s="227" t="s">
        <v>558</v>
      </c>
      <c r="F130" s="228" t="s">
        <v>559</v>
      </c>
      <c r="G130" s="229" t="s">
        <v>547</v>
      </c>
      <c r="H130" s="230">
        <v>50</v>
      </c>
      <c r="I130" s="231"/>
      <c r="J130" s="232">
        <f>ROUND(I130*H130,2)</f>
        <v>0</v>
      </c>
      <c r="K130" s="228" t="s">
        <v>1</v>
      </c>
      <c r="L130" s="44"/>
      <c r="M130" s="233" t="s">
        <v>1</v>
      </c>
      <c r="N130" s="234" t="s">
        <v>42</v>
      </c>
      <c r="O130" s="91"/>
      <c r="P130" s="235">
        <f>O130*H130</f>
        <v>0</v>
      </c>
      <c r="Q130" s="235">
        <v>0.0011999999999999999</v>
      </c>
      <c r="R130" s="235">
        <f>Q130*H130</f>
        <v>0.059999999999999998</v>
      </c>
      <c r="S130" s="235">
        <v>0</v>
      </c>
      <c r="T130" s="236">
        <f>S130*H130</f>
        <v>0</v>
      </c>
      <c r="U130" s="38"/>
      <c r="V130" s="38"/>
      <c r="W130" s="38"/>
      <c r="X130" s="38"/>
      <c r="Y130" s="38"/>
      <c r="Z130" s="38"/>
      <c r="AA130" s="38"/>
      <c r="AB130" s="38"/>
      <c r="AC130" s="38"/>
      <c r="AD130" s="38"/>
      <c r="AE130" s="38"/>
      <c r="AR130" s="237" t="s">
        <v>392</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2573</v>
      </c>
    </row>
    <row r="131" s="2" customFormat="1" ht="16.5" customHeight="1">
      <c r="A131" s="38"/>
      <c r="B131" s="39"/>
      <c r="C131" s="226" t="s">
        <v>305</v>
      </c>
      <c r="D131" s="226" t="s">
        <v>307</v>
      </c>
      <c r="E131" s="227" t="s">
        <v>561</v>
      </c>
      <c r="F131" s="228" t="s">
        <v>562</v>
      </c>
      <c r="G131" s="229" t="s">
        <v>547</v>
      </c>
      <c r="H131" s="230">
        <v>60</v>
      </c>
      <c r="I131" s="231"/>
      <c r="J131" s="232">
        <f>ROUND(I131*H131,2)</f>
        <v>0</v>
      </c>
      <c r="K131" s="228" t="s">
        <v>1</v>
      </c>
      <c r="L131" s="44"/>
      <c r="M131" s="233" t="s">
        <v>1</v>
      </c>
      <c r="N131" s="234" t="s">
        <v>42</v>
      </c>
      <c r="O131" s="91"/>
      <c r="P131" s="235">
        <f>O131*H131</f>
        <v>0</v>
      </c>
      <c r="Q131" s="235">
        <v>0.00029</v>
      </c>
      <c r="R131" s="235">
        <f>Q131*H131</f>
        <v>0.017399999999999999</v>
      </c>
      <c r="S131" s="235">
        <v>0</v>
      </c>
      <c r="T131" s="236">
        <f>S131*H131</f>
        <v>0</v>
      </c>
      <c r="U131" s="38"/>
      <c r="V131" s="38"/>
      <c r="W131" s="38"/>
      <c r="X131" s="38"/>
      <c r="Y131" s="38"/>
      <c r="Z131" s="38"/>
      <c r="AA131" s="38"/>
      <c r="AB131" s="38"/>
      <c r="AC131" s="38"/>
      <c r="AD131" s="38"/>
      <c r="AE131" s="38"/>
      <c r="AR131" s="237" t="s">
        <v>392</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392</v>
      </c>
      <c r="BM131" s="237" t="s">
        <v>2574</v>
      </c>
    </row>
    <row r="132" s="2" customFormat="1" ht="16.5" customHeight="1">
      <c r="A132" s="38"/>
      <c r="B132" s="39"/>
      <c r="C132" s="226" t="s">
        <v>311</v>
      </c>
      <c r="D132" s="226" t="s">
        <v>307</v>
      </c>
      <c r="E132" s="227" t="s">
        <v>564</v>
      </c>
      <c r="F132" s="228" t="s">
        <v>565</v>
      </c>
      <c r="G132" s="229" t="s">
        <v>547</v>
      </c>
      <c r="H132" s="230">
        <v>60</v>
      </c>
      <c r="I132" s="231"/>
      <c r="J132" s="232">
        <f>ROUND(I132*H132,2)</f>
        <v>0</v>
      </c>
      <c r="K132" s="228" t="s">
        <v>1</v>
      </c>
      <c r="L132" s="44"/>
      <c r="M132" s="233" t="s">
        <v>1</v>
      </c>
      <c r="N132" s="234" t="s">
        <v>42</v>
      </c>
      <c r="O132" s="91"/>
      <c r="P132" s="235">
        <f>O132*H132</f>
        <v>0</v>
      </c>
      <c r="Q132" s="235">
        <v>0.00035</v>
      </c>
      <c r="R132" s="235">
        <f>Q132*H132</f>
        <v>0.021000000000000001</v>
      </c>
      <c r="S132" s="235">
        <v>0</v>
      </c>
      <c r="T132" s="236">
        <f>S132*H132</f>
        <v>0</v>
      </c>
      <c r="U132" s="38"/>
      <c r="V132" s="38"/>
      <c r="W132" s="38"/>
      <c r="X132" s="38"/>
      <c r="Y132" s="38"/>
      <c r="Z132" s="38"/>
      <c r="AA132" s="38"/>
      <c r="AB132" s="38"/>
      <c r="AC132" s="38"/>
      <c r="AD132" s="38"/>
      <c r="AE132" s="38"/>
      <c r="AR132" s="237" t="s">
        <v>392</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2575</v>
      </c>
    </row>
    <row r="133" s="2" customFormat="1" ht="16.5" customHeight="1">
      <c r="A133" s="38"/>
      <c r="B133" s="39"/>
      <c r="C133" s="226" t="s">
        <v>330</v>
      </c>
      <c r="D133" s="226" t="s">
        <v>307</v>
      </c>
      <c r="E133" s="227" t="s">
        <v>567</v>
      </c>
      <c r="F133" s="228" t="s">
        <v>568</v>
      </c>
      <c r="G133" s="229" t="s">
        <v>547</v>
      </c>
      <c r="H133" s="230">
        <v>45</v>
      </c>
      <c r="I133" s="231"/>
      <c r="J133" s="232">
        <f>ROUND(I133*H133,2)</f>
        <v>0</v>
      </c>
      <c r="K133" s="228" t="s">
        <v>1</v>
      </c>
      <c r="L133" s="44"/>
      <c r="M133" s="233" t="s">
        <v>1</v>
      </c>
      <c r="N133" s="234" t="s">
        <v>42</v>
      </c>
      <c r="O133" s="91"/>
      <c r="P133" s="235">
        <f>O133*H133</f>
        <v>0</v>
      </c>
      <c r="Q133" s="235">
        <v>0.00114</v>
      </c>
      <c r="R133" s="235">
        <f>Q133*H133</f>
        <v>0.051299999999999998</v>
      </c>
      <c r="S133" s="235">
        <v>0</v>
      </c>
      <c r="T133" s="236">
        <f>S133*H133</f>
        <v>0</v>
      </c>
      <c r="U133" s="38"/>
      <c r="V133" s="38"/>
      <c r="W133" s="38"/>
      <c r="X133" s="38"/>
      <c r="Y133" s="38"/>
      <c r="Z133" s="38"/>
      <c r="AA133" s="38"/>
      <c r="AB133" s="38"/>
      <c r="AC133" s="38"/>
      <c r="AD133" s="38"/>
      <c r="AE133" s="38"/>
      <c r="AR133" s="237" t="s">
        <v>392</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392</v>
      </c>
      <c r="BM133" s="237" t="s">
        <v>2576</v>
      </c>
    </row>
    <row r="134" s="2" customFormat="1" ht="24.15" customHeight="1">
      <c r="A134" s="38"/>
      <c r="B134" s="39"/>
      <c r="C134" s="226" t="s">
        <v>313</v>
      </c>
      <c r="D134" s="226" t="s">
        <v>307</v>
      </c>
      <c r="E134" s="227" t="s">
        <v>573</v>
      </c>
      <c r="F134" s="228" t="s">
        <v>574</v>
      </c>
      <c r="G134" s="229" t="s">
        <v>575</v>
      </c>
      <c r="H134" s="230">
        <v>40</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392</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2577</v>
      </c>
    </row>
    <row r="135" s="2" customFormat="1" ht="16.5" customHeight="1">
      <c r="A135" s="38"/>
      <c r="B135" s="39"/>
      <c r="C135" s="226" t="s">
        <v>343</v>
      </c>
      <c r="D135" s="226" t="s">
        <v>307</v>
      </c>
      <c r="E135" s="227" t="s">
        <v>577</v>
      </c>
      <c r="F135" s="228" t="s">
        <v>578</v>
      </c>
      <c r="G135" s="229" t="s">
        <v>575</v>
      </c>
      <c r="H135" s="230">
        <v>30</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392</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392</v>
      </c>
      <c r="BM135" s="237" t="s">
        <v>2578</v>
      </c>
    </row>
    <row r="136" s="2" customFormat="1" ht="21.75" customHeight="1">
      <c r="A136" s="38"/>
      <c r="B136" s="39"/>
      <c r="C136" s="226" t="s">
        <v>348</v>
      </c>
      <c r="D136" s="226" t="s">
        <v>307</v>
      </c>
      <c r="E136" s="227" t="s">
        <v>580</v>
      </c>
      <c r="F136" s="228" t="s">
        <v>581</v>
      </c>
      <c r="G136" s="229" t="s">
        <v>575</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2579</v>
      </c>
    </row>
    <row r="137" s="2" customFormat="1" ht="55.5" customHeight="1">
      <c r="A137" s="38"/>
      <c r="B137" s="39"/>
      <c r="C137" s="273" t="s">
        <v>325</v>
      </c>
      <c r="D137" s="273" t="s">
        <v>423</v>
      </c>
      <c r="E137" s="274" t="s">
        <v>593</v>
      </c>
      <c r="F137" s="275" t="s">
        <v>594</v>
      </c>
      <c r="G137" s="276" t="s">
        <v>575</v>
      </c>
      <c r="H137" s="277">
        <v>15</v>
      </c>
      <c r="I137" s="278"/>
      <c r="J137" s="279">
        <f>ROUND(I137*H137,2)</f>
        <v>0</v>
      </c>
      <c r="K137" s="275" t="s">
        <v>1</v>
      </c>
      <c r="L137" s="280"/>
      <c r="M137" s="281" t="s">
        <v>1</v>
      </c>
      <c r="N137" s="282"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426</v>
      </c>
      <c r="AT137" s="237" t="s">
        <v>423</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392</v>
      </c>
      <c r="BM137" s="237" t="s">
        <v>2580</v>
      </c>
    </row>
    <row r="138" s="12" customFormat="1" ht="25.92" customHeight="1">
      <c r="A138" s="12"/>
      <c r="B138" s="210"/>
      <c r="C138" s="211"/>
      <c r="D138" s="212" t="s">
        <v>76</v>
      </c>
      <c r="E138" s="213" t="s">
        <v>614</v>
      </c>
      <c r="F138" s="213" t="s">
        <v>615</v>
      </c>
      <c r="G138" s="211"/>
      <c r="H138" s="211"/>
      <c r="I138" s="214"/>
      <c r="J138" s="215">
        <f>BK138</f>
        <v>0</v>
      </c>
      <c r="K138" s="211"/>
      <c r="L138" s="216"/>
      <c r="M138" s="217"/>
      <c r="N138" s="218"/>
      <c r="O138" s="218"/>
      <c r="P138" s="219">
        <f>SUM(P139:P150)</f>
        <v>0</v>
      </c>
      <c r="Q138" s="218"/>
      <c r="R138" s="219">
        <f>SUM(R139:R150)</f>
        <v>0.3972</v>
      </c>
      <c r="S138" s="218"/>
      <c r="T138" s="220">
        <f>SUM(T139:T150)</f>
        <v>0</v>
      </c>
      <c r="U138" s="12"/>
      <c r="V138" s="12"/>
      <c r="W138" s="12"/>
      <c r="X138" s="12"/>
      <c r="Y138" s="12"/>
      <c r="Z138" s="12"/>
      <c r="AA138" s="12"/>
      <c r="AB138" s="12"/>
      <c r="AC138" s="12"/>
      <c r="AD138" s="12"/>
      <c r="AE138" s="12"/>
      <c r="AR138" s="221" t="s">
        <v>86</v>
      </c>
      <c r="AT138" s="222" t="s">
        <v>76</v>
      </c>
      <c r="AU138" s="222" t="s">
        <v>77</v>
      </c>
      <c r="AY138" s="221" t="s">
        <v>304</v>
      </c>
      <c r="BK138" s="223">
        <f>SUM(BK139:BK150)</f>
        <v>0</v>
      </c>
    </row>
    <row r="139" s="2" customFormat="1" ht="24.15" customHeight="1">
      <c r="A139" s="38"/>
      <c r="B139" s="39"/>
      <c r="C139" s="226" t="s">
        <v>362</v>
      </c>
      <c r="D139" s="226" t="s">
        <v>307</v>
      </c>
      <c r="E139" s="227" t="s">
        <v>616</v>
      </c>
      <c r="F139" s="228" t="s">
        <v>617</v>
      </c>
      <c r="G139" s="229" t="s">
        <v>547</v>
      </c>
      <c r="H139" s="230">
        <v>150</v>
      </c>
      <c r="I139" s="231"/>
      <c r="J139" s="232">
        <f>ROUND(I139*H139,2)</f>
        <v>0</v>
      </c>
      <c r="K139" s="228" t="s">
        <v>1</v>
      </c>
      <c r="L139" s="44"/>
      <c r="M139" s="233" t="s">
        <v>1</v>
      </c>
      <c r="N139" s="234" t="s">
        <v>42</v>
      </c>
      <c r="O139" s="91"/>
      <c r="P139" s="235">
        <f>O139*H139</f>
        <v>0</v>
      </c>
      <c r="Q139" s="235">
        <v>0.00066</v>
      </c>
      <c r="R139" s="235">
        <f>Q139*H139</f>
        <v>0.099000000000000005</v>
      </c>
      <c r="S139" s="235">
        <v>0</v>
      </c>
      <c r="T139" s="236">
        <f>S139*H139</f>
        <v>0</v>
      </c>
      <c r="U139" s="38"/>
      <c r="V139" s="38"/>
      <c r="W139" s="38"/>
      <c r="X139" s="38"/>
      <c r="Y139" s="38"/>
      <c r="Z139" s="38"/>
      <c r="AA139" s="38"/>
      <c r="AB139" s="38"/>
      <c r="AC139" s="38"/>
      <c r="AD139" s="38"/>
      <c r="AE139" s="38"/>
      <c r="AR139" s="237" t="s">
        <v>392</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2581</v>
      </c>
    </row>
    <row r="140" s="2" customFormat="1" ht="24.15" customHeight="1">
      <c r="A140" s="38"/>
      <c r="B140" s="39"/>
      <c r="C140" s="226" t="s">
        <v>367</v>
      </c>
      <c r="D140" s="226" t="s">
        <v>307</v>
      </c>
      <c r="E140" s="227" t="s">
        <v>619</v>
      </c>
      <c r="F140" s="228" t="s">
        <v>620</v>
      </c>
      <c r="G140" s="229" t="s">
        <v>547</v>
      </c>
      <c r="H140" s="230">
        <v>60</v>
      </c>
      <c r="I140" s="231"/>
      <c r="J140" s="232">
        <f>ROUND(I140*H140,2)</f>
        <v>0</v>
      </c>
      <c r="K140" s="228" t="s">
        <v>1</v>
      </c>
      <c r="L140" s="44"/>
      <c r="M140" s="233" t="s">
        <v>1</v>
      </c>
      <c r="N140" s="234" t="s">
        <v>42</v>
      </c>
      <c r="O140" s="91"/>
      <c r="P140" s="235">
        <f>O140*H140</f>
        <v>0</v>
      </c>
      <c r="Q140" s="235">
        <v>0.00091</v>
      </c>
      <c r="R140" s="235">
        <f>Q140*H140</f>
        <v>0.054600000000000003</v>
      </c>
      <c r="S140" s="235">
        <v>0</v>
      </c>
      <c r="T140" s="236">
        <f>S140*H140</f>
        <v>0</v>
      </c>
      <c r="U140" s="38"/>
      <c r="V140" s="38"/>
      <c r="W140" s="38"/>
      <c r="X140" s="38"/>
      <c r="Y140" s="38"/>
      <c r="Z140" s="38"/>
      <c r="AA140" s="38"/>
      <c r="AB140" s="38"/>
      <c r="AC140" s="38"/>
      <c r="AD140" s="38"/>
      <c r="AE140" s="38"/>
      <c r="AR140" s="237" t="s">
        <v>392</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2582</v>
      </c>
    </row>
    <row r="141" s="2" customFormat="1" ht="24.15" customHeight="1">
      <c r="A141" s="38"/>
      <c r="B141" s="39"/>
      <c r="C141" s="226" t="s">
        <v>8</v>
      </c>
      <c r="D141" s="226" t="s">
        <v>307</v>
      </c>
      <c r="E141" s="227" t="s">
        <v>622</v>
      </c>
      <c r="F141" s="228" t="s">
        <v>623</v>
      </c>
      <c r="G141" s="229" t="s">
        <v>547</v>
      </c>
      <c r="H141" s="230">
        <v>120</v>
      </c>
      <c r="I141" s="231"/>
      <c r="J141" s="232">
        <f>ROUND(I141*H141,2)</f>
        <v>0</v>
      </c>
      <c r="K141" s="228" t="s">
        <v>1</v>
      </c>
      <c r="L141" s="44"/>
      <c r="M141" s="233" t="s">
        <v>1</v>
      </c>
      <c r="N141" s="234" t="s">
        <v>42</v>
      </c>
      <c r="O141" s="91"/>
      <c r="P141" s="235">
        <f>O141*H141</f>
        <v>0</v>
      </c>
      <c r="Q141" s="235">
        <v>0.0011900000000000001</v>
      </c>
      <c r="R141" s="235">
        <f>Q141*H141</f>
        <v>0.14280000000000001</v>
      </c>
      <c r="S141" s="235">
        <v>0</v>
      </c>
      <c r="T141" s="236">
        <f>S141*H141</f>
        <v>0</v>
      </c>
      <c r="U141" s="38"/>
      <c r="V141" s="38"/>
      <c r="W141" s="38"/>
      <c r="X141" s="38"/>
      <c r="Y141" s="38"/>
      <c r="Z141" s="38"/>
      <c r="AA141" s="38"/>
      <c r="AB141" s="38"/>
      <c r="AC141" s="38"/>
      <c r="AD141" s="38"/>
      <c r="AE141" s="38"/>
      <c r="AR141" s="237" t="s">
        <v>392</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392</v>
      </c>
      <c r="BM141" s="237" t="s">
        <v>2583</v>
      </c>
    </row>
    <row r="142" s="2" customFormat="1" ht="24.15" customHeight="1">
      <c r="A142" s="38"/>
      <c r="B142" s="39"/>
      <c r="C142" s="226" t="s">
        <v>375</v>
      </c>
      <c r="D142" s="226" t="s">
        <v>307</v>
      </c>
      <c r="E142" s="227" t="s">
        <v>625</v>
      </c>
      <c r="F142" s="228" t="s">
        <v>626</v>
      </c>
      <c r="G142" s="229" t="s">
        <v>547</v>
      </c>
      <c r="H142" s="230">
        <v>20</v>
      </c>
      <c r="I142" s="231"/>
      <c r="J142" s="232">
        <f>ROUND(I142*H142,2)</f>
        <v>0</v>
      </c>
      <c r="K142" s="228" t="s">
        <v>1</v>
      </c>
      <c r="L142" s="44"/>
      <c r="M142" s="233" t="s">
        <v>1</v>
      </c>
      <c r="N142" s="234" t="s">
        <v>42</v>
      </c>
      <c r="O142" s="91"/>
      <c r="P142" s="235">
        <f>O142*H142</f>
        <v>0</v>
      </c>
      <c r="Q142" s="235">
        <v>0.0025200000000000001</v>
      </c>
      <c r="R142" s="235">
        <f>Q142*H142</f>
        <v>0.0504</v>
      </c>
      <c r="S142" s="235">
        <v>0</v>
      </c>
      <c r="T142" s="236">
        <f>S142*H142</f>
        <v>0</v>
      </c>
      <c r="U142" s="38"/>
      <c r="V142" s="38"/>
      <c r="W142" s="38"/>
      <c r="X142" s="38"/>
      <c r="Y142" s="38"/>
      <c r="Z142" s="38"/>
      <c r="AA142" s="38"/>
      <c r="AB142" s="38"/>
      <c r="AC142" s="38"/>
      <c r="AD142" s="38"/>
      <c r="AE142" s="38"/>
      <c r="AR142" s="237" t="s">
        <v>392</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2584</v>
      </c>
    </row>
    <row r="143" s="2" customFormat="1" ht="24.15" customHeight="1">
      <c r="A143" s="38"/>
      <c r="B143" s="39"/>
      <c r="C143" s="226" t="s">
        <v>381</v>
      </c>
      <c r="D143" s="226" t="s">
        <v>307</v>
      </c>
      <c r="E143" s="227" t="s">
        <v>631</v>
      </c>
      <c r="F143" s="228" t="s">
        <v>632</v>
      </c>
      <c r="G143" s="229" t="s">
        <v>547</v>
      </c>
      <c r="H143" s="230">
        <v>100</v>
      </c>
      <c r="I143" s="231"/>
      <c r="J143" s="232">
        <f>ROUND(I143*H143,2)</f>
        <v>0</v>
      </c>
      <c r="K143" s="228" t="s">
        <v>1</v>
      </c>
      <c r="L143" s="44"/>
      <c r="M143" s="233" t="s">
        <v>1</v>
      </c>
      <c r="N143" s="234" t="s">
        <v>42</v>
      </c>
      <c r="O143" s="91"/>
      <c r="P143" s="235">
        <f>O143*H143</f>
        <v>0</v>
      </c>
      <c r="Q143" s="235">
        <v>0.00016000000000000001</v>
      </c>
      <c r="R143" s="235">
        <f>Q143*H143</f>
        <v>0.016</v>
      </c>
      <c r="S143" s="235">
        <v>0</v>
      </c>
      <c r="T143" s="236">
        <f>S143*H143</f>
        <v>0</v>
      </c>
      <c r="U143" s="38"/>
      <c r="V143" s="38"/>
      <c r="W143" s="38"/>
      <c r="X143" s="38"/>
      <c r="Y143" s="38"/>
      <c r="Z143" s="38"/>
      <c r="AA143" s="38"/>
      <c r="AB143" s="38"/>
      <c r="AC143" s="38"/>
      <c r="AD143" s="38"/>
      <c r="AE143" s="38"/>
      <c r="AR143" s="237" t="s">
        <v>392</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392</v>
      </c>
      <c r="BM143" s="237" t="s">
        <v>2585</v>
      </c>
    </row>
    <row r="144" s="2" customFormat="1" ht="33" customHeight="1">
      <c r="A144" s="38"/>
      <c r="B144" s="39"/>
      <c r="C144" s="226" t="s">
        <v>389</v>
      </c>
      <c r="D144" s="226" t="s">
        <v>307</v>
      </c>
      <c r="E144" s="227" t="s">
        <v>634</v>
      </c>
      <c r="F144" s="228" t="s">
        <v>635</v>
      </c>
      <c r="G144" s="229" t="s">
        <v>547</v>
      </c>
      <c r="H144" s="230">
        <v>70</v>
      </c>
      <c r="I144" s="231"/>
      <c r="J144" s="232">
        <f>ROUND(I144*H144,2)</f>
        <v>0</v>
      </c>
      <c r="K144" s="228" t="s">
        <v>1</v>
      </c>
      <c r="L144" s="44"/>
      <c r="M144" s="233" t="s">
        <v>1</v>
      </c>
      <c r="N144" s="234" t="s">
        <v>42</v>
      </c>
      <c r="O144" s="91"/>
      <c r="P144" s="235">
        <f>O144*H144</f>
        <v>0</v>
      </c>
      <c r="Q144" s="235">
        <v>3.0000000000000001E-05</v>
      </c>
      <c r="R144" s="235">
        <f>Q144*H144</f>
        <v>0.0020999999999999999</v>
      </c>
      <c r="S144" s="235">
        <v>0</v>
      </c>
      <c r="T144" s="236">
        <f>S144*H144</f>
        <v>0</v>
      </c>
      <c r="U144" s="38"/>
      <c r="V144" s="38"/>
      <c r="W144" s="38"/>
      <c r="X144" s="38"/>
      <c r="Y144" s="38"/>
      <c r="Z144" s="38"/>
      <c r="AA144" s="38"/>
      <c r="AB144" s="38"/>
      <c r="AC144" s="38"/>
      <c r="AD144" s="38"/>
      <c r="AE144" s="38"/>
      <c r="AR144" s="237" t="s">
        <v>392</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2586</v>
      </c>
    </row>
    <row r="145" s="2" customFormat="1" ht="33" customHeight="1">
      <c r="A145" s="38"/>
      <c r="B145" s="39"/>
      <c r="C145" s="226" t="s">
        <v>392</v>
      </c>
      <c r="D145" s="226" t="s">
        <v>307</v>
      </c>
      <c r="E145" s="227" t="s">
        <v>637</v>
      </c>
      <c r="F145" s="228" t="s">
        <v>638</v>
      </c>
      <c r="G145" s="229" t="s">
        <v>547</v>
      </c>
      <c r="H145" s="230">
        <v>100</v>
      </c>
      <c r="I145" s="231"/>
      <c r="J145" s="232">
        <f>ROUND(I145*H145,2)</f>
        <v>0</v>
      </c>
      <c r="K145" s="228" t="s">
        <v>1</v>
      </c>
      <c r="L145" s="44"/>
      <c r="M145" s="233" t="s">
        <v>1</v>
      </c>
      <c r="N145" s="234" t="s">
        <v>42</v>
      </c>
      <c r="O145" s="91"/>
      <c r="P145" s="235">
        <f>O145*H145</f>
        <v>0</v>
      </c>
      <c r="Q145" s="235">
        <v>6.9999999999999994E-05</v>
      </c>
      <c r="R145" s="235">
        <f>Q145*H145</f>
        <v>0.0069999999999999993</v>
      </c>
      <c r="S145" s="235">
        <v>0</v>
      </c>
      <c r="T145" s="236">
        <f>S145*H145</f>
        <v>0</v>
      </c>
      <c r="U145" s="38"/>
      <c r="V145" s="38"/>
      <c r="W145" s="38"/>
      <c r="X145" s="38"/>
      <c r="Y145" s="38"/>
      <c r="Z145" s="38"/>
      <c r="AA145" s="38"/>
      <c r="AB145" s="38"/>
      <c r="AC145" s="38"/>
      <c r="AD145" s="38"/>
      <c r="AE145" s="38"/>
      <c r="AR145" s="237" t="s">
        <v>392</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392</v>
      </c>
      <c r="BM145" s="237" t="s">
        <v>2587</v>
      </c>
    </row>
    <row r="146" s="2" customFormat="1" ht="37.8" customHeight="1">
      <c r="A146" s="38"/>
      <c r="B146" s="39"/>
      <c r="C146" s="226" t="s">
        <v>398</v>
      </c>
      <c r="D146" s="226" t="s">
        <v>307</v>
      </c>
      <c r="E146" s="227" t="s">
        <v>640</v>
      </c>
      <c r="F146" s="228" t="s">
        <v>641</v>
      </c>
      <c r="G146" s="229" t="s">
        <v>547</v>
      </c>
      <c r="H146" s="230">
        <v>10</v>
      </c>
      <c r="I146" s="231"/>
      <c r="J146" s="232">
        <f>ROUND(I146*H146,2)</f>
        <v>0</v>
      </c>
      <c r="K146" s="228" t="s">
        <v>1</v>
      </c>
      <c r="L146" s="44"/>
      <c r="M146" s="233" t="s">
        <v>1</v>
      </c>
      <c r="N146" s="234" t="s">
        <v>42</v>
      </c>
      <c r="O146" s="91"/>
      <c r="P146" s="235">
        <f>O146*H146</f>
        <v>0</v>
      </c>
      <c r="Q146" s="235">
        <v>8.0000000000000007E-05</v>
      </c>
      <c r="R146" s="235">
        <f>Q146*H146</f>
        <v>0.00080000000000000004</v>
      </c>
      <c r="S146" s="235">
        <v>0</v>
      </c>
      <c r="T146" s="236">
        <f>S146*H146</f>
        <v>0</v>
      </c>
      <c r="U146" s="38"/>
      <c r="V146" s="38"/>
      <c r="W146" s="38"/>
      <c r="X146" s="38"/>
      <c r="Y146" s="38"/>
      <c r="Z146" s="38"/>
      <c r="AA146" s="38"/>
      <c r="AB146" s="38"/>
      <c r="AC146" s="38"/>
      <c r="AD146" s="38"/>
      <c r="AE146" s="38"/>
      <c r="AR146" s="237" t="s">
        <v>392</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2588</v>
      </c>
    </row>
    <row r="147" s="2" customFormat="1" ht="21.75" customHeight="1">
      <c r="A147" s="38"/>
      <c r="B147" s="39"/>
      <c r="C147" s="226" t="s">
        <v>403</v>
      </c>
      <c r="D147" s="226" t="s">
        <v>307</v>
      </c>
      <c r="E147" s="227" t="s">
        <v>652</v>
      </c>
      <c r="F147" s="228" t="s">
        <v>653</v>
      </c>
      <c r="G147" s="229" t="s">
        <v>575</v>
      </c>
      <c r="H147" s="230">
        <v>90</v>
      </c>
      <c r="I147" s="231"/>
      <c r="J147" s="232">
        <f>ROUND(I147*H147,2)</f>
        <v>0</v>
      </c>
      <c r="K147" s="228" t="s">
        <v>1</v>
      </c>
      <c r="L147" s="44"/>
      <c r="M147" s="233" t="s">
        <v>1</v>
      </c>
      <c r="N147" s="234" t="s">
        <v>42</v>
      </c>
      <c r="O147" s="91"/>
      <c r="P147" s="235">
        <f>O147*H147</f>
        <v>0</v>
      </c>
      <c r="Q147" s="235">
        <v>0.00017000000000000001</v>
      </c>
      <c r="R147" s="235">
        <f>Q147*H147</f>
        <v>0.015300000000000001</v>
      </c>
      <c r="S147" s="235">
        <v>0</v>
      </c>
      <c r="T147" s="236">
        <f>S147*H147</f>
        <v>0</v>
      </c>
      <c r="U147" s="38"/>
      <c r="V147" s="38"/>
      <c r="W147" s="38"/>
      <c r="X147" s="38"/>
      <c r="Y147" s="38"/>
      <c r="Z147" s="38"/>
      <c r="AA147" s="38"/>
      <c r="AB147" s="38"/>
      <c r="AC147" s="38"/>
      <c r="AD147" s="38"/>
      <c r="AE147" s="38"/>
      <c r="AR147" s="237" t="s">
        <v>392</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392</v>
      </c>
      <c r="BM147" s="237" t="s">
        <v>2589</v>
      </c>
    </row>
    <row r="148" s="2" customFormat="1" ht="24.15" customHeight="1">
      <c r="A148" s="38"/>
      <c r="B148" s="39"/>
      <c r="C148" s="226" t="s">
        <v>410</v>
      </c>
      <c r="D148" s="226" t="s">
        <v>307</v>
      </c>
      <c r="E148" s="227" t="s">
        <v>655</v>
      </c>
      <c r="F148" s="228" t="s">
        <v>656</v>
      </c>
      <c r="G148" s="229" t="s">
        <v>575</v>
      </c>
      <c r="H148" s="230">
        <v>60</v>
      </c>
      <c r="I148" s="231"/>
      <c r="J148" s="232">
        <f>ROUND(I148*H148,2)</f>
        <v>0</v>
      </c>
      <c r="K148" s="228" t="s">
        <v>1</v>
      </c>
      <c r="L148" s="44"/>
      <c r="M148" s="233" t="s">
        <v>1</v>
      </c>
      <c r="N148" s="234" t="s">
        <v>42</v>
      </c>
      <c r="O148" s="91"/>
      <c r="P148" s="235">
        <f>O148*H148</f>
        <v>0</v>
      </c>
      <c r="Q148" s="235">
        <v>6.0000000000000002E-05</v>
      </c>
      <c r="R148" s="235">
        <f>Q148*H148</f>
        <v>0.0035999999999999999</v>
      </c>
      <c r="S148" s="235">
        <v>0</v>
      </c>
      <c r="T148" s="236">
        <f>S148*H148</f>
        <v>0</v>
      </c>
      <c r="U148" s="38"/>
      <c r="V148" s="38"/>
      <c r="W148" s="38"/>
      <c r="X148" s="38"/>
      <c r="Y148" s="38"/>
      <c r="Z148" s="38"/>
      <c r="AA148" s="38"/>
      <c r="AB148" s="38"/>
      <c r="AC148" s="38"/>
      <c r="AD148" s="38"/>
      <c r="AE148" s="38"/>
      <c r="AR148" s="237" t="s">
        <v>392</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2590</v>
      </c>
    </row>
    <row r="149" s="2" customFormat="1" ht="24.15" customHeight="1">
      <c r="A149" s="38"/>
      <c r="B149" s="39"/>
      <c r="C149" s="226" t="s">
        <v>414</v>
      </c>
      <c r="D149" s="226" t="s">
        <v>307</v>
      </c>
      <c r="E149" s="227" t="s">
        <v>658</v>
      </c>
      <c r="F149" s="228" t="s">
        <v>659</v>
      </c>
      <c r="G149" s="229" t="s">
        <v>575</v>
      </c>
      <c r="H149" s="230">
        <v>20</v>
      </c>
      <c r="I149" s="231"/>
      <c r="J149" s="232">
        <f>ROUND(I149*H149,2)</f>
        <v>0</v>
      </c>
      <c r="K149" s="228" t="s">
        <v>1</v>
      </c>
      <c r="L149" s="44"/>
      <c r="M149" s="233" t="s">
        <v>1</v>
      </c>
      <c r="N149" s="234" t="s">
        <v>42</v>
      </c>
      <c r="O149" s="91"/>
      <c r="P149" s="235">
        <f>O149*H149</f>
        <v>0</v>
      </c>
      <c r="Q149" s="235">
        <v>0.00010000000000000001</v>
      </c>
      <c r="R149" s="235">
        <f>Q149*H149</f>
        <v>0.002</v>
      </c>
      <c r="S149" s="235">
        <v>0</v>
      </c>
      <c r="T149" s="236">
        <f>S149*H149</f>
        <v>0</v>
      </c>
      <c r="U149" s="38"/>
      <c r="V149" s="38"/>
      <c r="W149" s="38"/>
      <c r="X149" s="38"/>
      <c r="Y149" s="38"/>
      <c r="Z149" s="38"/>
      <c r="AA149" s="38"/>
      <c r="AB149" s="38"/>
      <c r="AC149" s="38"/>
      <c r="AD149" s="38"/>
      <c r="AE149" s="38"/>
      <c r="AR149" s="237" t="s">
        <v>392</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2591</v>
      </c>
    </row>
    <row r="150" s="2" customFormat="1" ht="24.15" customHeight="1">
      <c r="A150" s="38"/>
      <c r="B150" s="39"/>
      <c r="C150" s="226" t="s">
        <v>7</v>
      </c>
      <c r="D150" s="226" t="s">
        <v>307</v>
      </c>
      <c r="E150" s="227" t="s">
        <v>661</v>
      </c>
      <c r="F150" s="228" t="s">
        <v>662</v>
      </c>
      <c r="G150" s="229" t="s">
        <v>575</v>
      </c>
      <c r="H150" s="230">
        <v>20</v>
      </c>
      <c r="I150" s="231"/>
      <c r="J150" s="232">
        <f>ROUND(I150*H150,2)</f>
        <v>0</v>
      </c>
      <c r="K150" s="228" t="s">
        <v>1</v>
      </c>
      <c r="L150" s="44"/>
      <c r="M150" s="233" t="s">
        <v>1</v>
      </c>
      <c r="N150" s="234" t="s">
        <v>42</v>
      </c>
      <c r="O150" s="91"/>
      <c r="P150" s="235">
        <f>O150*H150</f>
        <v>0</v>
      </c>
      <c r="Q150" s="235">
        <v>0.00018000000000000001</v>
      </c>
      <c r="R150" s="235">
        <f>Q150*H150</f>
        <v>0.0036000000000000003</v>
      </c>
      <c r="S150" s="235">
        <v>0</v>
      </c>
      <c r="T150" s="236">
        <f>S150*H150</f>
        <v>0</v>
      </c>
      <c r="U150" s="38"/>
      <c r="V150" s="38"/>
      <c r="W150" s="38"/>
      <c r="X150" s="38"/>
      <c r="Y150" s="38"/>
      <c r="Z150" s="38"/>
      <c r="AA150" s="38"/>
      <c r="AB150" s="38"/>
      <c r="AC150" s="38"/>
      <c r="AD150" s="38"/>
      <c r="AE150" s="38"/>
      <c r="AR150" s="237" t="s">
        <v>392</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392</v>
      </c>
      <c r="BM150" s="237" t="s">
        <v>2592</v>
      </c>
    </row>
    <row r="151" s="12" customFormat="1" ht="25.92" customHeight="1">
      <c r="A151" s="12"/>
      <c r="B151" s="210"/>
      <c r="C151" s="211"/>
      <c r="D151" s="212" t="s">
        <v>76</v>
      </c>
      <c r="E151" s="213" t="s">
        <v>1441</v>
      </c>
      <c r="F151" s="213" t="s">
        <v>1442</v>
      </c>
      <c r="G151" s="211"/>
      <c r="H151" s="211"/>
      <c r="I151" s="214"/>
      <c r="J151" s="215">
        <f>BK151</f>
        <v>0</v>
      </c>
      <c r="K151" s="211"/>
      <c r="L151" s="216"/>
      <c r="M151" s="217"/>
      <c r="N151" s="218"/>
      <c r="O151" s="218"/>
      <c r="P151" s="219">
        <f>SUM(P152:P163)</f>
        <v>0</v>
      </c>
      <c r="Q151" s="218"/>
      <c r="R151" s="219">
        <f>SUM(R152:R163)</f>
        <v>0.34016999999999997</v>
      </c>
      <c r="S151" s="218"/>
      <c r="T151" s="220">
        <f>SUM(T152:T163)</f>
        <v>0</v>
      </c>
      <c r="U151" s="12"/>
      <c r="V151" s="12"/>
      <c r="W151" s="12"/>
      <c r="X151" s="12"/>
      <c r="Y151" s="12"/>
      <c r="Z151" s="12"/>
      <c r="AA151" s="12"/>
      <c r="AB151" s="12"/>
      <c r="AC151" s="12"/>
      <c r="AD151" s="12"/>
      <c r="AE151" s="12"/>
      <c r="AR151" s="221" t="s">
        <v>86</v>
      </c>
      <c r="AT151" s="222" t="s">
        <v>76</v>
      </c>
      <c r="AU151" s="222" t="s">
        <v>77</v>
      </c>
      <c r="AY151" s="221" t="s">
        <v>304</v>
      </c>
      <c r="BK151" s="223">
        <f>SUM(BK152:BK163)</f>
        <v>0</v>
      </c>
    </row>
    <row r="152" s="2" customFormat="1" ht="37.8" customHeight="1">
      <c r="A152" s="38"/>
      <c r="B152" s="39"/>
      <c r="C152" s="226" t="s">
        <v>422</v>
      </c>
      <c r="D152" s="226" t="s">
        <v>307</v>
      </c>
      <c r="E152" s="227" t="s">
        <v>1443</v>
      </c>
      <c r="F152" s="228" t="s">
        <v>1444</v>
      </c>
      <c r="G152" s="229" t="s">
        <v>575</v>
      </c>
      <c r="H152" s="230">
        <v>5</v>
      </c>
      <c r="I152" s="231"/>
      <c r="J152" s="232">
        <f>ROUND(I152*H152,2)</f>
        <v>0</v>
      </c>
      <c r="K152" s="228" t="s">
        <v>1</v>
      </c>
      <c r="L152" s="44"/>
      <c r="M152" s="233" t="s">
        <v>1</v>
      </c>
      <c r="N152" s="234" t="s">
        <v>42</v>
      </c>
      <c r="O152" s="91"/>
      <c r="P152" s="235">
        <f>O152*H152</f>
        <v>0</v>
      </c>
      <c r="Q152" s="235">
        <v>0.022749999999999999</v>
      </c>
      <c r="R152" s="235">
        <f>Q152*H152</f>
        <v>0.11374999999999999</v>
      </c>
      <c r="S152" s="235">
        <v>0</v>
      </c>
      <c r="T152" s="236">
        <f>S152*H152</f>
        <v>0</v>
      </c>
      <c r="U152" s="38"/>
      <c r="V152" s="38"/>
      <c r="W152" s="38"/>
      <c r="X152" s="38"/>
      <c r="Y152" s="38"/>
      <c r="Z152" s="38"/>
      <c r="AA152" s="38"/>
      <c r="AB152" s="38"/>
      <c r="AC152" s="38"/>
      <c r="AD152" s="38"/>
      <c r="AE152" s="38"/>
      <c r="AR152" s="237" t="s">
        <v>392</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392</v>
      </c>
      <c r="BM152" s="237" t="s">
        <v>2593</v>
      </c>
    </row>
    <row r="153" s="2" customFormat="1" ht="49.05" customHeight="1">
      <c r="A153" s="38"/>
      <c r="B153" s="39"/>
      <c r="C153" s="226" t="s">
        <v>429</v>
      </c>
      <c r="D153" s="226" t="s">
        <v>307</v>
      </c>
      <c r="E153" s="227" t="s">
        <v>1446</v>
      </c>
      <c r="F153" s="228" t="s">
        <v>1447</v>
      </c>
      <c r="G153" s="229" t="s">
        <v>575</v>
      </c>
      <c r="H153" s="230">
        <v>1</v>
      </c>
      <c r="I153" s="231"/>
      <c r="J153" s="232">
        <f>ROUND(I153*H153,2)</f>
        <v>0</v>
      </c>
      <c r="K153" s="228" t="s">
        <v>1</v>
      </c>
      <c r="L153" s="44"/>
      <c r="M153" s="233" t="s">
        <v>1</v>
      </c>
      <c r="N153" s="234" t="s">
        <v>42</v>
      </c>
      <c r="O153" s="91"/>
      <c r="P153" s="235">
        <f>O153*H153</f>
        <v>0</v>
      </c>
      <c r="Q153" s="235">
        <v>0.022749999999999999</v>
      </c>
      <c r="R153" s="235">
        <f>Q153*H153</f>
        <v>0.022749999999999999</v>
      </c>
      <c r="S153" s="235">
        <v>0</v>
      </c>
      <c r="T153" s="236">
        <f>S153*H153</f>
        <v>0</v>
      </c>
      <c r="U153" s="38"/>
      <c r="V153" s="38"/>
      <c r="W153" s="38"/>
      <c r="X153" s="38"/>
      <c r="Y153" s="38"/>
      <c r="Z153" s="38"/>
      <c r="AA153" s="38"/>
      <c r="AB153" s="38"/>
      <c r="AC153" s="38"/>
      <c r="AD153" s="38"/>
      <c r="AE153" s="38"/>
      <c r="AR153" s="237" t="s">
        <v>392</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2594</v>
      </c>
    </row>
    <row r="154" s="2" customFormat="1" ht="37.8" customHeight="1">
      <c r="A154" s="38"/>
      <c r="B154" s="39"/>
      <c r="C154" s="226" t="s">
        <v>433</v>
      </c>
      <c r="D154" s="226" t="s">
        <v>307</v>
      </c>
      <c r="E154" s="227" t="s">
        <v>1449</v>
      </c>
      <c r="F154" s="228" t="s">
        <v>1450</v>
      </c>
      <c r="G154" s="229" t="s">
        <v>575</v>
      </c>
      <c r="H154" s="230">
        <v>1</v>
      </c>
      <c r="I154" s="231"/>
      <c r="J154" s="232">
        <f>ROUND(I154*H154,2)</f>
        <v>0</v>
      </c>
      <c r="K154" s="228" t="s">
        <v>1</v>
      </c>
      <c r="L154" s="44"/>
      <c r="M154" s="233" t="s">
        <v>1</v>
      </c>
      <c r="N154" s="234" t="s">
        <v>42</v>
      </c>
      <c r="O154" s="91"/>
      <c r="P154" s="235">
        <f>O154*H154</f>
        <v>0</v>
      </c>
      <c r="Q154" s="235">
        <v>0.039910000000000001</v>
      </c>
      <c r="R154" s="235">
        <f>Q154*H154</f>
        <v>0.039910000000000001</v>
      </c>
      <c r="S154" s="235">
        <v>0</v>
      </c>
      <c r="T154" s="236">
        <f>S154*H154</f>
        <v>0</v>
      </c>
      <c r="U154" s="38"/>
      <c r="V154" s="38"/>
      <c r="W154" s="38"/>
      <c r="X154" s="38"/>
      <c r="Y154" s="38"/>
      <c r="Z154" s="38"/>
      <c r="AA154" s="38"/>
      <c r="AB154" s="38"/>
      <c r="AC154" s="38"/>
      <c r="AD154" s="38"/>
      <c r="AE154" s="38"/>
      <c r="AR154" s="237" t="s">
        <v>392</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392</v>
      </c>
      <c r="BM154" s="237" t="s">
        <v>2595</v>
      </c>
    </row>
    <row r="155" s="2" customFormat="1" ht="37.8" customHeight="1">
      <c r="A155" s="38"/>
      <c r="B155" s="39"/>
      <c r="C155" s="226" t="s">
        <v>437</v>
      </c>
      <c r="D155" s="226" t="s">
        <v>307</v>
      </c>
      <c r="E155" s="227" t="s">
        <v>1452</v>
      </c>
      <c r="F155" s="228" t="s">
        <v>1453</v>
      </c>
      <c r="G155" s="229" t="s">
        <v>575</v>
      </c>
      <c r="H155" s="230">
        <v>2</v>
      </c>
      <c r="I155" s="231"/>
      <c r="J155" s="232">
        <f>ROUND(I155*H155,2)</f>
        <v>0</v>
      </c>
      <c r="K155" s="228" t="s">
        <v>1</v>
      </c>
      <c r="L155" s="44"/>
      <c r="M155" s="233" t="s">
        <v>1</v>
      </c>
      <c r="N155" s="234" t="s">
        <v>42</v>
      </c>
      <c r="O155" s="91"/>
      <c r="P155" s="235">
        <f>O155*H155</f>
        <v>0</v>
      </c>
      <c r="Q155" s="235">
        <v>0.01197</v>
      </c>
      <c r="R155" s="235">
        <f>Q155*H155</f>
        <v>0.023939999999999999</v>
      </c>
      <c r="S155" s="235">
        <v>0</v>
      </c>
      <c r="T155" s="236">
        <f>S155*H155</f>
        <v>0</v>
      </c>
      <c r="U155" s="38"/>
      <c r="V155" s="38"/>
      <c r="W155" s="38"/>
      <c r="X155" s="38"/>
      <c r="Y155" s="38"/>
      <c r="Z155" s="38"/>
      <c r="AA155" s="38"/>
      <c r="AB155" s="38"/>
      <c r="AC155" s="38"/>
      <c r="AD155" s="38"/>
      <c r="AE155" s="38"/>
      <c r="AR155" s="237" t="s">
        <v>392</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2596</v>
      </c>
    </row>
    <row r="156" s="2" customFormat="1" ht="37.8" customHeight="1">
      <c r="A156" s="38"/>
      <c r="B156" s="39"/>
      <c r="C156" s="226" t="s">
        <v>443</v>
      </c>
      <c r="D156" s="226" t="s">
        <v>307</v>
      </c>
      <c r="E156" s="227" t="s">
        <v>1455</v>
      </c>
      <c r="F156" s="228" t="s">
        <v>1456</v>
      </c>
      <c r="G156" s="229" t="s">
        <v>575</v>
      </c>
      <c r="H156" s="230">
        <v>5</v>
      </c>
      <c r="I156" s="231"/>
      <c r="J156" s="232">
        <f>ROUND(I156*H156,2)</f>
        <v>0</v>
      </c>
      <c r="K156" s="228" t="s">
        <v>1</v>
      </c>
      <c r="L156" s="44"/>
      <c r="M156" s="233" t="s">
        <v>1</v>
      </c>
      <c r="N156" s="234" t="s">
        <v>42</v>
      </c>
      <c r="O156" s="91"/>
      <c r="P156" s="235">
        <f>O156*H156</f>
        <v>0</v>
      </c>
      <c r="Q156" s="235">
        <v>0.016469999999999999</v>
      </c>
      <c r="R156" s="235">
        <f>Q156*H156</f>
        <v>0.082349999999999993</v>
      </c>
      <c r="S156" s="235">
        <v>0</v>
      </c>
      <c r="T156" s="236">
        <f>S156*H156</f>
        <v>0</v>
      </c>
      <c r="U156" s="38"/>
      <c r="V156" s="38"/>
      <c r="W156" s="38"/>
      <c r="X156" s="38"/>
      <c r="Y156" s="38"/>
      <c r="Z156" s="38"/>
      <c r="AA156" s="38"/>
      <c r="AB156" s="38"/>
      <c r="AC156" s="38"/>
      <c r="AD156" s="38"/>
      <c r="AE156" s="38"/>
      <c r="AR156" s="237" t="s">
        <v>392</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392</v>
      </c>
      <c r="BM156" s="237" t="s">
        <v>2597</v>
      </c>
    </row>
    <row r="157" s="2" customFormat="1" ht="24.15" customHeight="1">
      <c r="A157" s="38"/>
      <c r="B157" s="39"/>
      <c r="C157" s="226" t="s">
        <v>447</v>
      </c>
      <c r="D157" s="226" t="s">
        <v>307</v>
      </c>
      <c r="E157" s="227" t="s">
        <v>1458</v>
      </c>
      <c r="F157" s="228" t="s">
        <v>1459</v>
      </c>
      <c r="G157" s="229" t="s">
        <v>575</v>
      </c>
      <c r="H157" s="230">
        <v>1</v>
      </c>
      <c r="I157" s="231"/>
      <c r="J157" s="232">
        <f>ROUND(I157*H157,2)</f>
        <v>0</v>
      </c>
      <c r="K157" s="228" t="s">
        <v>1</v>
      </c>
      <c r="L157" s="44"/>
      <c r="M157" s="233" t="s">
        <v>1</v>
      </c>
      <c r="N157" s="234" t="s">
        <v>42</v>
      </c>
      <c r="O157" s="91"/>
      <c r="P157" s="235">
        <f>O157*H157</f>
        <v>0</v>
      </c>
      <c r="Q157" s="235">
        <v>0.019210000000000001</v>
      </c>
      <c r="R157" s="235">
        <f>Q157*H157</f>
        <v>0.019210000000000001</v>
      </c>
      <c r="S157" s="235">
        <v>0</v>
      </c>
      <c r="T157" s="236">
        <f>S157*H157</f>
        <v>0</v>
      </c>
      <c r="U157" s="38"/>
      <c r="V157" s="38"/>
      <c r="W157" s="38"/>
      <c r="X157" s="38"/>
      <c r="Y157" s="38"/>
      <c r="Z157" s="38"/>
      <c r="AA157" s="38"/>
      <c r="AB157" s="38"/>
      <c r="AC157" s="38"/>
      <c r="AD157" s="38"/>
      <c r="AE157" s="38"/>
      <c r="AR157" s="237" t="s">
        <v>392</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2598</v>
      </c>
    </row>
    <row r="158" s="2" customFormat="1" ht="24.15" customHeight="1">
      <c r="A158" s="38"/>
      <c r="B158" s="39"/>
      <c r="C158" s="226" t="s">
        <v>451</v>
      </c>
      <c r="D158" s="226" t="s">
        <v>307</v>
      </c>
      <c r="E158" s="227" t="s">
        <v>1461</v>
      </c>
      <c r="F158" s="228" t="s">
        <v>1462</v>
      </c>
      <c r="G158" s="229" t="s">
        <v>575</v>
      </c>
      <c r="H158" s="230">
        <v>1</v>
      </c>
      <c r="I158" s="231"/>
      <c r="J158" s="232">
        <f>ROUND(I158*H158,2)</f>
        <v>0</v>
      </c>
      <c r="K158" s="228" t="s">
        <v>1</v>
      </c>
      <c r="L158" s="44"/>
      <c r="M158" s="233" t="s">
        <v>1</v>
      </c>
      <c r="N158" s="234" t="s">
        <v>42</v>
      </c>
      <c r="O158" s="91"/>
      <c r="P158" s="235">
        <f>O158*H158</f>
        <v>0</v>
      </c>
      <c r="Q158" s="235">
        <v>0.0147</v>
      </c>
      <c r="R158" s="235">
        <f>Q158*H158</f>
        <v>0.0147</v>
      </c>
      <c r="S158" s="235">
        <v>0</v>
      </c>
      <c r="T158" s="236">
        <f>S158*H158</f>
        <v>0</v>
      </c>
      <c r="U158" s="38"/>
      <c r="V158" s="38"/>
      <c r="W158" s="38"/>
      <c r="X158" s="38"/>
      <c r="Y158" s="38"/>
      <c r="Z158" s="38"/>
      <c r="AA158" s="38"/>
      <c r="AB158" s="38"/>
      <c r="AC158" s="38"/>
      <c r="AD158" s="38"/>
      <c r="AE158" s="38"/>
      <c r="AR158" s="237" t="s">
        <v>392</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2599</v>
      </c>
    </row>
    <row r="159" s="2" customFormat="1" ht="24.15" customHeight="1">
      <c r="A159" s="38"/>
      <c r="B159" s="39"/>
      <c r="C159" s="226" t="s">
        <v>456</v>
      </c>
      <c r="D159" s="226" t="s">
        <v>307</v>
      </c>
      <c r="E159" s="227" t="s">
        <v>1464</v>
      </c>
      <c r="F159" s="228" t="s">
        <v>1465</v>
      </c>
      <c r="G159" s="229" t="s">
        <v>575</v>
      </c>
      <c r="H159" s="230">
        <v>18</v>
      </c>
      <c r="I159" s="231"/>
      <c r="J159" s="232">
        <f>ROUND(I159*H159,2)</f>
        <v>0</v>
      </c>
      <c r="K159" s="228" t="s">
        <v>1</v>
      </c>
      <c r="L159" s="44"/>
      <c r="M159" s="233" t="s">
        <v>1</v>
      </c>
      <c r="N159" s="234" t="s">
        <v>42</v>
      </c>
      <c r="O159" s="91"/>
      <c r="P159" s="235">
        <f>O159*H159</f>
        <v>0</v>
      </c>
      <c r="Q159" s="235">
        <v>0.00029999999999999997</v>
      </c>
      <c r="R159" s="235">
        <f>Q159*H159</f>
        <v>0.0053999999999999994</v>
      </c>
      <c r="S159" s="235">
        <v>0</v>
      </c>
      <c r="T159" s="236">
        <f>S159*H159</f>
        <v>0</v>
      </c>
      <c r="U159" s="38"/>
      <c r="V159" s="38"/>
      <c r="W159" s="38"/>
      <c r="X159" s="38"/>
      <c r="Y159" s="38"/>
      <c r="Z159" s="38"/>
      <c r="AA159" s="38"/>
      <c r="AB159" s="38"/>
      <c r="AC159" s="38"/>
      <c r="AD159" s="38"/>
      <c r="AE159" s="38"/>
      <c r="AR159" s="237" t="s">
        <v>392</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392</v>
      </c>
      <c r="BM159" s="237" t="s">
        <v>2600</v>
      </c>
    </row>
    <row r="160" s="13" customFormat="1">
      <c r="A160" s="13"/>
      <c r="B160" s="239"/>
      <c r="C160" s="240"/>
      <c r="D160" s="241" t="s">
        <v>323</v>
      </c>
      <c r="E160" s="242" t="s">
        <v>1</v>
      </c>
      <c r="F160" s="243" t="s">
        <v>1467</v>
      </c>
      <c r="G160" s="240"/>
      <c r="H160" s="244">
        <v>18</v>
      </c>
      <c r="I160" s="245"/>
      <c r="J160" s="240"/>
      <c r="K160" s="240"/>
      <c r="L160" s="246"/>
      <c r="M160" s="247"/>
      <c r="N160" s="248"/>
      <c r="O160" s="248"/>
      <c r="P160" s="248"/>
      <c r="Q160" s="248"/>
      <c r="R160" s="248"/>
      <c r="S160" s="248"/>
      <c r="T160" s="249"/>
      <c r="U160" s="13"/>
      <c r="V160" s="13"/>
      <c r="W160" s="13"/>
      <c r="X160" s="13"/>
      <c r="Y160" s="13"/>
      <c r="Z160" s="13"/>
      <c r="AA160" s="13"/>
      <c r="AB160" s="13"/>
      <c r="AC160" s="13"/>
      <c r="AD160" s="13"/>
      <c r="AE160" s="13"/>
      <c r="AT160" s="250" t="s">
        <v>323</v>
      </c>
      <c r="AU160" s="250" t="s">
        <v>84</v>
      </c>
      <c r="AV160" s="13" t="s">
        <v>86</v>
      </c>
      <c r="AW160" s="13" t="s">
        <v>32</v>
      </c>
      <c r="AX160" s="13" t="s">
        <v>84</v>
      </c>
      <c r="AY160" s="250" t="s">
        <v>304</v>
      </c>
    </row>
    <row r="161" s="2" customFormat="1" ht="24.15" customHeight="1">
      <c r="A161" s="38"/>
      <c r="B161" s="39"/>
      <c r="C161" s="226" t="s">
        <v>461</v>
      </c>
      <c r="D161" s="226" t="s">
        <v>307</v>
      </c>
      <c r="E161" s="227" t="s">
        <v>1468</v>
      </c>
      <c r="F161" s="228" t="s">
        <v>1469</v>
      </c>
      <c r="G161" s="229" t="s">
        <v>575</v>
      </c>
      <c r="H161" s="230">
        <v>1</v>
      </c>
      <c r="I161" s="231"/>
      <c r="J161" s="232">
        <f>ROUND(I161*H161,2)</f>
        <v>0</v>
      </c>
      <c r="K161" s="228" t="s">
        <v>1</v>
      </c>
      <c r="L161" s="44"/>
      <c r="M161" s="233" t="s">
        <v>1</v>
      </c>
      <c r="N161" s="234" t="s">
        <v>42</v>
      </c>
      <c r="O161" s="91"/>
      <c r="P161" s="235">
        <f>O161*H161</f>
        <v>0</v>
      </c>
      <c r="Q161" s="235">
        <v>0.0019599999999999999</v>
      </c>
      <c r="R161" s="235">
        <f>Q161*H161</f>
        <v>0.0019599999999999999</v>
      </c>
      <c r="S161" s="235">
        <v>0</v>
      </c>
      <c r="T161" s="236">
        <f>S161*H161</f>
        <v>0</v>
      </c>
      <c r="U161" s="38"/>
      <c r="V161" s="38"/>
      <c r="W161" s="38"/>
      <c r="X161" s="38"/>
      <c r="Y161" s="38"/>
      <c r="Z161" s="38"/>
      <c r="AA161" s="38"/>
      <c r="AB161" s="38"/>
      <c r="AC161" s="38"/>
      <c r="AD161" s="38"/>
      <c r="AE161" s="38"/>
      <c r="AR161" s="237" t="s">
        <v>392</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392</v>
      </c>
      <c r="BM161" s="237" t="s">
        <v>2601</v>
      </c>
    </row>
    <row r="162" s="2" customFormat="1" ht="21.75" customHeight="1">
      <c r="A162" s="38"/>
      <c r="B162" s="39"/>
      <c r="C162" s="226" t="s">
        <v>466</v>
      </c>
      <c r="D162" s="226" t="s">
        <v>307</v>
      </c>
      <c r="E162" s="227" t="s">
        <v>1471</v>
      </c>
      <c r="F162" s="228" t="s">
        <v>1472</v>
      </c>
      <c r="G162" s="229" t="s">
        <v>575</v>
      </c>
      <c r="H162" s="230">
        <v>9</v>
      </c>
      <c r="I162" s="231"/>
      <c r="J162" s="232">
        <f>ROUND(I162*H162,2)</f>
        <v>0</v>
      </c>
      <c r="K162" s="228" t="s">
        <v>1</v>
      </c>
      <c r="L162" s="44"/>
      <c r="M162" s="233" t="s">
        <v>1</v>
      </c>
      <c r="N162" s="234" t="s">
        <v>42</v>
      </c>
      <c r="O162" s="91"/>
      <c r="P162" s="235">
        <f>O162*H162</f>
        <v>0</v>
      </c>
      <c r="Q162" s="235">
        <v>0.0018</v>
      </c>
      <c r="R162" s="235">
        <f>Q162*H162</f>
        <v>0.016199999999999999</v>
      </c>
      <c r="S162" s="235">
        <v>0</v>
      </c>
      <c r="T162" s="236">
        <f>S162*H162</f>
        <v>0</v>
      </c>
      <c r="U162" s="38"/>
      <c r="V162" s="38"/>
      <c r="W162" s="38"/>
      <c r="X162" s="38"/>
      <c r="Y162" s="38"/>
      <c r="Z162" s="38"/>
      <c r="AA162" s="38"/>
      <c r="AB162" s="38"/>
      <c r="AC162" s="38"/>
      <c r="AD162" s="38"/>
      <c r="AE162" s="38"/>
      <c r="AR162" s="237" t="s">
        <v>392</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392</v>
      </c>
      <c r="BM162" s="237" t="s">
        <v>2602</v>
      </c>
    </row>
    <row r="163" s="13" customFormat="1">
      <c r="A163" s="13"/>
      <c r="B163" s="239"/>
      <c r="C163" s="240"/>
      <c r="D163" s="241" t="s">
        <v>323</v>
      </c>
      <c r="E163" s="242" t="s">
        <v>1</v>
      </c>
      <c r="F163" s="243" t="s">
        <v>1474</v>
      </c>
      <c r="G163" s="240"/>
      <c r="H163" s="244">
        <v>9</v>
      </c>
      <c r="I163" s="245"/>
      <c r="J163" s="240"/>
      <c r="K163" s="240"/>
      <c r="L163" s="246"/>
      <c r="M163" s="247"/>
      <c r="N163" s="248"/>
      <c r="O163" s="248"/>
      <c r="P163" s="248"/>
      <c r="Q163" s="248"/>
      <c r="R163" s="248"/>
      <c r="S163" s="248"/>
      <c r="T163" s="249"/>
      <c r="U163" s="13"/>
      <c r="V163" s="13"/>
      <c r="W163" s="13"/>
      <c r="X163" s="13"/>
      <c r="Y163" s="13"/>
      <c r="Z163" s="13"/>
      <c r="AA163" s="13"/>
      <c r="AB163" s="13"/>
      <c r="AC163" s="13"/>
      <c r="AD163" s="13"/>
      <c r="AE163" s="13"/>
      <c r="AT163" s="250" t="s">
        <v>323</v>
      </c>
      <c r="AU163" s="250" t="s">
        <v>84</v>
      </c>
      <c r="AV163" s="13" t="s">
        <v>86</v>
      </c>
      <c r="AW163" s="13" t="s">
        <v>32</v>
      </c>
      <c r="AX163" s="13" t="s">
        <v>84</v>
      </c>
      <c r="AY163" s="250" t="s">
        <v>304</v>
      </c>
    </row>
    <row r="164" s="12" customFormat="1" ht="25.92" customHeight="1">
      <c r="A164" s="12"/>
      <c r="B164" s="210"/>
      <c r="C164" s="211"/>
      <c r="D164" s="212" t="s">
        <v>76</v>
      </c>
      <c r="E164" s="213" t="s">
        <v>1475</v>
      </c>
      <c r="F164" s="213" t="s">
        <v>1476</v>
      </c>
      <c r="G164" s="211"/>
      <c r="H164" s="211"/>
      <c r="I164" s="214"/>
      <c r="J164" s="215">
        <f>BK164</f>
        <v>0</v>
      </c>
      <c r="K164" s="211"/>
      <c r="L164" s="216"/>
      <c r="M164" s="217"/>
      <c r="N164" s="218"/>
      <c r="O164" s="218"/>
      <c r="P164" s="219">
        <f>SUM(P165:P167)</f>
        <v>0</v>
      </c>
      <c r="Q164" s="218"/>
      <c r="R164" s="219">
        <f>SUM(R165:R167)</f>
        <v>0.1158</v>
      </c>
      <c r="S164" s="218"/>
      <c r="T164" s="220">
        <f>SUM(T165:T167)</f>
        <v>0</v>
      </c>
      <c r="U164" s="12"/>
      <c r="V164" s="12"/>
      <c r="W164" s="12"/>
      <c r="X164" s="12"/>
      <c r="Y164" s="12"/>
      <c r="Z164" s="12"/>
      <c r="AA164" s="12"/>
      <c r="AB164" s="12"/>
      <c r="AC164" s="12"/>
      <c r="AD164" s="12"/>
      <c r="AE164" s="12"/>
      <c r="AR164" s="221" t="s">
        <v>86</v>
      </c>
      <c r="AT164" s="222" t="s">
        <v>76</v>
      </c>
      <c r="AU164" s="222" t="s">
        <v>77</v>
      </c>
      <c r="AY164" s="221" t="s">
        <v>304</v>
      </c>
      <c r="BK164" s="223">
        <f>SUM(BK165:BK167)</f>
        <v>0</v>
      </c>
    </row>
    <row r="165" s="2" customFormat="1" ht="37.8" customHeight="1">
      <c r="A165" s="38"/>
      <c r="B165" s="39"/>
      <c r="C165" s="226" t="s">
        <v>426</v>
      </c>
      <c r="D165" s="226" t="s">
        <v>307</v>
      </c>
      <c r="E165" s="227" t="s">
        <v>1477</v>
      </c>
      <c r="F165" s="228" t="s">
        <v>1478</v>
      </c>
      <c r="G165" s="229" t="s">
        <v>575</v>
      </c>
      <c r="H165" s="230">
        <v>6</v>
      </c>
      <c r="I165" s="231"/>
      <c r="J165" s="232">
        <f>ROUND(I165*H165,2)</f>
        <v>0</v>
      </c>
      <c r="K165" s="228" t="s">
        <v>1</v>
      </c>
      <c r="L165" s="44"/>
      <c r="M165" s="233" t="s">
        <v>1</v>
      </c>
      <c r="N165" s="234" t="s">
        <v>42</v>
      </c>
      <c r="O165" s="91"/>
      <c r="P165" s="235">
        <f>O165*H165</f>
        <v>0</v>
      </c>
      <c r="Q165" s="235">
        <v>0.01865</v>
      </c>
      <c r="R165" s="235">
        <f>Q165*H165</f>
        <v>0.1119</v>
      </c>
      <c r="S165" s="235">
        <v>0</v>
      </c>
      <c r="T165" s="236">
        <f>S165*H165</f>
        <v>0</v>
      </c>
      <c r="U165" s="38"/>
      <c r="V165" s="38"/>
      <c r="W165" s="38"/>
      <c r="X165" s="38"/>
      <c r="Y165" s="38"/>
      <c r="Z165" s="38"/>
      <c r="AA165" s="38"/>
      <c r="AB165" s="38"/>
      <c r="AC165" s="38"/>
      <c r="AD165" s="38"/>
      <c r="AE165" s="38"/>
      <c r="AR165" s="237" t="s">
        <v>392</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392</v>
      </c>
      <c r="BM165" s="237" t="s">
        <v>2603</v>
      </c>
    </row>
    <row r="166" s="2" customFormat="1" ht="16.5" customHeight="1">
      <c r="A166" s="38"/>
      <c r="B166" s="39"/>
      <c r="C166" s="226" t="s">
        <v>475</v>
      </c>
      <c r="D166" s="226" t="s">
        <v>307</v>
      </c>
      <c r="E166" s="227" t="s">
        <v>1480</v>
      </c>
      <c r="F166" s="228" t="s">
        <v>1481</v>
      </c>
      <c r="G166" s="229" t="s">
        <v>575</v>
      </c>
      <c r="H166" s="230">
        <v>6</v>
      </c>
      <c r="I166" s="231"/>
      <c r="J166" s="232">
        <f>ROUND(I166*H166,2)</f>
        <v>0</v>
      </c>
      <c r="K166" s="228" t="s">
        <v>1</v>
      </c>
      <c r="L166" s="44"/>
      <c r="M166" s="233" t="s">
        <v>1</v>
      </c>
      <c r="N166" s="234" t="s">
        <v>42</v>
      </c>
      <c r="O166" s="91"/>
      <c r="P166" s="235">
        <f>O166*H166</f>
        <v>0</v>
      </c>
      <c r="Q166" s="235">
        <v>0.00014999999999999999</v>
      </c>
      <c r="R166" s="235">
        <f>Q166*H166</f>
        <v>0.00089999999999999998</v>
      </c>
      <c r="S166" s="235">
        <v>0</v>
      </c>
      <c r="T166" s="236">
        <f>S166*H166</f>
        <v>0</v>
      </c>
      <c r="U166" s="38"/>
      <c r="V166" s="38"/>
      <c r="W166" s="38"/>
      <c r="X166" s="38"/>
      <c r="Y166" s="38"/>
      <c r="Z166" s="38"/>
      <c r="AA166" s="38"/>
      <c r="AB166" s="38"/>
      <c r="AC166" s="38"/>
      <c r="AD166" s="38"/>
      <c r="AE166" s="38"/>
      <c r="AR166" s="237" t="s">
        <v>392</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2604</v>
      </c>
    </row>
    <row r="167" s="2" customFormat="1" ht="16.5" customHeight="1">
      <c r="A167" s="38"/>
      <c r="B167" s="39"/>
      <c r="C167" s="226" t="s">
        <v>479</v>
      </c>
      <c r="D167" s="226" t="s">
        <v>307</v>
      </c>
      <c r="E167" s="227" t="s">
        <v>1483</v>
      </c>
      <c r="F167" s="228" t="s">
        <v>1484</v>
      </c>
      <c r="G167" s="229" t="s">
        <v>575</v>
      </c>
      <c r="H167" s="230">
        <v>6</v>
      </c>
      <c r="I167" s="231"/>
      <c r="J167" s="232">
        <f>ROUND(I167*H167,2)</f>
        <v>0</v>
      </c>
      <c r="K167" s="228" t="s">
        <v>1</v>
      </c>
      <c r="L167" s="44"/>
      <c r="M167" s="233" t="s">
        <v>1</v>
      </c>
      <c r="N167" s="234" t="s">
        <v>42</v>
      </c>
      <c r="O167" s="91"/>
      <c r="P167" s="235">
        <f>O167*H167</f>
        <v>0</v>
      </c>
      <c r="Q167" s="235">
        <v>0.00050000000000000001</v>
      </c>
      <c r="R167" s="235">
        <f>Q167*H167</f>
        <v>0.0030000000000000001</v>
      </c>
      <c r="S167" s="235">
        <v>0</v>
      </c>
      <c r="T167" s="236">
        <f>S167*H167</f>
        <v>0</v>
      </c>
      <c r="U167" s="38"/>
      <c r="V167" s="38"/>
      <c r="W167" s="38"/>
      <c r="X167" s="38"/>
      <c r="Y167" s="38"/>
      <c r="Z167" s="38"/>
      <c r="AA167" s="38"/>
      <c r="AB167" s="38"/>
      <c r="AC167" s="38"/>
      <c r="AD167" s="38"/>
      <c r="AE167" s="38"/>
      <c r="AR167" s="237" t="s">
        <v>392</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2605</v>
      </c>
    </row>
    <row r="168" s="12" customFormat="1" ht="25.92" customHeight="1">
      <c r="A168" s="12"/>
      <c r="B168" s="210"/>
      <c r="C168" s="211"/>
      <c r="D168" s="212" t="s">
        <v>76</v>
      </c>
      <c r="E168" s="213" t="s">
        <v>385</v>
      </c>
      <c r="F168" s="213" t="s">
        <v>386</v>
      </c>
      <c r="G168" s="211"/>
      <c r="H168" s="211"/>
      <c r="I168" s="214"/>
      <c r="J168" s="215">
        <f>BK168</f>
        <v>0</v>
      </c>
      <c r="K168" s="211"/>
      <c r="L168" s="216"/>
      <c r="M168" s="217"/>
      <c r="N168" s="218"/>
      <c r="O168" s="218"/>
      <c r="P168" s="219">
        <f>P169</f>
        <v>0</v>
      </c>
      <c r="Q168" s="218"/>
      <c r="R168" s="219">
        <f>R169</f>
        <v>0</v>
      </c>
      <c r="S168" s="218"/>
      <c r="T168" s="220">
        <f>T169</f>
        <v>0</v>
      </c>
      <c r="U168" s="12"/>
      <c r="V168" s="12"/>
      <c r="W168" s="12"/>
      <c r="X168" s="12"/>
      <c r="Y168" s="12"/>
      <c r="Z168" s="12"/>
      <c r="AA168" s="12"/>
      <c r="AB168" s="12"/>
      <c r="AC168" s="12"/>
      <c r="AD168" s="12"/>
      <c r="AE168" s="12"/>
      <c r="AR168" s="221" t="s">
        <v>86</v>
      </c>
      <c r="AT168" s="222" t="s">
        <v>76</v>
      </c>
      <c r="AU168" s="222" t="s">
        <v>77</v>
      </c>
      <c r="AY168" s="221" t="s">
        <v>304</v>
      </c>
      <c r="BK168" s="223">
        <f>BK169</f>
        <v>0</v>
      </c>
    </row>
    <row r="169" s="12" customFormat="1" ht="22.8" customHeight="1">
      <c r="A169" s="12"/>
      <c r="B169" s="210"/>
      <c r="C169" s="211"/>
      <c r="D169" s="212" t="s">
        <v>76</v>
      </c>
      <c r="E169" s="224" t="s">
        <v>104</v>
      </c>
      <c r="F169" s="224" t="s">
        <v>1486</v>
      </c>
      <c r="G169" s="211"/>
      <c r="H169" s="211"/>
      <c r="I169" s="214"/>
      <c r="J169" s="225">
        <f>BK169</f>
        <v>0</v>
      </c>
      <c r="K169" s="211"/>
      <c r="L169" s="216"/>
      <c r="M169" s="217"/>
      <c r="N169" s="218"/>
      <c r="O169" s="218"/>
      <c r="P169" s="219">
        <f>P170</f>
        <v>0</v>
      </c>
      <c r="Q169" s="218"/>
      <c r="R169" s="219">
        <f>R170</f>
        <v>0</v>
      </c>
      <c r="S169" s="218"/>
      <c r="T169" s="220">
        <f>T170</f>
        <v>0</v>
      </c>
      <c r="U169" s="12"/>
      <c r="V169" s="12"/>
      <c r="W169" s="12"/>
      <c r="X169" s="12"/>
      <c r="Y169" s="12"/>
      <c r="Z169" s="12"/>
      <c r="AA169" s="12"/>
      <c r="AB169" s="12"/>
      <c r="AC169" s="12"/>
      <c r="AD169" s="12"/>
      <c r="AE169" s="12"/>
      <c r="AR169" s="221" t="s">
        <v>86</v>
      </c>
      <c r="AT169" s="222" t="s">
        <v>76</v>
      </c>
      <c r="AU169" s="222" t="s">
        <v>84</v>
      </c>
      <c r="AY169" s="221" t="s">
        <v>304</v>
      </c>
      <c r="BK169" s="223">
        <f>BK170</f>
        <v>0</v>
      </c>
    </row>
    <row r="170" s="2" customFormat="1" ht="24.15" customHeight="1">
      <c r="A170" s="38"/>
      <c r="B170" s="39"/>
      <c r="C170" s="226" t="s">
        <v>483</v>
      </c>
      <c r="D170" s="226" t="s">
        <v>307</v>
      </c>
      <c r="E170" s="227" t="s">
        <v>1487</v>
      </c>
      <c r="F170" s="228" t="s">
        <v>1488</v>
      </c>
      <c r="G170" s="229" t="s">
        <v>575</v>
      </c>
      <c r="H170" s="230">
        <v>6</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2606</v>
      </c>
    </row>
    <row r="171" s="12" customFormat="1" ht="25.92" customHeight="1">
      <c r="A171" s="12"/>
      <c r="B171" s="210"/>
      <c r="C171" s="211"/>
      <c r="D171" s="212" t="s">
        <v>76</v>
      </c>
      <c r="E171" s="213" t="s">
        <v>691</v>
      </c>
      <c r="F171" s="213" t="s">
        <v>692</v>
      </c>
      <c r="G171" s="211"/>
      <c r="H171" s="211"/>
      <c r="I171" s="214"/>
      <c r="J171" s="215">
        <f>BK171</f>
        <v>0</v>
      </c>
      <c r="K171" s="211"/>
      <c r="L171" s="216"/>
      <c r="M171" s="217"/>
      <c r="N171" s="218"/>
      <c r="O171" s="218"/>
      <c r="P171" s="219">
        <f>SUM(P172:P174)</f>
        <v>0</v>
      </c>
      <c r="Q171" s="218"/>
      <c r="R171" s="219">
        <f>SUM(R172:R174)</f>
        <v>0</v>
      </c>
      <c r="S171" s="218"/>
      <c r="T171" s="220">
        <f>SUM(T172:T174)</f>
        <v>0</v>
      </c>
      <c r="U171" s="12"/>
      <c r="V171" s="12"/>
      <c r="W171" s="12"/>
      <c r="X171" s="12"/>
      <c r="Y171" s="12"/>
      <c r="Z171" s="12"/>
      <c r="AA171" s="12"/>
      <c r="AB171" s="12"/>
      <c r="AC171" s="12"/>
      <c r="AD171" s="12"/>
      <c r="AE171" s="12"/>
      <c r="AR171" s="221" t="s">
        <v>311</v>
      </c>
      <c r="AT171" s="222" t="s">
        <v>76</v>
      </c>
      <c r="AU171" s="222" t="s">
        <v>77</v>
      </c>
      <c r="AY171" s="221" t="s">
        <v>304</v>
      </c>
      <c r="BK171" s="223">
        <f>SUM(BK172:BK174)</f>
        <v>0</v>
      </c>
    </row>
    <row r="172" s="2" customFormat="1" ht="37.8" customHeight="1">
      <c r="A172" s="38"/>
      <c r="B172" s="39"/>
      <c r="C172" s="226" t="s">
        <v>488</v>
      </c>
      <c r="D172" s="226" t="s">
        <v>307</v>
      </c>
      <c r="E172" s="227" t="s">
        <v>694</v>
      </c>
      <c r="F172" s="228" t="s">
        <v>695</v>
      </c>
      <c r="G172" s="229" t="s">
        <v>575</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535</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535</v>
      </c>
      <c r="BM172" s="237" t="s">
        <v>2607</v>
      </c>
    </row>
    <row r="173" s="2" customFormat="1" ht="37.8" customHeight="1">
      <c r="A173" s="38"/>
      <c r="B173" s="39"/>
      <c r="C173" s="226" t="s">
        <v>495</v>
      </c>
      <c r="D173" s="226" t="s">
        <v>307</v>
      </c>
      <c r="E173" s="227" t="s">
        <v>698</v>
      </c>
      <c r="F173" s="228" t="s">
        <v>699</v>
      </c>
      <c r="G173" s="229" t="s">
        <v>575</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535</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535</v>
      </c>
      <c r="BM173" s="237" t="s">
        <v>2608</v>
      </c>
    </row>
    <row r="174" s="2" customFormat="1" ht="55.5" customHeight="1">
      <c r="A174" s="38"/>
      <c r="B174" s="39"/>
      <c r="C174" s="226" t="s">
        <v>500</v>
      </c>
      <c r="D174" s="226" t="s">
        <v>307</v>
      </c>
      <c r="E174" s="227" t="s">
        <v>702</v>
      </c>
      <c r="F174" s="228" t="s">
        <v>703</v>
      </c>
      <c r="G174" s="229" t="s">
        <v>704</v>
      </c>
      <c r="H174" s="230">
        <v>32</v>
      </c>
      <c r="I174" s="231"/>
      <c r="J174" s="232">
        <f>ROUND(I174*H174,2)</f>
        <v>0</v>
      </c>
      <c r="K174" s="228" t="s">
        <v>1</v>
      </c>
      <c r="L174" s="44"/>
      <c r="M174" s="286" t="s">
        <v>1</v>
      </c>
      <c r="N174" s="287" t="s">
        <v>42</v>
      </c>
      <c r="O174" s="288"/>
      <c r="P174" s="289">
        <f>O174*H174</f>
        <v>0</v>
      </c>
      <c r="Q174" s="289">
        <v>0</v>
      </c>
      <c r="R174" s="289">
        <f>Q174*H174</f>
        <v>0</v>
      </c>
      <c r="S174" s="289">
        <v>0</v>
      </c>
      <c r="T174" s="290">
        <f>S174*H174</f>
        <v>0</v>
      </c>
      <c r="U174" s="38"/>
      <c r="V174" s="38"/>
      <c r="W174" s="38"/>
      <c r="X174" s="38"/>
      <c r="Y174" s="38"/>
      <c r="Z174" s="38"/>
      <c r="AA174" s="38"/>
      <c r="AB174" s="38"/>
      <c r="AC174" s="38"/>
      <c r="AD174" s="38"/>
      <c r="AE174" s="38"/>
      <c r="AR174" s="237" t="s">
        <v>535</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535</v>
      </c>
      <c r="BM174" s="237" t="s">
        <v>2609</v>
      </c>
    </row>
    <row r="175" s="2" customFormat="1" ht="6.96" customHeight="1">
      <c r="A175" s="38"/>
      <c r="B175" s="66"/>
      <c r="C175" s="67"/>
      <c r="D175" s="67"/>
      <c r="E175" s="67"/>
      <c r="F175" s="67"/>
      <c r="G175" s="67"/>
      <c r="H175" s="67"/>
      <c r="I175" s="67"/>
      <c r="J175" s="67"/>
      <c r="K175" s="67"/>
      <c r="L175" s="44"/>
      <c r="M175" s="38"/>
      <c r="O175" s="38"/>
      <c r="P175" s="38"/>
      <c r="Q175" s="38"/>
      <c r="R175" s="38"/>
      <c r="S175" s="38"/>
      <c r="T175" s="38"/>
      <c r="U175" s="38"/>
      <c r="V175" s="38"/>
      <c r="W175" s="38"/>
      <c r="X175" s="38"/>
      <c r="Y175" s="38"/>
      <c r="Z175" s="38"/>
      <c r="AA175" s="38"/>
      <c r="AB175" s="38"/>
      <c r="AC175" s="38"/>
      <c r="AD175" s="38"/>
      <c r="AE175" s="38"/>
    </row>
  </sheetData>
  <sheetProtection sheet="1" autoFilter="0" formatColumns="0" formatRows="0" objects="1" scenarios="1" spinCount="100000" saltValue="0mTzhqSosocH/kZn0V7PokUpvBga/9i3cbmJGIuaKozIwu2HNpMMDPSs0JNMYpRd2DkC/c+FE0POk4pBM6u9rg==" hashValue="wrxeW0r7iM9k5wecdv3Vpi71yHZ4E54pA5971bXG8FILWw6CB7y+749mRhLqbSKRIamxxRUN+8Bh6xlD9tp23A==" algorithmName="SHA-512" password="CC35"/>
  <autoFilter ref="C126:K174"/>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241</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2530</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2610</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ROUND((SUM(BE125:BE161)),  2)</f>
        <v>0</v>
      </c>
      <c r="G35" s="38"/>
      <c r="H35" s="38"/>
      <c r="I35" s="164">
        <v>0.20999999999999999</v>
      </c>
      <c r="J35" s="163">
        <f>ROUND(((SUM(BE125:BE161))*I35),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ROUND((SUM(BF125:BF161)),  2)</f>
        <v>0</v>
      </c>
      <c r="G36" s="38"/>
      <c r="H36" s="38"/>
      <c r="I36" s="164">
        <v>0.12</v>
      </c>
      <c r="J36" s="163">
        <f>ROUND(((SUM(BF125:BF161))*I36),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ROUND((SUM(BG125:BG161)),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ROUND((SUM(BH125:BH161)),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ROUND((SUM(BI125:BI161)),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2530</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08.3 - VYTÁPĚNÍ 8.NP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282</v>
      </c>
      <c r="E99" s="191"/>
      <c r="F99" s="191"/>
      <c r="G99" s="191"/>
      <c r="H99" s="191"/>
      <c r="I99" s="191"/>
      <c r="J99" s="192">
        <f>J126</f>
        <v>0</v>
      </c>
      <c r="K99" s="189"/>
      <c r="L99" s="193"/>
      <c r="S99" s="9"/>
      <c r="T99" s="9"/>
      <c r="U99" s="9"/>
      <c r="V99" s="9"/>
      <c r="W99" s="9"/>
      <c r="X99" s="9"/>
      <c r="Y99" s="9"/>
      <c r="Z99" s="9"/>
      <c r="AA99" s="9"/>
      <c r="AB99" s="9"/>
      <c r="AC99" s="9"/>
      <c r="AD99" s="9"/>
      <c r="AE99" s="9"/>
    </row>
    <row r="100" s="10" customFormat="1" ht="19.92" customHeight="1">
      <c r="A100" s="10"/>
      <c r="B100" s="194"/>
      <c r="C100" s="133"/>
      <c r="D100" s="195" t="s">
        <v>709</v>
      </c>
      <c r="E100" s="196"/>
      <c r="F100" s="196"/>
      <c r="G100" s="196"/>
      <c r="H100" s="196"/>
      <c r="I100" s="196"/>
      <c r="J100" s="197">
        <f>J127</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710</v>
      </c>
      <c r="E101" s="196"/>
      <c r="F101" s="196"/>
      <c r="G101" s="196"/>
      <c r="H101" s="196"/>
      <c r="I101" s="196"/>
      <c r="J101" s="197">
        <f>J141</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711</v>
      </c>
      <c r="E102" s="196"/>
      <c r="F102" s="196"/>
      <c r="G102" s="196"/>
      <c r="H102" s="196"/>
      <c r="I102" s="196"/>
      <c r="J102" s="197">
        <f>J150</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712</v>
      </c>
      <c r="E103" s="196"/>
      <c r="F103" s="196"/>
      <c r="G103" s="196"/>
      <c r="H103" s="196"/>
      <c r="I103" s="196"/>
      <c r="J103" s="197">
        <f>J159</f>
        <v>0</v>
      </c>
      <c r="K103" s="133"/>
      <c r="L103" s="198"/>
      <c r="S103" s="10"/>
      <c r="T103" s="10"/>
      <c r="U103" s="10"/>
      <c r="V103" s="10"/>
      <c r="W103" s="10"/>
      <c r="X103" s="10"/>
      <c r="Y103" s="10"/>
      <c r="Z103" s="10"/>
      <c r="AA103" s="10"/>
      <c r="AB103" s="10"/>
      <c r="AC103" s="10"/>
      <c r="AD103" s="10"/>
      <c r="AE103" s="10"/>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2530</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08.3 - VYTÁPĚNÍ 8.NP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5.15" customHeight="1">
      <c r="A121" s="38"/>
      <c r="B121" s="39"/>
      <c r="C121" s="32" t="s">
        <v>24</v>
      </c>
      <c r="D121" s="40"/>
      <c r="E121" s="40"/>
      <c r="F121" s="27" t="str">
        <f>E17</f>
        <v>Krajský úřad Královéhradeckého kraje</v>
      </c>
      <c r="G121" s="40"/>
      <c r="H121" s="40"/>
      <c r="I121" s="32" t="s">
        <v>30</v>
      </c>
      <c r="J121" s="36" t="str">
        <f>E23</f>
        <v>Ondřej Zikán</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f>
        <v>0</v>
      </c>
      <c r="Q125" s="104"/>
      <c r="R125" s="207">
        <f>R126</f>
        <v>0.80449999999999999</v>
      </c>
      <c r="S125" s="104"/>
      <c r="T125" s="208">
        <f>T126</f>
        <v>0</v>
      </c>
      <c r="U125" s="38"/>
      <c r="V125" s="38"/>
      <c r="W125" s="38"/>
      <c r="X125" s="38"/>
      <c r="Y125" s="38"/>
      <c r="Z125" s="38"/>
      <c r="AA125" s="38"/>
      <c r="AB125" s="38"/>
      <c r="AC125" s="38"/>
      <c r="AD125" s="38"/>
      <c r="AE125" s="38"/>
      <c r="AT125" s="17" t="s">
        <v>76</v>
      </c>
      <c r="AU125" s="17" t="s">
        <v>275</v>
      </c>
      <c r="BK125" s="209">
        <f>BK126</f>
        <v>0</v>
      </c>
    </row>
    <row r="126" s="12" customFormat="1" ht="25.92" customHeight="1">
      <c r="A126" s="12"/>
      <c r="B126" s="210"/>
      <c r="C126" s="211"/>
      <c r="D126" s="212" t="s">
        <v>76</v>
      </c>
      <c r="E126" s="213" t="s">
        <v>385</v>
      </c>
      <c r="F126" s="213" t="s">
        <v>386</v>
      </c>
      <c r="G126" s="211"/>
      <c r="H126" s="211"/>
      <c r="I126" s="214"/>
      <c r="J126" s="215">
        <f>BK126</f>
        <v>0</v>
      </c>
      <c r="K126" s="211"/>
      <c r="L126" s="216"/>
      <c r="M126" s="217"/>
      <c r="N126" s="218"/>
      <c r="O126" s="218"/>
      <c r="P126" s="219">
        <f>P127+P141+P150+P159</f>
        <v>0</v>
      </c>
      <c r="Q126" s="218"/>
      <c r="R126" s="219">
        <f>R127+R141+R150+R159</f>
        <v>0.80449999999999999</v>
      </c>
      <c r="S126" s="218"/>
      <c r="T126" s="220">
        <f>T127+T141+T150+T159</f>
        <v>0</v>
      </c>
      <c r="U126" s="12"/>
      <c r="V126" s="12"/>
      <c r="W126" s="12"/>
      <c r="X126" s="12"/>
      <c r="Y126" s="12"/>
      <c r="Z126" s="12"/>
      <c r="AA126" s="12"/>
      <c r="AB126" s="12"/>
      <c r="AC126" s="12"/>
      <c r="AD126" s="12"/>
      <c r="AE126" s="12"/>
      <c r="AR126" s="221" t="s">
        <v>86</v>
      </c>
      <c r="AT126" s="222" t="s">
        <v>76</v>
      </c>
      <c r="AU126" s="222" t="s">
        <v>77</v>
      </c>
      <c r="AY126" s="221" t="s">
        <v>304</v>
      </c>
      <c r="BK126" s="223">
        <f>BK127+BK141+BK150+BK159</f>
        <v>0</v>
      </c>
    </row>
    <row r="127" s="12" customFormat="1" ht="22.8" customHeight="1">
      <c r="A127" s="12"/>
      <c r="B127" s="210"/>
      <c r="C127" s="211"/>
      <c r="D127" s="212" t="s">
        <v>76</v>
      </c>
      <c r="E127" s="224" t="s">
        <v>769</v>
      </c>
      <c r="F127" s="224" t="s">
        <v>770</v>
      </c>
      <c r="G127" s="211"/>
      <c r="H127" s="211"/>
      <c r="I127" s="214"/>
      <c r="J127" s="225">
        <f>BK127</f>
        <v>0</v>
      </c>
      <c r="K127" s="211"/>
      <c r="L127" s="216"/>
      <c r="M127" s="217"/>
      <c r="N127" s="218"/>
      <c r="O127" s="218"/>
      <c r="P127" s="219">
        <f>SUM(P128:P140)</f>
        <v>0</v>
      </c>
      <c r="Q127" s="218"/>
      <c r="R127" s="219">
        <f>SUM(R128:R140)</f>
        <v>0.3125</v>
      </c>
      <c r="S127" s="218"/>
      <c r="T127" s="220">
        <f>SUM(T128:T140)</f>
        <v>0</v>
      </c>
      <c r="U127" s="12"/>
      <c r="V127" s="12"/>
      <c r="W127" s="12"/>
      <c r="X127" s="12"/>
      <c r="Y127" s="12"/>
      <c r="Z127" s="12"/>
      <c r="AA127" s="12"/>
      <c r="AB127" s="12"/>
      <c r="AC127" s="12"/>
      <c r="AD127" s="12"/>
      <c r="AE127" s="12"/>
      <c r="AR127" s="221" t="s">
        <v>86</v>
      </c>
      <c r="AT127" s="222" t="s">
        <v>76</v>
      </c>
      <c r="AU127" s="222" t="s">
        <v>84</v>
      </c>
      <c r="AY127" s="221" t="s">
        <v>304</v>
      </c>
      <c r="BK127" s="223">
        <f>SUM(BK128:BK140)</f>
        <v>0</v>
      </c>
    </row>
    <row r="128" s="2" customFormat="1" ht="24.15" customHeight="1">
      <c r="A128" s="38"/>
      <c r="B128" s="39"/>
      <c r="C128" s="226" t="s">
        <v>84</v>
      </c>
      <c r="D128" s="226" t="s">
        <v>307</v>
      </c>
      <c r="E128" s="227" t="s">
        <v>771</v>
      </c>
      <c r="F128" s="228" t="s">
        <v>772</v>
      </c>
      <c r="G128" s="229" t="s">
        <v>547</v>
      </c>
      <c r="H128" s="230">
        <v>120</v>
      </c>
      <c r="I128" s="231"/>
      <c r="J128" s="232">
        <f>ROUND(I128*H128,2)</f>
        <v>0</v>
      </c>
      <c r="K128" s="228" t="s">
        <v>318</v>
      </c>
      <c r="L128" s="44"/>
      <c r="M128" s="233" t="s">
        <v>1</v>
      </c>
      <c r="N128" s="234" t="s">
        <v>42</v>
      </c>
      <c r="O128" s="91"/>
      <c r="P128" s="235">
        <f>O128*H128</f>
        <v>0</v>
      </c>
      <c r="Q128" s="235">
        <v>0.00062</v>
      </c>
      <c r="R128" s="235">
        <f>Q128*H128</f>
        <v>0.074399999999999994</v>
      </c>
      <c r="S128" s="235">
        <v>0</v>
      </c>
      <c r="T128" s="236">
        <f>S128*H128</f>
        <v>0</v>
      </c>
      <c r="U128" s="38"/>
      <c r="V128" s="38"/>
      <c r="W128" s="38"/>
      <c r="X128" s="38"/>
      <c r="Y128" s="38"/>
      <c r="Z128" s="38"/>
      <c r="AA128" s="38"/>
      <c r="AB128" s="38"/>
      <c r="AC128" s="38"/>
      <c r="AD128" s="38"/>
      <c r="AE128" s="38"/>
      <c r="AR128" s="237" t="s">
        <v>392</v>
      </c>
      <c r="AT128" s="237" t="s">
        <v>307</v>
      </c>
      <c r="AU128" s="237" t="s">
        <v>86</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392</v>
      </c>
      <c r="BM128" s="237" t="s">
        <v>2611</v>
      </c>
    </row>
    <row r="129" s="13" customFormat="1">
      <c r="A129" s="13"/>
      <c r="B129" s="239"/>
      <c r="C129" s="240"/>
      <c r="D129" s="241" t="s">
        <v>323</v>
      </c>
      <c r="E129" s="242" t="s">
        <v>1</v>
      </c>
      <c r="F129" s="243" t="s">
        <v>1495</v>
      </c>
      <c r="G129" s="240"/>
      <c r="H129" s="244">
        <v>120</v>
      </c>
      <c r="I129" s="245"/>
      <c r="J129" s="240"/>
      <c r="K129" s="240"/>
      <c r="L129" s="246"/>
      <c r="M129" s="247"/>
      <c r="N129" s="248"/>
      <c r="O129" s="248"/>
      <c r="P129" s="248"/>
      <c r="Q129" s="248"/>
      <c r="R129" s="248"/>
      <c r="S129" s="248"/>
      <c r="T129" s="249"/>
      <c r="U129" s="13"/>
      <c r="V129" s="13"/>
      <c r="W129" s="13"/>
      <c r="X129" s="13"/>
      <c r="Y129" s="13"/>
      <c r="Z129" s="13"/>
      <c r="AA129" s="13"/>
      <c r="AB129" s="13"/>
      <c r="AC129" s="13"/>
      <c r="AD129" s="13"/>
      <c r="AE129" s="13"/>
      <c r="AT129" s="250" t="s">
        <v>323</v>
      </c>
      <c r="AU129" s="250" t="s">
        <v>86</v>
      </c>
      <c r="AV129" s="13" t="s">
        <v>86</v>
      </c>
      <c r="AW129" s="13" t="s">
        <v>32</v>
      </c>
      <c r="AX129" s="13" t="s">
        <v>84</v>
      </c>
      <c r="AY129" s="250" t="s">
        <v>304</v>
      </c>
    </row>
    <row r="130" s="2" customFormat="1" ht="24.15" customHeight="1">
      <c r="A130" s="38"/>
      <c r="B130" s="39"/>
      <c r="C130" s="226" t="s">
        <v>86</v>
      </c>
      <c r="D130" s="226" t="s">
        <v>307</v>
      </c>
      <c r="E130" s="227" t="s">
        <v>775</v>
      </c>
      <c r="F130" s="228" t="s">
        <v>776</v>
      </c>
      <c r="G130" s="229" t="s">
        <v>547</v>
      </c>
      <c r="H130" s="230">
        <v>90</v>
      </c>
      <c r="I130" s="231"/>
      <c r="J130" s="232">
        <f>ROUND(I130*H130,2)</f>
        <v>0</v>
      </c>
      <c r="K130" s="228" t="s">
        <v>318</v>
      </c>
      <c r="L130" s="44"/>
      <c r="M130" s="233" t="s">
        <v>1</v>
      </c>
      <c r="N130" s="234" t="s">
        <v>42</v>
      </c>
      <c r="O130" s="91"/>
      <c r="P130" s="235">
        <f>O130*H130</f>
        <v>0</v>
      </c>
      <c r="Q130" s="235">
        <v>0.00095</v>
      </c>
      <c r="R130" s="235">
        <f>Q130*H130</f>
        <v>0.085500000000000007</v>
      </c>
      <c r="S130" s="235">
        <v>0</v>
      </c>
      <c r="T130" s="236">
        <f>S130*H130</f>
        <v>0</v>
      </c>
      <c r="U130" s="38"/>
      <c r="V130" s="38"/>
      <c r="W130" s="38"/>
      <c r="X130" s="38"/>
      <c r="Y130" s="38"/>
      <c r="Z130" s="38"/>
      <c r="AA130" s="38"/>
      <c r="AB130" s="38"/>
      <c r="AC130" s="38"/>
      <c r="AD130" s="38"/>
      <c r="AE130" s="38"/>
      <c r="AR130" s="237" t="s">
        <v>392</v>
      </c>
      <c r="AT130" s="237" t="s">
        <v>307</v>
      </c>
      <c r="AU130" s="237" t="s">
        <v>86</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2612</v>
      </c>
    </row>
    <row r="131" s="13" customFormat="1">
      <c r="A131" s="13"/>
      <c r="B131" s="239"/>
      <c r="C131" s="240"/>
      <c r="D131" s="241" t="s">
        <v>323</v>
      </c>
      <c r="E131" s="242" t="s">
        <v>1</v>
      </c>
      <c r="F131" s="243" t="s">
        <v>774</v>
      </c>
      <c r="G131" s="240"/>
      <c r="H131" s="244">
        <v>90</v>
      </c>
      <c r="I131" s="245"/>
      <c r="J131" s="240"/>
      <c r="K131" s="240"/>
      <c r="L131" s="246"/>
      <c r="M131" s="247"/>
      <c r="N131" s="248"/>
      <c r="O131" s="248"/>
      <c r="P131" s="248"/>
      <c r="Q131" s="248"/>
      <c r="R131" s="248"/>
      <c r="S131" s="248"/>
      <c r="T131" s="249"/>
      <c r="U131" s="13"/>
      <c r="V131" s="13"/>
      <c r="W131" s="13"/>
      <c r="X131" s="13"/>
      <c r="Y131" s="13"/>
      <c r="Z131" s="13"/>
      <c r="AA131" s="13"/>
      <c r="AB131" s="13"/>
      <c r="AC131" s="13"/>
      <c r="AD131" s="13"/>
      <c r="AE131" s="13"/>
      <c r="AT131" s="250" t="s">
        <v>323</v>
      </c>
      <c r="AU131" s="250" t="s">
        <v>86</v>
      </c>
      <c r="AV131" s="13" t="s">
        <v>86</v>
      </c>
      <c r="AW131" s="13" t="s">
        <v>32</v>
      </c>
      <c r="AX131" s="13" t="s">
        <v>84</v>
      </c>
      <c r="AY131" s="250" t="s">
        <v>304</v>
      </c>
    </row>
    <row r="132" s="2" customFormat="1" ht="24.15" customHeight="1">
      <c r="A132" s="38"/>
      <c r="B132" s="39"/>
      <c r="C132" s="226" t="s">
        <v>305</v>
      </c>
      <c r="D132" s="226" t="s">
        <v>307</v>
      </c>
      <c r="E132" s="227" t="s">
        <v>778</v>
      </c>
      <c r="F132" s="228" t="s">
        <v>779</v>
      </c>
      <c r="G132" s="229" t="s">
        <v>547</v>
      </c>
      <c r="H132" s="230">
        <v>40</v>
      </c>
      <c r="I132" s="231"/>
      <c r="J132" s="232">
        <f>ROUND(I132*H132,2)</f>
        <v>0</v>
      </c>
      <c r="K132" s="228" t="s">
        <v>318</v>
      </c>
      <c r="L132" s="44"/>
      <c r="M132" s="233" t="s">
        <v>1</v>
      </c>
      <c r="N132" s="234" t="s">
        <v>42</v>
      </c>
      <c r="O132" s="91"/>
      <c r="P132" s="235">
        <f>O132*H132</f>
        <v>0</v>
      </c>
      <c r="Q132" s="235">
        <v>0.0011900000000000001</v>
      </c>
      <c r="R132" s="235">
        <f>Q132*H132</f>
        <v>0.047600000000000003</v>
      </c>
      <c r="S132" s="235">
        <v>0</v>
      </c>
      <c r="T132" s="236">
        <f>S132*H132</f>
        <v>0</v>
      </c>
      <c r="U132" s="38"/>
      <c r="V132" s="38"/>
      <c r="W132" s="38"/>
      <c r="X132" s="38"/>
      <c r="Y132" s="38"/>
      <c r="Z132" s="38"/>
      <c r="AA132" s="38"/>
      <c r="AB132" s="38"/>
      <c r="AC132" s="38"/>
      <c r="AD132" s="38"/>
      <c r="AE132" s="38"/>
      <c r="AR132" s="237" t="s">
        <v>392</v>
      </c>
      <c r="AT132" s="237" t="s">
        <v>307</v>
      </c>
      <c r="AU132" s="237" t="s">
        <v>86</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2613</v>
      </c>
    </row>
    <row r="133" s="13" customFormat="1">
      <c r="A133" s="13"/>
      <c r="B133" s="239"/>
      <c r="C133" s="240"/>
      <c r="D133" s="241" t="s">
        <v>323</v>
      </c>
      <c r="E133" s="242" t="s">
        <v>1</v>
      </c>
      <c r="F133" s="243" t="s">
        <v>785</v>
      </c>
      <c r="G133" s="240"/>
      <c r="H133" s="244">
        <v>40</v>
      </c>
      <c r="I133" s="245"/>
      <c r="J133" s="240"/>
      <c r="K133" s="240"/>
      <c r="L133" s="246"/>
      <c r="M133" s="247"/>
      <c r="N133" s="248"/>
      <c r="O133" s="248"/>
      <c r="P133" s="248"/>
      <c r="Q133" s="248"/>
      <c r="R133" s="248"/>
      <c r="S133" s="248"/>
      <c r="T133" s="249"/>
      <c r="U133" s="13"/>
      <c r="V133" s="13"/>
      <c r="W133" s="13"/>
      <c r="X133" s="13"/>
      <c r="Y133" s="13"/>
      <c r="Z133" s="13"/>
      <c r="AA133" s="13"/>
      <c r="AB133" s="13"/>
      <c r="AC133" s="13"/>
      <c r="AD133" s="13"/>
      <c r="AE133" s="13"/>
      <c r="AT133" s="250" t="s">
        <v>323</v>
      </c>
      <c r="AU133" s="250" t="s">
        <v>86</v>
      </c>
      <c r="AV133" s="13" t="s">
        <v>86</v>
      </c>
      <c r="AW133" s="13" t="s">
        <v>32</v>
      </c>
      <c r="AX133" s="13" t="s">
        <v>84</v>
      </c>
      <c r="AY133" s="250" t="s">
        <v>304</v>
      </c>
    </row>
    <row r="134" s="2" customFormat="1" ht="24.15" customHeight="1">
      <c r="A134" s="38"/>
      <c r="B134" s="39"/>
      <c r="C134" s="226" t="s">
        <v>311</v>
      </c>
      <c r="D134" s="226" t="s">
        <v>307</v>
      </c>
      <c r="E134" s="227" t="s">
        <v>782</v>
      </c>
      <c r="F134" s="228" t="s">
        <v>783</v>
      </c>
      <c r="G134" s="229" t="s">
        <v>547</v>
      </c>
      <c r="H134" s="230">
        <v>70</v>
      </c>
      <c r="I134" s="231"/>
      <c r="J134" s="232">
        <f>ROUND(I134*H134,2)</f>
        <v>0</v>
      </c>
      <c r="K134" s="228" t="s">
        <v>318</v>
      </c>
      <c r="L134" s="44"/>
      <c r="M134" s="233" t="s">
        <v>1</v>
      </c>
      <c r="N134" s="234" t="s">
        <v>42</v>
      </c>
      <c r="O134" s="91"/>
      <c r="P134" s="235">
        <f>O134*H134</f>
        <v>0</v>
      </c>
      <c r="Q134" s="235">
        <v>0.0015</v>
      </c>
      <c r="R134" s="235">
        <f>Q134*H134</f>
        <v>0.105</v>
      </c>
      <c r="S134" s="235">
        <v>0</v>
      </c>
      <c r="T134" s="236">
        <f>S134*H134</f>
        <v>0</v>
      </c>
      <c r="U134" s="38"/>
      <c r="V134" s="38"/>
      <c r="W134" s="38"/>
      <c r="X134" s="38"/>
      <c r="Y134" s="38"/>
      <c r="Z134" s="38"/>
      <c r="AA134" s="38"/>
      <c r="AB134" s="38"/>
      <c r="AC134" s="38"/>
      <c r="AD134" s="38"/>
      <c r="AE134" s="38"/>
      <c r="AR134" s="237" t="s">
        <v>392</v>
      </c>
      <c r="AT134" s="237" t="s">
        <v>307</v>
      </c>
      <c r="AU134" s="237" t="s">
        <v>86</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2614</v>
      </c>
    </row>
    <row r="135" s="13" customFormat="1">
      <c r="A135" s="13"/>
      <c r="B135" s="239"/>
      <c r="C135" s="240"/>
      <c r="D135" s="241" t="s">
        <v>323</v>
      </c>
      <c r="E135" s="242" t="s">
        <v>1</v>
      </c>
      <c r="F135" s="243" t="s">
        <v>1499</v>
      </c>
      <c r="G135" s="240"/>
      <c r="H135" s="244">
        <v>70</v>
      </c>
      <c r="I135" s="245"/>
      <c r="J135" s="240"/>
      <c r="K135" s="240"/>
      <c r="L135" s="246"/>
      <c r="M135" s="247"/>
      <c r="N135" s="248"/>
      <c r="O135" s="248"/>
      <c r="P135" s="248"/>
      <c r="Q135" s="248"/>
      <c r="R135" s="248"/>
      <c r="S135" s="248"/>
      <c r="T135" s="249"/>
      <c r="U135" s="13"/>
      <c r="V135" s="13"/>
      <c r="W135" s="13"/>
      <c r="X135" s="13"/>
      <c r="Y135" s="13"/>
      <c r="Z135" s="13"/>
      <c r="AA135" s="13"/>
      <c r="AB135" s="13"/>
      <c r="AC135" s="13"/>
      <c r="AD135" s="13"/>
      <c r="AE135" s="13"/>
      <c r="AT135" s="250" t="s">
        <v>323</v>
      </c>
      <c r="AU135" s="250" t="s">
        <v>86</v>
      </c>
      <c r="AV135" s="13" t="s">
        <v>86</v>
      </c>
      <c r="AW135" s="13" t="s">
        <v>32</v>
      </c>
      <c r="AX135" s="13" t="s">
        <v>84</v>
      </c>
      <c r="AY135" s="250" t="s">
        <v>304</v>
      </c>
    </row>
    <row r="136" s="2" customFormat="1" ht="21.75" customHeight="1">
      <c r="A136" s="38"/>
      <c r="B136" s="39"/>
      <c r="C136" s="226" t="s">
        <v>330</v>
      </c>
      <c r="D136" s="226" t="s">
        <v>307</v>
      </c>
      <c r="E136" s="227" t="s">
        <v>804</v>
      </c>
      <c r="F136" s="228" t="s">
        <v>805</v>
      </c>
      <c r="G136" s="229" t="s">
        <v>547</v>
      </c>
      <c r="H136" s="230">
        <v>320</v>
      </c>
      <c r="I136" s="231"/>
      <c r="J136" s="232">
        <f>ROUND(I136*H136,2)</f>
        <v>0</v>
      </c>
      <c r="K136" s="228" t="s">
        <v>318</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2615</v>
      </c>
    </row>
    <row r="137" s="13" customFormat="1">
      <c r="A137" s="13"/>
      <c r="B137" s="239"/>
      <c r="C137" s="240"/>
      <c r="D137" s="241" t="s">
        <v>323</v>
      </c>
      <c r="E137" s="242" t="s">
        <v>1</v>
      </c>
      <c r="F137" s="243" t="s">
        <v>1501</v>
      </c>
      <c r="G137" s="240"/>
      <c r="H137" s="244">
        <v>320</v>
      </c>
      <c r="I137" s="245"/>
      <c r="J137" s="240"/>
      <c r="K137" s="240"/>
      <c r="L137" s="246"/>
      <c r="M137" s="247"/>
      <c r="N137" s="248"/>
      <c r="O137" s="248"/>
      <c r="P137" s="248"/>
      <c r="Q137" s="248"/>
      <c r="R137" s="248"/>
      <c r="S137" s="248"/>
      <c r="T137" s="249"/>
      <c r="U137" s="13"/>
      <c r="V137" s="13"/>
      <c r="W137" s="13"/>
      <c r="X137" s="13"/>
      <c r="Y137" s="13"/>
      <c r="Z137" s="13"/>
      <c r="AA137" s="13"/>
      <c r="AB137" s="13"/>
      <c r="AC137" s="13"/>
      <c r="AD137" s="13"/>
      <c r="AE137" s="13"/>
      <c r="AT137" s="250" t="s">
        <v>323</v>
      </c>
      <c r="AU137" s="250" t="s">
        <v>86</v>
      </c>
      <c r="AV137" s="13" t="s">
        <v>86</v>
      </c>
      <c r="AW137" s="13" t="s">
        <v>32</v>
      </c>
      <c r="AX137" s="13" t="s">
        <v>84</v>
      </c>
      <c r="AY137" s="250" t="s">
        <v>304</v>
      </c>
    </row>
    <row r="138" s="2" customFormat="1" ht="24.15" customHeight="1">
      <c r="A138" s="38"/>
      <c r="B138" s="39"/>
      <c r="C138" s="226" t="s">
        <v>313</v>
      </c>
      <c r="D138" s="226" t="s">
        <v>307</v>
      </c>
      <c r="E138" s="227" t="s">
        <v>815</v>
      </c>
      <c r="F138" s="228" t="s">
        <v>816</v>
      </c>
      <c r="G138" s="229" t="s">
        <v>575</v>
      </c>
      <c r="H138" s="230">
        <v>30</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392</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392</v>
      </c>
      <c r="BM138" s="237" t="s">
        <v>2616</v>
      </c>
    </row>
    <row r="139" s="2" customFormat="1" ht="24.15" customHeight="1">
      <c r="A139" s="38"/>
      <c r="B139" s="39"/>
      <c r="C139" s="226" t="s">
        <v>343</v>
      </c>
      <c r="D139" s="226" t="s">
        <v>307</v>
      </c>
      <c r="E139" s="227" t="s">
        <v>818</v>
      </c>
      <c r="F139" s="228" t="s">
        <v>819</v>
      </c>
      <c r="G139" s="229" t="s">
        <v>365</v>
      </c>
      <c r="H139" s="230">
        <v>0.313</v>
      </c>
      <c r="I139" s="231"/>
      <c r="J139" s="232">
        <f>ROUND(I139*H139,2)</f>
        <v>0</v>
      </c>
      <c r="K139" s="228" t="s">
        <v>318</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392</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2617</v>
      </c>
    </row>
    <row r="140" s="2" customFormat="1" ht="24.15" customHeight="1">
      <c r="A140" s="38"/>
      <c r="B140" s="39"/>
      <c r="C140" s="226" t="s">
        <v>348</v>
      </c>
      <c r="D140" s="226" t="s">
        <v>307</v>
      </c>
      <c r="E140" s="227" t="s">
        <v>821</v>
      </c>
      <c r="F140" s="228" t="s">
        <v>822</v>
      </c>
      <c r="G140" s="229" t="s">
        <v>365</v>
      </c>
      <c r="H140" s="230">
        <v>0.313</v>
      </c>
      <c r="I140" s="231"/>
      <c r="J140" s="232">
        <f>ROUND(I140*H140,2)</f>
        <v>0</v>
      </c>
      <c r="K140" s="228" t="s">
        <v>823</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392</v>
      </c>
      <c r="AT140" s="237" t="s">
        <v>307</v>
      </c>
      <c r="AU140" s="237" t="s">
        <v>86</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2618</v>
      </c>
    </row>
    <row r="141" s="12" customFormat="1" ht="22.8" customHeight="1">
      <c r="A141" s="12"/>
      <c r="B141" s="210"/>
      <c r="C141" s="211"/>
      <c r="D141" s="212" t="s">
        <v>76</v>
      </c>
      <c r="E141" s="224" t="s">
        <v>825</v>
      </c>
      <c r="F141" s="224" t="s">
        <v>826</v>
      </c>
      <c r="G141" s="211"/>
      <c r="H141" s="211"/>
      <c r="I141" s="214"/>
      <c r="J141" s="225">
        <f>BK141</f>
        <v>0</v>
      </c>
      <c r="K141" s="211"/>
      <c r="L141" s="216"/>
      <c r="M141" s="217"/>
      <c r="N141" s="218"/>
      <c r="O141" s="218"/>
      <c r="P141" s="219">
        <f>SUM(P142:P149)</f>
        <v>0</v>
      </c>
      <c r="Q141" s="218"/>
      <c r="R141" s="219">
        <f>SUM(R142:R149)</f>
        <v>0.0184</v>
      </c>
      <c r="S141" s="218"/>
      <c r="T141" s="220">
        <f>SUM(T142:T149)</f>
        <v>0</v>
      </c>
      <c r="U141" s="12"/>
      <c r="V141" s="12"/>
      <c r="W141" s="12"/>
      <c r="X141" s="12"/>
      <c r="Y141" s="12"/>
      <c r="Z141" s="12"/>
      <c r="AA141" s="12"/>
      <c r="AB141" s="12"/>
      <c r="AC141" s="12"/>
      <c r="AD141" s="12"/>
      <c r="AE141" s="12"/>
      <c r="AR141" s="221" t="s">
        <v>86</v>
      </c>
      <c r="AT141" s="222" t="s">
        <v>76</v>
      </c>
      <c r="AU141" s="222" t="s">
        <v>84</v>
      </c>
      <c r="AY141" s="221" t="s">
        <v>304</v>
      </c>
      <c r="BK141" s="223">
        <f>SUM(BK142:BK149)</f>
        <v>0</v>
      </c>
    </row>
    <row r="142" s="2" customFormat="1" ht="37.8" customHeight="1">
      <c r="A142" s="38"/>
      <c r="B142" s="39"/>
      <c r="C142" s="273" t="s">
        <v>325</v>
      </c>
      <c r="D142" s="273" t="s">
        <v>423</v>
      </c>
      <c r="E142" s="274" t="s">
        <v>837</v>
      </c>
      <c r="F142" s="275" t="s">
        <v>838</v>
      </c>
      <c r="G142" s="276" t="s">
        <v>575</v>
      </c>
      <c r="H142" s="277">
        <v>20</v>
      </c>
      <c r="I142" s="278"/>
      <c r="J142" s="279">
        <f>ROUND(I142*H142,2)</f>
        <v>0</v>
      </c>
      <c r="K142" s="275" t="s">
        <v>1</v>
      </c>
      <c r="L142" s="280"/>
      <c r="M142" s="281" t="s">
        <v>1</v>
      </c>
      <c r="N142" s="282" t="s">
        <v>42</v>
      </c>
      <c r="O142" s="91"/>
      <c r="P142" s="235">
        <f>O142*H142</f>
        <v>0</v>
      </c>
      <c r="Q142" s="235">
        <v>0.00023000000000000001</v>
      </c>
      <c r="R142" s="235">
        <f>Q142*H142</f>
        <v>0.0045999999999999999</v>
      </c>
      <c r="S142" s="235">
        <v>0</v>
      </c>
      <c r="T142" s="236">
        <f>S142*H142</f>
        <v>0</v>
      </c>
      <c r="U142" s="38"/>
      <c r="V142" s="38"/>
      <c r="W142" s="38"/>
      <c r="X142" s="38"/>
      <c r="Y142" s="38"/>
      <c r="Z142" s="38"/>
      <c r="AA142" s="38"/>
      <c r="AB142" s="38"/>
      <c r="AC142" s="38"/>
      <c r="AD142" s="38"/>
      <c r="AE142" s="38"/>
      <c r="AR142" s="237" t="s">
        <v>426</v>
      </c>
      <c r="AT142" s="237" t="s">
        <v>423</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2619</v>
      </c>
    </row>
    <row r="143" s="13" customFormat="1">
      <c r="A143" s="13"/>
      <c r="B143" s="239"/>
      <c r="C143" s="240"/>
      <c r="D143" s="241" t="s">
        <v>323</v>
      </c>
      <c r="E143" s="242" t="s">
        <v>1</v>
      </c>
      <c r="F143" s="243" t="s">
        <v>830</v>
      </c>
      <c r="G143" s="240"/>
      <c r="H143" s="244">
        <v>20</v>
      </c>
      <c r="I143" s="245"/>
      <c r="J143" s="240"/>
      <c r="K143" s="240"/>
      <c r="L143" s="246"/>
      <c r="M143" s="247"/>
      <c r="N143" s="248"/>
      <c r="O143" s="248"/>
      <c r="P143" s="248"/>
      <c r="Q143" s="248"/>
      <c r="R143" s="248"/>
      <c r="S143" s="248"/>
      <c r="T143" s="249"/>
      <c r="U143" s="13"/>
      <c r="V143" s="13"/>
      <c r="W143" s="13"/>
      <c r="X143" s="13"/>
      <c r="Y143" s="13"/>
      <c r="Z143" s="13"/>
      <c r="AA143" s="13"/>
      <c r="AB143" s="13"/>
      <c r="AC143" s="13"/>
      <c r="AD143" s="13"/>
      <c r="AE143" s="13"/>
      <c r="AT143" s="250" t="s">
        <v>323</v>
      </c>
      <c r="AU143" s="250" t="s">
        <v>86</v>
      </c>
      <c r="AV143" s="13" t="s">
        <v>86</v>
      </c>
      <c r="AW143" s="13" t="s">
        <v>32</v>
      </c>
      <c r="AX143" s="13" t="s">
        <v>84</v>
      </c>
      <c r="AY143" s="250" t="s">
        <v>304</v>
      </c>
    </row>
    <row r="144" s="2" customFormat="1" ht="24.15" customHeight="1">
      <c r="A144" s="38"/>
      <c r="B144" s="39"/>
      <c r="C144" s="273" t="s">
        <v>362</v>
      </c>
      <c r="D144" s="273" t="s">
        <v>423</v>
      </c>
      <c r="E144" s="274" t="s">
        <v>841</v>
      </c>
      <c r="F144" s="275" t="s">
        <v>842</v>
      </c>
      <c r="G144" s="276" t="s">
        <v>575</v>
      </c>
      <c r="H144" s="277">
        <v>20</v>
      </c>
      <c r="I144" s="278"/>
      <c r="J144" s="279">
        <f>ROUND(I144*H144,2)</f>
        <v>0</v>
      </c>
      <c r="K144" s="275" t="s">
        <v>1</v>
      </c>
      <c r="L144" s="280"/>
      <c r="M144" s="281" t="s">
        <v>1</v>
      </c>
      <c r="N144" s="282" t="s">
        <v>42</v>
      </c>
      <c r="O144" s="91"/>
      <c r="P144" s="235">
        <f>O144*H144</f>
        <v>0</v>
      </c>
      <c r="Q144" s="235">
        <v>0.00023000000000000001</v>
      </c>
      <c r="R144" s="235">
        <f>Q144*H144</f>
        <v>0.0045999999999999999</v>
      </c>
      <c r="S144" s="235">
        <v>0</v>
      </c>
      <c r="T144" s="236">
        <f>S144*H144</f>
        <v>0</v>
      </c>
      <c r="U144" s="38"/>
      <c r="V144" s="38"/>
      <c r="W144" s="38"/>
      <c r="X144" s="38"/>
      <c r="Y144" s="38"/>
      <c r="Z144" s="38"/>
      <c r="AA144" s="38"/>
      <c r="AB144" s="38"/>
      <c r="AC144" s="38"/>
      <c r="AD144" s="38"/>
      <c r="AE144" s="38"/>
      <c r="AR144" s="237" t="s">
        <v>426</v>
      </c>
      <c r="AT144" s="237" t="s">
        <v>423</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2620</v>
      </c>
    </row>
    <row r="145" s="13" customFormat="1">
      <c r="A145" s="13"/>
      <c r="B145" s="239"/>
      <c r="C145" s="240"/>
      <c r="D145" s="241" t="s">
        <v>323</v>
      </c>
      <c r="E145" s="242" t="s">
        <v>1</v>
      </c>
      <c r="F145" s="243" t="s">
        <v>830</v>
      </c>
      <c r="G145" s="240"/>
      <c r="H145" s="244">
        <v>20</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4.15" customHeight="1">
      <c r="A146" s="38"/>
      <c r="B146" s="39"/>
      <c r="C146" s="273" t="s">
        <v>367</v>
      </c>
      <c r="D146" s="273" t="s">
        <v>423</v>
      </c>
      <c r="E146" s="274" t="s">
        <v>844</v>
      </c>
      <c r="F146" s="275" t="s">
        <v>845</v>
      </c>
      <c r="G146" s="276" t="s">
        <v>575</v>
      </c>
      <c r="H146" s="277">
        <v>40</v>
      </c>
      <c r="I146" s="278"/>
      <c r="J146" s="279">
        <f>ROUND(I146*H146,2)</f>
        <v>0</v>
      </c>
      <c r="K146" s="275" t="s">
        <v>1</v>
      </c>
      <c r="L146" s="280"/>
      <c r="M146" s="281" t="s">
        <v>1</v>
      </c>
      <c r="N146" s="282" t="s">
        <v>42</v>
      </c>
      <c r="O146" s="91"/>
      <c r="P146" s="235">
        <f>O146*H146</f>
        <v>0</v>
      </c>
      <c r="Q146" s="235">
        <v>0.00023000000000000001</v>
      </c>
      <c r="R146" s="235">
        <f>Q146*H146</f>
        <v>0.0091999999999999998</v>
      </c>
      <c r="S146" s="235">
        <v>0</v>
      </c>
      <c r="T146" s="236">
        <f>S146*H146</f>
        <v>0</v>
      </c>
      <c r="U146" s="38"/>
      <c r="V146" s="38"/>
      <c r="W146" s="38"/>
      <c r="X146" s="38"/>
      <c r="Y146" s="38"/>
      <c r="Z146" s="38"/>
      <c r="AA146" s="38"/>
      <c r="AB146" s="38"/>
      <c r="AC146" s="38"/>
      <c r="AD146" s="38"/>
      <c r="AE146" s="38"/>
      <c r="AR146" s="237" t="s">
        <v>426</v>
      </c>
      <c r="AT146" s="237" t="s">
        <v>423</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2621</v>
      </c>
    </row>
    <row r="147" s="13" customFormat="1">
      <c r="A147" s="13"/>
      <c r="B147" s="239"/>
      <c r="C147" s="240"/>
      <c r="D147" s="241" t="s">
        <v>323</v>
      </c>
      <c r="E147" s="242" t="s">
        <v>1</v>
      </c>
      <c r="F147" s="243" t="s">
        <v>2228</v>
      </c>
      <c r="G147" s="240"/>
      <c r="H147" s="244">
        <v>40</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84</v>
      </c>
      <c r="AY147" s="250" t="s">
        <v>304</v>
      </c>
    </row>
    <row r="148" s="2" customFormat="1" ht="24.15" customHeight="1">
      <c r="A148" s="38"/>
      <c r="B148" s="39"/>
      <c r="C148" s="226" t="s">
        <v>8</v>
      </c>
      <c r="D148" s="226" t="s">
        <v>307</v>
      </c>
      <c r="E148" s="227" t="s">
        <v>848</v>
      </c>
      <c r="F148" s="228" t="s">
        <v>849</v>
      </c>
      <c r="G148" s="229" t="s">
        <v>365</v>
      </c>
      <c r="H148" s="230">
        <v>0.017999999999999999</v>
      </c>
      <c r="I148" s="231"/>
      <c r="J148" s="232">
        <f>ROUND(I148*H148,2)</f>
        <v>0</v>
      </c>
      <c r="K148" s="228" t="s">
        <v>318</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392</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2622</v>
      </c>
    </row>
    <row r="149" s="2" customFormat="1" ht="24.15" customHeight="1">
      <c r="A149" s="38"/>
      <c r="B149" s="39"/>
      <c r="C149" s="226" t="s">
        <v>375</v>
      </c>
      <c r="D149" s="226" t="s">
        <v>307</v>
      </c>
      <c r="E149" s="227" t="s">
        <v>851</v>
      </c>
      <c r="F149" s="228" t="s">
        <v>852</v>
      </c>
      <c r="G149" s="229" t="s">
        <v>365</v>
      </c>
      <c r="H149" s="230">
        <v>0.017999999999999999</v>
      </c>
      <c r="I149" s="231"/>
      <c r="J149" s="232">
        <f>ROUND(I149*H149,2)</f>
        <v>0</v>
      </c>
      <c r="K149" s="228" t="s">
        <v>318</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392</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2623</v>
      </c>
    </row>
    <row r="150" s="12" customFormat="1" ht="22.8" customHeight="1">
      <c r="A150" s="12"/>
      <c r="B150" s="210"/>
      <c r="C150" s="211"/>
      <c r="D150" s="212" t="s">
        <v>76</v>
      </c>
      <c r="E150" s="224" t="s">
        <v>854</v>
      </c>
      <c r="F150" s="224" t="s">
        <v>855</v>
      </c>
      <c r="G150" s="211"/>
      <c r="H150" s="211"/>
      <c r="I150" s="214"/>
      <c r="J150" s="225">
        <f>BK150</f>
        <v>0</v>
      </c>
      <c r="K150" s="211"/>
      <c r="L150" s="216"/>
      <c r="M150" s="217"/>
      <c r="N150" s="218"/>
      <c r="O150" s="218"/>
      <c r="P150" s="219">
        <f>SUM(P151:P158)</f>
        <v>0</v>
      </c>
      <c r="Q150" s="218"/>
      <c r="R150" s="219">
        <f>SUM(R151:R158)</f>
        <v>0.47360000000000002</v>
      </c>
      <c r="S150" s="218"/>
      <c r="T150" s="220">
        <f>SUM(T151:T158)</f>
        <v>0</v>
      </c>
      <c r="U150" s="12"/>
      <c r="V150" s="12"/>
      <c r="W150" s="12"/>
      <c r="X150" s="12"/>
      <c r="Y150" s="12"/>
      <c r="Z150" s="12"/>
      <c r="AA150" s="12"/>
      <c r="AB150" s="12"/>
      <c r="AC150" s="12"/>
      <c r="AD150" s="12"/>
      <c r="AE150" s="12"/>
      <c r="AR150" s="221" t="s">
        <v>86</v>
      </c>
      <c r="AT150" s="222" t="s">
        <v>76</v>
      </c>
      <c r="AU150" s="222" t="s">
        <v>84</v>
      </c>
      <c r="AY150" s="221" t="s">
        <v>304</v>
      </c>
      <c r="BK150" s="223">
        <f>SUM(BK151:BK158)</f>
        <v>0</v>
      </c>
    </row>
    <row r="151" s="2" customFormat="1" ht="24.15" customHeight="1">
      <c r="A151" s="38"/>
      <c r="B151" s="39"/>
      <c r="C151" s="226" t="s">
        <v>381</v>
      </c>
      <c r="D151" s="226" t="s">
        <v>307</v>
      </c>
      <c r="E151" s="227" t="s">
        <v>856</v>
      </c>
      <c r="F151" s="228" t="s">
        <v>857</v>
      </c>
      <c r="G151" s="229" t="s">
        <v>575</v>
      </c>
      <c r="H151" s="230">
        <v>20</v>
      </c>
      <c r="I151" s="231"/>
      <c r="J151" s="232">
        <f>ROUND(I151*H151,2)</f>
        <v>0</v>
      </c>
      <c r="K151" s="228" t="s">
        <v>318</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392</v>
      </c>
      <c r="AT151" s="237" t="s">
        <v>307</v>
      </c>
      <c r="AU151" s="237" t="s">
        <v>86</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392</v>
      </c>
      <c r="BM151" s="237" t="s">
        <v>2624</v>
      </c>
    </row>
    <row r="152" s="13" customFormat="1">
      <c r="A152" s="13"/>
      <c r="B152" s="239"/>
      <c r="C152" s="240"/>
      <c r="D152" s="241" t="s">
        <v>323</v>
      </c>
      <c r="E152" s="242" t="s">
        <v>1</v>
      </c>
      <c r="F152" s="243" t="s">
        <v>414</v>
      </c>
      <c r="G152" s="240"/>
      <c r="H152" s="244">
        <v>20</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84</v>
      </c>
      <c r="AY152" s="250" t="s">
        <v>304</v>
      </c>
    </row>
    <row r="153" s="2" customFormat="1" ht="37.8" customHeight="1">
      <c r="A153" s="38"/>
      <c r="B153" s="39"/>
      <c r="C153" s="226" t="s">
        <v>389</v>
      </c>
      <c r="D153" s="226" t="s">
        <v>307</v>
      </c>
      <c r="E153" s="227" t="s">
        <v>868</v>
      </c>
      <c r="F153" s="228" t="s">
        <v>869</v>
      </c>
      <c r="G153" s="229" t="s">
        <v>575</v>
      </c>
      <c r="H153" s="230">
        <v>20</v>
      </c>
      <c r="I153" s="231"/>
      <c r="J153" s="232">
        <f>ROUND(I153*H153,2)</f>
        <v>0</v>
      </c>
      <c r="K153" s="228" t="s">
        <v>318</v>
      </c>
      <c r="L153" s="44"/>
      <c r="M153" s="233" t="s">
        <v>1</v>
      </c>
      <c r="N153" s="234" t="s">
        <v>42</v>
      </c>
      <c r="O153" s="91"/>
      <c r="P153" s="235">
        <f>O153*H153</f>
        <v>0</v>
      </c>
      <c r="Q153" s="235">
        <v>0.02368</v>
      </c>
      <c r="R153" s="235">
        <f>Q153*H153</f>
        <v>0.47360000000000002</v>
      </c>
      <c r="S153" s="235">
        <v>0</v>
      </c>
      <c r="T153" s="236">
        <f>S153*H153</f>
        <v>0</v>
      </c>
      <c r="U153" s="38"/>
      <c r="V153" s="38"/>
      <c r="W153" s="38"/>
      <c r="X153" s="38"/>
      <c r="Y153" s="38"/>
      <c r="Z153" s="38"/>
      <c r="AA153" s="38"/>
      <c r="AB153" s="38"/>
      <c r="AC153" s="38"/>
      <c r="AD153" s="38"/>
      <c r="AE153" s="38"/>
      <c r="AR153" s="237" t="s">
        <v>392</v>
      </c>
      <c r="AT153" s="237" t="s">
        <v>307</v>
      </c>
      <c r="AU153" s="237" t="s">
        <v>86</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2625</v>
      </c>
    </row>
    <row r="154" s="13" customFormat="1">
      <c r="A154" s="13"/>
      <c r="B154" s="239"/>
      <c r="C154" s="240"/>
      <c r="D154" s="241" t="s">
        <v>323</v>
      </c>
      <c r="E154" s="242" t="s">
        <v>1</v>
      </c>
      <c r="F154" s="243" t="s">
        <v>871</v>
      </c>
      <c r="G154" s="240"/>
      <c r="H154" s="244">
        <v>20</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84</v>
      </c>
      <c r="AY154" s="250" t="s">
        <v>304</v>
      </c>
    </row>
    <row r="155" s="2" customFormat="1" ht="16.5" customHeight="1">
      <c r="A155" s="38"/>
      <c r="B155" s="39"/>
      <c r="C155" s="226" t="s">
        <v>392</v>
      </c>
      <c r="D155" s="226" t="s">
        <v>307</v>
      </c>
      <c r="E155" s="227" t="s">
        <v>872</v>
      </c>
      <c r="F155" s="228" t="s">
        <v>873</v>
      </c>
      <c r="G155" s="229" t="s">
        <v>575</v>
      </c>
      <c r="H155" s="230">
        <v>20</v>
      </c>
      <c r="I155" s="231"/>
      <c r="J155" s="232">
        <f>ROUND(I155*H155,2)</f>
        <v>0</v>
      </c>
      <c r="K155" s="228" t="s">
        <v>318</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392</v>
      </c>
      <c r="AT155" s="237" t="s">
        <v>307</v>
      </c>
      <c r="AU155" s="237" t="s">
        <v>86</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2626</v>
      </c>
    </row>
    <row r="156" s="13" customFormat="1">
      <c r="A156" s="13"/>
      <c r="B156" s="239"/>
      <c r="C156" s="240"/>
      <c r="D156" s="241" t="s">
        <v>323</v>
      </c>
      <c r="E156" s="242" t="s">
        <v>1</v>
      </c>
      <c r="F156" s="243" t="s">
        <v>414</v>
      </c>
      <c r="G156" s="240"/>
      <c r="H156" s="244">
        <v>20</v>
      </c>
      <c r="I156" s="245"/>
      <c r="J156" s="240"/>
      <c r="K156" s="240"/>
      <c r="L156" s="246"/>
      <c r="M156" s="247"/>
      <c r="N156" s="248"/>
      <c r="O156" s="248"/>
      <c r="P156" s="248"/>
      <c r="Q156" s="248"/>
      <c r="R156" s="248"/>
      <c r="S156" s="248"/>
      <c r="T156" s="249"/>
      <c r="U156" s="13"/>
      <c r="V156" s="13"/>
      <c r="W156" s="13"/>
      <c r="X156" s="13"/>
      <c r="Y156" s="13"/>
      <c r="Z156" s="13"/>
      <c r="AA156" s="13"/>
      <c r="AB156" s="13"/>
      <c r="AC156" s="13"/>
      <c r="AD156" s="13"/>
      <c r="AE156" s="13"/>
      <c r="AT156" s="250" t="s">
        <v>323</v>
      </c>
      <c r="AU156" s="250" t="s">
        <v>86</v>
      </c>
      <c r="AV156" s="13" t="s">
        <v>86</v>
      </c>
      <c r="AW156" s="13" t="s">
        <v>32</v>
      </c>
      <c r="AX156" s="13" t="s">
        <v>84</v>
      </c>
      <c r="AY156" s="250" t="s">
        <v>304</v>
      </c>
    </row>
    <row r="157" s="2" customFormat="1" ht="24.15" customHeight="1">
      <c r="A157" s="38"/>
      <c r="B157" s="39"/>
      <c r="C157" s="226" t="s">
        <v>398</v>
      </c>
      <c r="D157" s="226" t="s">
        <v>307</v>
      </c>
      <c r="E157" s="227" t="s">
        <v>875</v>
      </c>
      <c r="F157" s="228" t="s">
        <v>876</v>
      </c>
      <c r="G157" s="229" t="s">
        <v>365</v>
      </c>
      <c r="H157" s="230">
        <v>0.47399999999999998</v>
      </c>
      <c r="I157" s="231"/>
      <c r="J157" s="232">
        <f>ROUND(I157*H157,2)</f>
        <v>0</v>
      </c>
      <c r="K157" s="228" t="s">
        <v>318</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392</v>
      </c>
      <c r="AT157" s="237" t="s">
        <v>307</v>
      </c>
      <c r="AU157" s="237" t="s">
        <v>86</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2627</v>
      </c>
    </row>
    <row r="158" s="2" customFormat="1" ht="24.15" customHeight="1">
      <c r="A158" s="38"/>
      <c r="B158" s="39"/>
      <c r="C158" s="226" t="s">
        <v>403</v>
      </c>
      <c r="D158" s="226" t="s">
        <v>307</v>
      </c>
      <c r="E158" s="227" t="s">
        <v>878</v>
      </c>
      <c r="F158" s="228" t="s">
        <v>879</v>
      </c>
      <c r="G158" s="229" t="s">
        <v>365</v>
      </c>
      <c r="H158" s="230">
        <v>0.47399999999999998</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392</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2628</v>
      </c>
    </row>
    <row r="159" s="12" customFormat="1" ht="22.8" customHeight="1">
      <c r="A159" s="12"/>
      <c r="B159" s="210"/>
      <c r="C159" s="211"/>
      <c r="D159" s="212" t="s">
        <v>76</v>
      </c>
      <c r="E159" s="224" t="s">
        <v>691</v>
      </c>
      <c r="F159" s="224" t="s">
        <v>692</v>
      </c>
      <c r="G159" s="211"/>
      <c r="H159" s="211"/>
      <c r="I159" s="214"/>
      <c r="J159" s="225">
        <f>BK159</f>
        <v>0</v>
      </c>
      <c r="K159" s="211"/>
      <c r="L159" s="216"/>
      <c r="M159" s="217"/>
      <c r="N159" s="218"/>
      <c r="O159" s="218"/>
      <c r="P159" s="219">
        <f>SUM(P160:P161)</f>
        <v>0</v>
      </c>
      <c r="Q159" s="218"/>
      <c r="R159" s="219">
        <f>SUM(R160:R161)</f>
        <v>0</v>
      </c>
      <c r="S159" s="218"/>
      <c r="T159" s="220">
        <f>SUM(T160:T161)</f>
        <v>0</v>
      </c>
      <c r="U159" s="12"/>
      <c r="V159" s="12"/>
      <c r="W159" s="12"/>
      <c r="X159" s="12"/>
      <c r="Y159" s="12"/>
      <c r="Z159" s="12"/>
      <c r="AA159" s="12"/>
      <c r="AB159" s="12"/>
      <c r="AC159" s="12"/>
      <c r="AD159" s="12"/>
      <c r="AE159" s="12"/>
      <c r="AR159" s="221" t="s">
        <v>311</v>
      </c>
      <c r="AT159" s="222" t="s">
        <v>76</v>
      </c>
      <c r="AU159" s="222" t="s">
        <v>84</v>
      </c>
      <c r="AY159" s="221" t="s">
        <v>304</v>
      </c>
      <c r="BK159" s="223">
        <f>SUM(BK160:BK161)</f>
        <v>0</v>
      </c>
    </row>
    <row r="160" s="2" customFormat="1" ht="49.05" customHeight="1">
      <c r="A160" s="38"/>
      <c r="B160" s="39"/>
      <c r="C160" s="226" t="s">
        <v>410</v>
      </c>
      <c r="D160" s="226" t="s">
        <v>307</v>
      </c>
      <c r="E160" s="227" t="s">
        <v>881</v>
      </c>
      <c r="F160" s="228" t="s">
        <v>882</v>
      </c>
      <c r="G160" s="229" t="s">
        <v>575</v>
      </c>
      <c r="H160" s="230">
        <v>1</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535</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535</v>
      </c>
      <c r="BM160" s="237" t="s">
        <v>2629</v>
      </c>
    </row>
    <row r="161" s="2" customFormat="1" ht="16.5" customHeight="1">
      <c r="A161" s="38"/>
      <c r="B161" s="39"/>
      <c r="C161" s="226" t="s">
        <v>414</v>
      </c>
      <c r="D161" s="226" t="s">
        <v>307</v>
      </c>
      <c r="E161" s="227" t="s">
        <v>884</v>
      </c>
      <c r="F161" s="228" t="s">
        <v>885</v>
      </c>
      <c r="G161" s="229" t="s">
        <v>575</v>
      </c>
      <c r="H161" s="230">
        <v>1</v>
      </c>
      <c r="I161" s="231"/>
      <c r="J161" s="232">
        <f>ROUND(I161*H161,2)</f>
        <v>0</v>
      </c>
      <c r="K161" s="228" t="s">
        <v>1</v>
      </c>
      <c r="L161" s="44"/>
      <c r="M161" s="286" t="s">
        <v>1</v>
      </c>
      <c r="N161" s="287" t="s">
        <v>42</v>
      </c>
      <c r="O161" s="288"/>
      <c r="P161" s="289">
        <f>O161*H161</f>
        <v>0</v>
      </c>
      <c r="Q161" s="289">
        <v>0</v>
      </c>
      <c r="R161" s="289">
        <f>Q161*H161</f>
        <v>0</v>
      </c>
      <c r="S161" s="289">
        <v>0</v>
      </c>
      <c r="T161" s="290">
        <f>S161*H161</f>
        <v>0</v>
      </c>
      <c r="U161" s="38"/>
      <c r="V161" s="38"/>
      <c r="W161" s="38"/>
      <c r="X161" s="38"/>
      <c r="Y161" s="38"/>
      <c r="Z161" s="38"/>
      <c r="AA161" s="38"/>
      <c r="AB161" s="38"/>
      <c r="AC161" s="38"/>
      <c r="AD161" s="38"/>
      <c r="AE161" s="38"/>
      <c r="AR161" s="237" t="s">
        <v>535</v>
      </c>
      <c r="AT161" s="237" t="s">
        <v>307</v>
      </c>
      <c r="AU161" s="237" t="s">
        <v>86</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535</v>
      </c>
      <c r="BM161" s="237" t="s">
        <v>2630</v>
      </c>
    </row>
    <row r="162" s="2" customFormat="1" ht="6.96" customHeight="1">
      <c r="A162" s="38"/>
      <c r="B162" s="66"/>
      <c r="C162" s="67"/>
      <c r="D162" s="67"/>
      <c r="E162" s="67"/>
      <c r="F162" s="67"/>
      <c r="G162" s="67"/>
      <c r="H162" s="67"/>
      <c r="I162" s="67"/>
      <c r="J162" s="67"/>
      <c r="K162" s="67"/>
      <c r="L162" s="44"/>
      <c r="M162" s="38"/>
      <c r="O162" s="38"/>
      <c r="P162" s="38"/>
      <c r="Q162" s="38"/>
      <c r="R162" s="38"/>
      <c r="S162" s="38"/>
      <c r="T162" s="38"/>
      <c r="U162" s="38"/>
      <c r="V162" s="38"/>
      <c r="W162" s="38"/>
      <c r="X162" s="38"/>
      <c r="Y162" s="38"/>
      <c r="Z162" s="38"/>
      <c r="AA162" s="38"/>
      <c r="AB162" s="38"/>
      <c r="AC162" s="38"/>
      <c r="AD162" s="38"/>
      <c r="AE162" s="38"/>
    </row>
  </sheetData>
  <sheetProtection sheet="1" autoFilter="0" formatColumns="0" formatRows="0" objects="1" scenarios="1" spinCount="100000" saltValue="tJswcIavJ690d9a3DaPnPLYQ7ElIyjkVjkUIl1i9jDdlr+dtLT/Kkonkw1OP+q3DBNSUSwjxlIfP5lNBWozBvw==" hashValue="0MouiJ9TqF30lc4CwMDTxFFC+CTNyl0I8bqbmEamWDgy+IkciUYge3UcGm1VXT7JcZvnZXe7Qnzgk6UDmbrpyQ==" algorithmName="SHA-512" password="CC35"/>
  <autoFilter ref="C124:K16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244</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2530</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2631</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23.25" customHeight="1">
      <c r="A29" s="154"/>
      <c r="B29" s="155"/>
      <c r="C29" s="154"/>
      <c r="D29" s="154"/>
      <c r="E29" s="156" t="s">
        <v>1521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ROUND((SUM(BE125:BE225)),  2)</f>
        <v>0</v>
      </c>
      <c r="G35" s="38"/>
      <c r="H35" s="38"/>
      <c r="I35" s="164">
        <v>0.20999999999999999</v>
      </c>
      <c r="J35" s="163">
        <f>ROUND(((SUM(BE125:BE225))*I35),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ROUND((SUM(BF125:BF225)),  2)</f>
        <v>0</v>
      </c>
      <c r="G36" s="38"/>
      <c r="H36" s="38"/>
      <c r="I36" s="164">
        <v>0.12</v>
      </c>
      <c r="J36" s="163">
        <f>ROUND(((SUM(BF125:BF225))*I36),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ROUND((SUM(BG125:BG225)),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ROUND((SUM(BH125:BH225)),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ROUND((SUM(BI125:BI225)),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2530</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08.4 - Elektroinstalace 8.np + instalace střecha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889</v>
      </c>
      <c r="E99" s="191"/>
      <c r="F99" s="191"/>
      <c r="G99" s="191"/>
      <c r="H99" s="191"/>
      <c r="I99" s="191"/>
      <c r="J99" s="192">
        <f>J126</f>
        <v>0</v>
      </c>
      <c r="K99" s="189"/>
      <c r="L99" s="193"/>
      <c r="S99" s="9"/>
      <c r="T99" s="9"/>
      <c r="U99" s="9"/>
      <c r="V99" s="9"/>
      <c r="W99" s="9"/>
      <c r="X99" s="9"/>
      <c r="Y99" s="9"/>
      <c r="Z99" s="9"/>
      <c r="AA99" s="9"/>
      <c r="AB99" s="9"/>
      <c r="AC99" s="9"/>
      <c r="AD99" s="9"/>
      <c r="AE99" s="9"/>
    </row>
    <row r="100" s="9" customFormat="1" ht="24.96" customHeight="1">
      <c r="A100" s="9"/>
      <c r="B100" s="188"/>
      <c r="C100" s="189"/>
      <c r="D100" s="190" t="s">
        <v>2632</v>
      </c>
      <c r="E100" s="191"/>
      <c r="F100" s="191"/>
      <c r="G100" s="191"/>
      <c r="H100" s="191"/>
      <c r="I100" s="191"/>
      <c r="J100" s="192">
        <f>J129</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890</v>
      </c>
      <c r="E101" s="191"/>
      <c r="F101" s="191"/>
      <c r="G101" s="191"/>
      <c r="H101" s="191"/>
      <c r="I101" s="191"/>
      <c r="J101" s="192">
        <f>J131</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891</v>
      </c>
      <c r="E102" s="191"/>
      <c r="F102" s="191"/>
      <c r="G102" s="191"/>
      <c r="H102" s="191"/>
      <c r="I102" s="191"/>
      <c r="J102" s="192">
        <f>J135</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893</v>
      </c>
      <c r="E103" s="191"/>
      <c r="F103" s="191"/>
      <c r="G103" s="191"/>
      <c r="H103" s="191"/>
      <c r="I103" s="191"/>
      <c r="J103" s="192">
        <f>J221</f>
        <v>0</v>
      </c>
      <c r="K103" s="189"/>
      <c r="L103" s="193"/>
      <c r="S103" s="9"/>
      <c r="T103" s="9"/>
      <c r="U103" s="9"/>
      <c r="V103" s="9"/>
      <c r="W103" s="9"/>
      <c r="X103" s="9"/>
      <c r="Y103" s="9"/>
      <c r="Z103" s="9"/>
      <c r="AA103" s="9"/>
      <c r="AB103" s="9"/>
      <c r="AC103" s="9"/>
      <c r="AD103" s="9"/>
      <c r="AE103" s="9"/>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2530</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08.4 - Elektroinstalace 8.np + instalace střecha</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25.65" customHeight="1">
      <c r="A121" s="38"/>
      <c r="B121" s="39"/>
      <c r="C121" s="32" t="s">
        <v>24</v>
      </c>
      <c r="D121" s="40"/>
      <c r="E121" s="40"/>
      <c r="F121" s="27" t="str">
        <f>E17</f>
        <v>Krajský úřad Královéhradeckého kraje</v>
      </c>
      <c r="G121" s="40"/>
      <c r="H121" s="40"/>
      <c r="I121" s="32" t="s">
        <v>30</v>
      </c>
      <c r="J121" s="36" t="str">
        <f>E23</f>
        <v>Energy Benefit Centre a.s.</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P126+P129+P131+P135+P221</f>
        <v>0</v>
      </c>
      <c r="Q125" s="104"/>
      <c r="R125" s="207">
        <f>R126+R129+R131+R135+R221</f>
        <v>0</v>
      </c>
      <c r="S125" s="104"/>
      <c r="T125" s="208">
        <f>T126+T129+T131+T135+T221</f>
        <v>0</v>
      </c>
      <c r="U125" s="38"/>
      <c r="V125" s="38"/>
      <c r="W125" s="38"/>
      <c r="X125" s="38"/>
      <c r="Y125" s="38"/>
      <c r="Z125" s="38"/>
      <c r="AA125" s="38"/>
      <c r="AB125" s="38"/>
      <c r="AC125" s="38"/>
      <c r="AD125" s="38"/>
      <c r="AE125" s="38"/>
      <c r="AT125" s="17" t="s">
        <v>76</v>
      </c>
      <c r="AU125" s="17" t="s">
        <v>275</v>
      </c>
      <c r="BK125" s="209">
        <f>BK126+BK129+BK131+BK135+BK221</f>
        <v>0</v>
      </c>
    </row>
    <row r="126" s="12" customFormat="1" ht="25.92" customHeight="1">
      <c r="A126" s="12"/>
      <c r="B126" s="210"/>
      <c r="C126" s="211"/>
      <c r="D126" s="212" t="s">
        <v>76</v>
      </c>
      <c r="E126" s="213" t="s">
        <v>894</v>
      </c>
      <c r="F126" s="213" t="s">
        <v>895</v>
      </c>
      <c r="G126" s="211"/>
      <c r="H126" s="211"/>
      <c r="I126" s="214"/>
      <c r="J126" s="215">
        <f>BK126</f>
        <v>0</v>
      </c>
      <c r="K126" s="211"/>
      <c r="L126" s="216"/>
      <c r="M126" s="217"/>
      <c r="N126" s="218"/>
      <c r="O126" s="218"/>
      <c r="P126" s="219">
        <f>SUM(P127:P128)</f>
        <v>0</v>
      </c>
      <c r="Q126" s="218"/>
      <c r="R126" s="219">
        <f>SUM(R127:R128)</f>
        <v>0</v>
      </c>
      <c r="S126" s="218"/>
      <c r="T126" s="220">
        <f>SUM(T127:T128)</f>
        <v>0</v>
      </c>
      <c r="U126" s="12"/>
      <c r="V126" s="12"/>
      <c r="W126" s="12"/>
      <c r="X126" s="12"/>
      <c r="Y126" s="12"/>
      <c r="Z126" s="12"/>
      <c r="AA126" s="12"/>
      <c r="AB126" s="12"/>
      <c r="AC126" s="12"/>
      <c r="AD126" s="12"/>
      <c r="AE126" s="12"/>
      <c r="AR126" s="221" t="s">
        <v>84</v>
      </c>
      <c r="AT126" s="222" t="s">
        <v>76</v>
      </c>
      <c r="AU126" s="222" t="s">
        <v>77</v>
      </c>
      <c r="AY126" s="221" t="s">
        <v>304</v>
      </c>
      <c r="BK126" s="223">
        <f>SUM(BK127:BK128)</f>
        <v>0</v>
      </c>
    </row>
    <row r="127" s="2" customFormat="1" ht="24.15" customHeight="1">
      <c r="A127" s="38"/>
      <c r="B127" s="39"/>
      <c r="C127" s="226" t="s">
        <v>84</v>
      </c>
      <c r="D127" s="226" t="s">
        <v>307</v>
      </c>
      <c r="E127" s="227" t="s">
        <v>896</v>
      </c>
      <c r="F127" s="228" t="s">
        <v>897</v>
      </c>
      <c r="G127" s="229" t="s">
        <v>317</v>
      </c>
      <c r="H127" s="230">
        <v>150</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86</v>
      </c>
    </row>
    <row r="128" s="2" customFormat="1" ht="24.15" customHeight="1">
      <c r="A128" s="38"/>
      <c r="B128" s="39"/>
      <c r="C128" s="226" t="s">
        <v>86</v>
      </c>
      <c r="D128" s="226" t="s">
        <v>307</v>
      </c>
      <c r="E128" s="227" t="s">
        <v>898</v>
      </c>
      <c r="F128" s="228" t="s">
        <v>899</v>
      </c>
      <c r="G128" s="229" t="s">
        <v>317</v>
      </c>
      <c r="H128" s="230">
        <v>120</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311</v>
      </c>
    </row>
    <row r="129" s="12" customFormat="1" ht="25.92" customHeight="1">
      <c r="A129" s="12"/>
      <c r="B129" s="210"/>
      <c r="C129" s="211"/>
      <c r="D129" s="212" t="s">
        <v>76</v>
      </c>
      <c r="E129" s="213" t="s">
        <v>1158</v>
      </c>
      <c r="F129" s="213" t="s">
        <v>2633</v>
      </c>
      <c r="G129" s="211"/>
      <c r="H129" s="211"/>
      <c r="I129" s="214"/>
      <c r="J129" s="215">
        <f>BK129</f>
        <v>0</v>
      </c>
      <c r="K129" s="211"/>
      <c r="L129" s="216"/>
      <c r="M129" s="217"/>
      <c r="N129" s="218"/>
      <c r="O129" s="218"/>
      <c r="P129" s="219">
        <f>P130</f>
        <v>0</v>
      </c>
      <c r="Q129" s="218"/>
      <c r="R129" s="219">
        <f>R130</f>
        <v>0</v>
      </c>
      <c r="S129" s="218"/>
      <c r="T129" s="220">
        <f>T130</f>
        <v>0</v>
      </c>
      <c r="U129" s="12"/>
      <c r="V129" s="12"/>
      <c r="W129" s="12"/>
      <c r="X129" s="12"/>
      <c r="Y129" s="12"/>
      <c r="Z129" s="12"/>
      <c r="AA129" s="12"/>
      <c r="AB129" s="12"/>
      <c r="AC129" s="12"/>
      <c r="AD129" s="12"/>
      <c r="AE129" s="12"/>
      <c r="AR129" s="221" t="s">
        <v>84</v>
      </c>
      <c r="AT129" s="222" t="s">
        <v>76</v>
      </c>
      <c r="AU129" s="222" t="s">
        <v>77</v>
      </c>
      <c r="AY129" s="221" t="s">
        <v>304</v>
      </c>
      <c r="BK129" s="223">
        <f>BK130</f>
        <v>0</v>
      </c>
    </row>
    <row r="130" s="2" customFormat="1" ht="33" customHeight="1">
      <c r="A130" s="38"/>
      <c r="B130" s="39"/>
      <c r="C130" s="226" t="s">
        <v>305</v>
      </c>
      <c r="D130" s="226" t="s">
        <v>307</v>
      </c>
      <c r="E130" s="227" t="s">
        <v>2634</v>
      </c>
      <c r="F130" s="228" t="s">
        <v>2635</v>
      </c>
      <c r="G130" s="229" t="s">
        <v>575</v>
      </c>
      <c r="H130" s="230">
        <v>60</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313</v>
      </c>
    </row>
    <row r="131" s="12" customFormat="1" ht="25.92" customHeight="1">
      <c r="A131" s="12"/>
      <c r="B131" s="210"/>
      <c r="C131" s="211"/>
      <c r="D131" s="212" t="s">
        <v>76</v>
      </c>
      <c r="E131" s="213" t="s">
        <v>900</v>
      </c>
      <c r="F131" s="213" t="s">
        <v>901</v>
      </c>
      <c r="G131" s="211"/>
      <c r="H131" s="211"/>
      <c r="I131" s="214"/>
      <c r="J131" s="215">
        <f>BK131</f>
        <v>0</v>
      </c>
      <c r="K131" s="211"/>
      <c r="L131" s="216"/>
      <c r="M131" s="217"/>
      <c r="N131" s="218"/>
      <c r="O131" s="218"/>
      <c r="P131" s="219">
        <f>SUM(P132:P134)</f>
        <v>0</v>
      </c>
      <c r="Q131" s="218"/>
      <c r="R131" s="219">
        <f>SUM(R132:R134)</f>
        <v>0</v>
      </c>
      <c r="S131" s="218"/>
      <c r="T131" s="220">
        <f>SUM(T132:T134)</f>
        <v>0</v>
      </c>
      <c r="U131" s="12"/>
      <c r="V131" s="12"/>
      <c r="W131" s="12"/>
      <c r="X131" s="12"/>
      <c r="Y131" s="12"/>
      <c r="Z131" s="12"/>
      <c r="AA131" s="12"/>
      <c r="AB131" s="12"/>
      <c r="AC131" s="12"/>
      <c r="AD131" s="12"/>
      <c r="AE131" s="12"/>
      <c r="AR131" s="221" t="s">
        <v>84</v>
      </c>
      <c r="AT131" s="222" t="s">
        <v>76</v>
      </c>
      <c r="AU131" s="222" t="s">
        <v>77</v>
      </c>
      <c r="AY131" s="221" t="s">
        <v>304</v>
      </c>
      <c r="BK131" s="223">
        <f>SUM(BK132:BK134)</f>
        <v>0</v>
      </c>
    </row>
    <row r="132" s="2" customFormat="1" ht="16.5" customHeight="1">
      <c r="A132" s="38"/>
      <c r="B132" s="39"/>
      <c r="C132" s="226" t="s">
        <v>311</v>
      </c>
      <c r="D132" s="226" t="s">
        <v>307</v>
      </c>
      <c r="E132" s="227" t="s">
        <v>902</v>
      </c>
      <c r="F132" s="228" t="s">
        <v>903</v>
      </c>
      <c r="G132" s="229" t="s">
        <v>547</v>
      </c>
      <c r="H132" s="230">
        <v>96</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348</v>
      </c>
    </row>
    <row r="133" s="2" customFormat="1" ht="16.5" customHeight="1">
      <c r="A133" s="38"/>
      <c r="B133" s="39"/>
      <c r="C133" s="226" t="s">
        <v>330</v>
      </c>
      <c r="D133" s="226" t="s">
        <v>307</v>
      </c>
      <c r="E133" s="227" t="s">
        <v>904</v>
      </c>
      <c r="F133" s="228" t="s">
        <v>905</v>
      </c>
      <c r="G133" s="229" t="s">
        <v>547</v>
      </c>
      <c r="H133" s="230">
        <v>15</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362</v>
      </c>
    </row>
    <row r="134" s="2" customFormat="1" ht="16.5" customHeight="1">
      <c r="A134" s="38"/>
      <c r="B134" s="39"/>
      <c r="C134" s="226" t="s">
        <v>313</v>
      </c>
      <c r="D134" s="226" t="s">
        <v>307</v>
      </c>
      <c r="E134" s="227" t="s">
        <v>906</v>
      </c>
      <c r="F134" s="228" t="s">
        <v>907</v>
      </c>
      <c r="G134" s="229" t="s">
        <v>547</v>
      </c>
      <c r="H134" s="230">
        <v>30</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8</v>
      </c>
    </row>
    <row r="135" s="12" customFormat="1" ht="25.92" customHeight="1">
      <c r="A135" s="12"/>
      <c r="B135" s="210"/>
      <c r="C135" s="211"/>
      <c r="D135" s="212" t="s">
        <v>76</v>
      </c>
      <c r="E135" s="213" t="s">
        <v>908</v>
      </c>
      <c r="F135" s="213" t="s">
        <v>909</v>
      </c>
      <c r="G135" s="211"/>
      <c r="H135" s="211"/>
      <c r="I135" s="214"/>
      <c r="J135" s="215">
        <f>BK135</f>
        <v>0</v>
      </c>
      <c r="K135" s="211"/>
      <c r="L135" s="216"/>
      <c r="M135" s="217"/>
      <c r="N135" s="218"/>
      <c r="O135" s="218"/>
      <c r="P135" s="219">
        <f>SUM(P136:P220)</f>
        <v>0</v>
      </c>
      <c r="Q135" s="218"/>
      <c r="R135" s="219">
        <f>SUM(R136:R220)</f>
        <v>0</v>
      </c>
      <c r="S135" s="218"/>
      <c r="T135" s="220">
        <f>SUM(T136:T220)</f>
        <v>0</v>
      </c>
      <c r="U135" s="12"/>
      <c r="V135" s="12"/>
      <c r="W135" s="12"/>
      <c r="X135" s="12"/>
      <c r="Y135" s="12"/>
      <c r="Z135" s="12"/>
      <c r="AA135" s="12"/>
      <c r="AB135" s="12"/>
      <c r="AC135" s="12"/>
      <c r="AD135" s="12"/>
      <c r="AE135" s="12"/>
      <c r="AR135" s="221" t="s">
        <v>84</v>
      </c>
      <c r="AT135" s="222" t="s">
        <v>76</v>
      </c>
      <c r="AU135" s="222" t="s">
        <v>77</v>
      </c>
      <c r="AY135" s="221" t="s">
        <v>304</v>
      </c>
      <c r="BK135" s="223">
        <f>SUM(BK136:BK220)</f>
        <v>0</v>
      </c>
    </row>
    <row r="136" s="2" customFormat="1" ht="16.5" customHeight="1">
      <c r="A136" s="38"/>
      <c r="B136" s="39"/>
      <c r="C136" s="226" t="s">
        <v>343</v>
      </c>
      <c r="D136" s="226" t="s">
        <v>307</v>
      </c>
      <c r="E136" s="227" t="s">
        <v>2636</v>
      </c>
      <c r="F136" s="228" t="s">
        <v>2637</v>
      </c>
      <c r="G136" s="229" t="s">
        <v>911</v>
      </c>
      <c r="H136" s="230">
        <v>1</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381</v>
      </c>
    </row>
    <row r="137" s="2" customFormat="1" ht="16.5" customHeight="1">
      <c r="A137" s="38"/>
      <c r="B137" s="39"/>
      <c r="C137" s="226" t="s">
        <v>348</v>
      </c>
      <c r="D137" s="226" t="s">
        <v>307</v>
      </c>
      <c r="E137" s="227" t="s">
        <v>935</v>
      </c>
      <c r="F137" s="228" t="s">
        <v>936</v>
      </c>
      <c r="G137" s="229" t="s">
        <v>575</v>
      </c>
      <c r="H137" s="230">
        <v>1</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392</v>
      </c>
    </row>
    <row r="138" s="2" customFormat="1" ht="16.5" customHeight="1">
      <c r="A138" s="38"/>
      <c r="B138" s="39"/>
      <c r="C138" s="226" t="s">
        <v>325</v>
      </c>
      <c r="D138" s="226" t="s">
        <v>307</v>
      </c>
      <c r="E138" s="227" t="s">
        <v>2638</v>
      </c>
      <c r="F138" s="228" t="s">
        <v>2639</v>
      </c>
      <c r="G138" s="229" t="s">
        <v>911</v>
      </c>
      <c r="H138" s="230">
        <v>1</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403</v>
      </c>
    </row>
    <row r="139" s="2" customFormat="1">
      <c r="A139" s="38"/>
      <c r="B139" s="39"/>
      <c r="C139" s="40"/>
      <c r="D139" s="241" t="s">
        <v>912</v>
      </c>
      <c r="E139" s="40"/>
      <c r="F139" s="291" t="s">
        <v>913</v>
      </c>
      <c r="G139" s="40"/>
      <c r="H139" s="40"/>
      <c r="I139" s="292"/>
      <c r="J139" s="40"/>
      <c r="K139" s="40"/>
      <c r="L139" s="44"/>
      <c r="M139" s="293"/>
      <c r="N139" s="294"/>
      <c r="O139" s="91"/>
      <c r="P139" s="91"/>
      <c r="Q139" s="91"/>
      <c r="R139" s="91"/>
      <c r="S139" s="91"/>
      <c r="T139" s="92"/>
      <c r="U139" s="38"/>
      <c r="V139" s="38"/>
      <c r="W139" s="38"/>
      <c r="X139" s="38"/>
      <c r="Y139" s="38"/>
      <c r="Z139" s="38"/>
      <c r="AA139" s="38"/>
      <c r="AB139" s="38"/>
      <c r="AC139" s="38"/>
      <c r="AD139" s="38"/>
      <c r="AE139" s="38"/>
      <c r="AT139" s="17" t="s">
        <v>912</v>
      </c>
      <c r="AU139" s="17" t="s">
        <v>84</v>
      </c>
    </row>
    <row r="140" s="2" customFormat="1" ht="16.5" customHeight="1">
      <c r="A140" s="38"/>
      <c r="B140" s="39"/>
      <c r="C140" s="226" t="s">
        <v>362</v>
      </c>
      <c r="D140" s="226" t="s">
        <v>307</v>
      </c>
      <c r="E140" s="227" t="s">
        <v>933</v>
      </c>
      <c r="F140" s="228" t="s">
        <v>934</v>
      </c>
      <c r="G140" s="229" t="s">
        <v>575</v>
      </c>
      <c r="H140" s="230">
        <v>1</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414</v>
      </c>
    </row>
    <row r="141" s="2" customFormat="1" ht="16.5" customHeight="1">
      <c r="A141" s="38"/>
      <c r="B141" s="39"/>
      <c r="C141" s="226" t="s">
        <v>367</v>
      </c>
      <c r="D141" s="226" t="s">
        <v>307</v>
      </c>
      <c r="E141" s="227" t="s">
        <v>2640</v>
      </c>
      <c r="F141" s="228" t="s">
        <v>2641</v>
      </c>
      <c r="G141" s="229" t="s">
        <v>911</v>
      </c>
      <c r="H141" s="230">
        <v>2</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422</v>
      </c>
    </row>
    <row r="142" s="2" customFormat="1" ht="16.5" customHeight="1">
      <c r="A142" s="38"/>
      <c r="B142" s="39"/>
      <c r="C142" s="226" t="s">
        <v>8</v>
      </c>
      <c r="D142" s="226" t="s">
        <v>307</v>
      </c>
      <c r="E142" s="227" t="s">
        <v>422</v>
      </c>
      <c r="F142" s="228" t="s">
        <v>937</v>
      </c>
      <c r="G142" s="229" t="s">
        <v>911</v>
      </c>
      <c r="H142" s="230">
        <v>30</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433</v>
      </c>
    </row>
    <row r="143" s="2" customFormat="1" ht="16.5" customHeight="1">
      <c r="A143" s="38"/>
      <c r="B143" s="39"/>
      <c r="C143" s="226" t="s">
        <v>375</v>
      </c>
      <c r="D143" s="226" t="s">
        <v>307</v>
      </c>
      <c r="E143" s="227" t="s">
        <v>305</v>
      </c>
      <c r="F143" s="228" t="s">
        <v>944</v>
      </c>
      <c r="G143" s="229" t="s">
        <v>911</v>
      </c>
      <c r="H143" s="230">
        <v>55</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443</v>
      </c>
    </row>
    <row r="144" s="2" customFormat="1" ht="16.5" customHeight="1">
      <c r="A144" s="38"/>
      <c r="B144" s="39"/>
      <c r="C144" s="226" t="s">
        <v>381</v>
      </c>
      <c r="D144" s="226" t="s">
        <v>307</v>
      </c>
      <c r="E144" s="227" t="s">
        <v>311</v>
      </c>
      <c r="F144" s="228" t="s">
        <v>949</v>
      </c>
      <c r="G144" s="229" t="s">
        <v>911</v>
      </c>
      <c r="H144" s="230">
        <v>12</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451</v>
      </c>
    </row>
    <row r="145" s="2" customFormat="1" ht="16.5" customHeight="1">
      <c r="A145" s="38"/>
      <c r="B145" s="39"/>
      <c r="C145" s="226" t="s">
        <v>389</v>
      </c>
      <c r="D145" s="226" t="s">
        <v>307</v>
      </c>
      <c r="E145" s="227" t="s">
        <v>951</v>
      </c>
      <c r="F145" s="228" t="s">
        <v>952</v>
      </c>
      <c r="G145" s="229" t="s">
        <v>911</v>
      </c>
      <c r="H145" s="230">
        <v>13</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461</v>
      </c>
    </row>
    <row r="146" s="2" customFormat="1" ht="16.5" customHeight="1">
      <c r="A146" s="38"/>
      <c r="B146" s="39"/>
      <c r="C146" s="226" t="s">
        <v>392</v>
      </c>
      <c r="D146" s="226" t="s">
        <v>307</v>
      </c>
      <c r="E146" s="227" t="s">
        <v>954</v>
      </c>
      <c r="F146" s="228" t="s">
        <v>955</v>
      </c>
      <c r="G146" s="229" t="s">
        <v>911</v>
      </c>
      <c r="H146" s="230">
        <v>4</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426</v>
      </c>
    </row>
    <row r="147" s="2" customFormat="1" ht="16.5" customHeight="1">
      <c r="A147" s="38"/>
      <c r="B147" s="39"/>
      <c r="C147" s="226" t="s">
        <v>398</v>
      </c>
      <c r="D147" s="226" t="s">
        <v>307</v>
      </c>
      <c r="E147" s="227" t="s">
        <v>957</v>
      </c>
      <c r="F147" s="228" t="s">
        <v>958</v>
      </c>
      <c r="G147" s="229" t="s">
        <v>911</v>
      </c>
      <c r="H147" s="230">
        <v>4</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479</v>
      </c>
    </row>
    <row r="148" s="2" customFormat="1" ht="21.75" customHeight="1">
      <c r="A148" s="38"/>
      <c r="B148" s="39"/>
      <c r="C148" s="226" t="s">
        <v>403</v>
      </c>
      <c r="D148" s="226" t="s">
        <v>307</v>
      </c>
      <c r="E148" s="227" t="s">
        <v>960</v>
      </c>
      <c r="F148" s="228" t="s">
        <v>961</v>
      </c>
      <c r="G148" s="229" t="s">
        <v>575</v>
      </c>
      <c r="H148" s="230">
        <v>88</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488</v>
      </c>
    </row>
    <row r="149" s="2" customFormat="1" ht="16.5" customHeight="1">
      <c r="A149" s="38"/>
      <c r="B149" s="39"/>
      <c r="C149" s="226" t="s">
        <v>410</v>
      </c>
      <c r="D149" s="226" t="s">
        <v>307</v>
      </c>
      <c r="E149" s="227" t="s">
        <v>330</v>
      </c>
      <c r="F149" s="228" t="s">
        <v>963</v>
      </c>
      <c r="G149" s="229" t="s">
        <v>911</v>
      </c>
      <c r="H149" s="230">
        <v>2</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500</v>
      </c>
    </row>
    <row r="150" s="2" customFormat="1" ht="16.5" customHeight="1">
      <c r="A150" s="38"/>
      <c r="B150" s="39"/>
      <c r="C150" s="226" t="s">
        <v>414</v>
      </c>
      <c r="D150" s="226" t="s">
        <v>307</v>
      </c>
      <c r="E150" s="227" t="s">
        <v>965</v>
      </c>
      <c r="F150" s="228" t="s">
        <v>966</v>
      </c>
      <c r="G150" s="229" t="s">
        <v>911</v>
      </c>
      <c r="H150" s="230">
        <v>2</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508</v>
      </c>
    </row>
    <row r="151" s="2" customFormat="1" ht="16.5" customHeight="1">
      <c r="A151" s="38"/>
      <c r="B151" s="39"/>
      <c r="C151" s="226" t="s">
        <v>7</v>
      </c>
      <c r="D151" s="226" t="s">
        <v>307</v>
      </c>
      <c r="E151" s="227" t="s">
        <v>968</v>
      </c>
      <c r="F151" s="228" t="s">
        <v>972</v>
      </c>
      <c r="G151" s="229" t="s">
        <v>911</v>
      </c>
      <c r="H151" s="230">
        <v>1</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518</v>
      </c>
    </row>
    <row r="152" s="2" customFormat="1" ht="16.5" customHeight="1">
      <c r="A152" s="38"/>
      <c r="B152" s="39"/>
      <c r="C152" s="226" t="s">
        <v>422</v>
      </c>
      <c r="D152" s="226" t="s">
        <v>307</v>
      </c>
      <c r="E152" s="227" t="s">
        <v>1797</v>
      </c>
      <c r="F152" s="228" t="s">
        <v>969</v>
      </c>
      <c r="G152" s="229" t="s">
        <v>911</v>
      </c>
      <c r="H152" s="230">
        <v>9</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531</v>
      </c>
    </row>
    <row r="153" s="2" customFormat="1" ht="16.5" customHeight="1">
      <c r="A153" s="38"/>
      <c r="B153" s="39"/>
      <c r="C153" s="226" t="s">
        <v>429</v>
      </c>
      <c r="D153" s="226" t="s">
        <v>307</v>
      </c>
      <c r="E153" s="227" t="s">
        <v>1798</v>
      </c>
      <c r="F153" s="228" t="s">
        <v>1529</v>
      </c>
      <c r="G153" s="229" t="s">
        <v>911</v>
      </c>
      <c r="H153" s="230">
        <v>1</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687</v>
      </c>
    </row>
    <row r="154" s="2" customFormat="1" ht="21.75" customHeight="1">
      <c r="A154" s="38"/>
      <c r="B154" s="39"/>
      <c r="C154" s="226" t="s">
        <v>433</v>
      </c>
      <c r="D154" s="226" t="s">
        <v>307</v>
      </c>
      <c r="E154" s="227" t="s">
        <v>977</v>
      </c>
      <c r="F154" s="228" t="s">
        <v>978</v>
      </c>
      <c r="G154" s="229" t="s">
        <v>575</v>
      </c>
      <c r="H154" s="230">
        <v>10</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697</v>
      </c>
    </row>
    <row r="155" s="2" customFormat="1" ht="24.15" customHeight="1">
      <c r="A155" s="38"/>
      <c r="B155" s="39"/>
      <c r="C155" s="226" t="s">
        <v>437</v>
      </c>
      <c r="D155" s="226" t="s">
        <v>307</v>
      </c>
      <c r="E155" s="227" t="s">
        <v>1799</v>
      </c>
      <c r="F155" s="228" t="s">
        <v>1800</v>
      </c>
      <c r="G155" s="229" t="s">
        <v>575</v>
      </c>
      <c r="H155" s="230">
        <v>5</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938</v>
      </c>
    </row>
    <row r="156" s="2" customFormat="1" ht="24.15" customHeight="1">
      <c r="A156" s="38"/>
      <c r="B156" s="39"/>
      <c r="C156" s="226" t="s">
        <v>443</v>
      </c>
      <c r="D156" s="226" t="s">
        <v>307</v>
      </c>
      <c r="E156" s="227" t="s">
        <v>980</v>
      </c>
      <c r="F156" s="228" t="s">
        <v>981</v>
      </c>
      <c r="G156" s="229" t="s">
        <v>575</v>
      </c>
      <c r="H156" s="230">
        <v>18</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940</v>
      </c>
    </row>
    <row r="157" s="2" customFormat="1" ht="16.5" customHeight="1">
      <c r="A157" s="38"/>
      <c r="B157" s="39"/>
      <c r="C157" s="226" t="s">
        <v>447</v>
      </c>
      <c r="D157" s="226" t="s">
        <v>307</v>
      </c>
      <c r="E157" s="227" t="s">
        <v>343</v>
      </c>
      <c r="F157" s="228" t="s">
        <v>1530</v>
      </c>
      <c r="G157" s="229" t="s">
        <v>911</v>
      </c>
      <c r="H157" s="230">
        <v>1</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943</v>
      </c>
    </row>
    <row r="158" s="2" customFormat="1">
      <c r="A158" s="38"/>
      <c r="B158" s="39"/>
      <c r="C158" s="40"/>
      <c r="D158" s="241" t="s">
        <v>912</v>
      </c>
      <c r="E158" s="40"/>
      <c r="F158" s="291" t="s">
        <v>1531</v>
      </c>
      <c r="G158" s="40"/>
      <c r="H158" s="40"/>
      <c r="I158" s="292"/>
      <c r="J158" s="40"/>
      <c r="K158" s="40"/>
      <c r="L158" s="44"/>
      <c r="M158" s="293"/>
      <c r="N158" s="294"/>
      <c r="O158" s="91"/>
      <c r="P158" s="91"/>
      <c r="Q158" s="91"/>
      <c r="R158" s="91"/>
      <c r="S158" s="91"/>
      <c r="T158" s="92"/>
      <c r="U158" s="38"/>
      <c r="V158" s="38"/>
      <c r="W158" s="38"/>
      <c r="X158" s="38"/>
      <c r="Y158" s="38"/>
      <c r="Z158" s="38"/>
      <c r="AA158" s="38"/>
      <c r="AB158" s="38"/>
      <c r="AC158" s="38"/>
      <c r="AD158" s="38"/>
      <c r="AE158" s="38"/>
      <c r="AT158" s="17" t="s">
        <v>912</v>
      </c>
      <c r="AU158" s="17" t="s">
        <v>84</v>
      </c>
    </row>
    <row r="159" s="2" customFormat="1" ht="24.15" customHeight="1">
      <c r="A159" s="38"/>
      <c r="B159" s="39"/>
      <c r="C159" s="226" t="s">
        <v>451</v>
      </c>
      <c r="D159" s="226" t="s">
        <v>307</v>
      </c>
      <c r="E159" s="227" t="s">
        <v>983</v>
      </c>
      <c r="F159" s="228" t="s">
        <v>984</v>
      </c>
      <c r="G159" s="229" t="s">
        <v>575</v>
      </c>
      <c r="H159" s="230">
        <v>122</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945</v>
      </c>
    </row>
    <row r="160" s="2" customFormat="1" ht="24.15" customHeight="1">
      <c r="A160" s="38"/>
      <c r="B160" s="39"/>
      <c r="C160" s="226" t="s">
        <v>456</v>
      </c>
      <c r="D160" s="226" t="s">
        <v>307</v>
      </c>
      <c r="E160" s="227" t="s">
        <v>986</v>
      </c>
      <c r="F160" s="228" t="s">
        <v>987</v>
      </c>
      <c r="G160" s="229" t="s">
        <v>575</v>
      </c>
      <c r="H160" s="230">
        <v>17</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948</v>
      </c>
    </row>
    <row r="161" s="2" customFormat="1" ht="24.15" customHeight="1">
      <c r="A161" s="38"/>
      <c r="B161" s="39"/>
      <c r="C161" s="226" t="s">
        <v>461</v>
      </c>
      <c r="D161" s="226" t="s">
        <v>307</v>
      </c>
      <c r="E161" s="227" t="s">
        <v>989</v>
      </c>
      <c r="F161" s="228" t="s">
        <v>990</v>
      </c>
      <c r="G161" s="229" t="s">
        <v>575</v>
      </c>
      <c r="H161" s="230">
        <v>2</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950</v>
      </c>
    </row>
    <row r="162" s="2" customFormat="1" ht="24.15" customHeight="1">
      <c r="A162" s="38"/>
      <c r="B162" s="39"/>
      <c r="C162" s="226" t="s">
        <v>466</v>
      </c>
      <c r="D162" s="226" t="s">
        <v>307</v>
      </c>
      <c r="E162" s="227" t="s">
        <v>992</v>
      </c>
      <c r="F162" s="228" t="s">
        <v>993</v>
      </c>
      <c r="G162" s="229" t="s">
        <v>575</v>
      </c>
      <c r="H162" s="230">
        <v>13</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953</v>
      </c>
    </row>
    <row r="163" s="2" customFormat="1" ht="21.75" customHeight="1">
      <c r="A163" s="38"/>
      <c r="B163" s="39"/>
      <c r="C163" s="226" t="s">
        <v>426</v>
      </c>
      <c r="D163" s="226" t="s">
        <v>307</v>
      </c>
      <c r="E163" s="227" t="s">
        <v>348</v>
      </c>
      <c r="F163" s="228" t="s">
        <v>995</v>
      </c>
      <c r="G163" s="229" t="s">
        <v>911</v>
      </c>
      <c r="H163" s="230">
        <v>69</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956</v>
      </c>
    </row>
    <row r="164" s="2" customFormat="1" ht="21.75" customHeight="1">
      <c r="A164" s="38"/>
      <c r="B164" s="39"/>
      <c r="C164" s="226" t="s">
        <v>475</v>
      </c>
      <c r="D164" s="226" t="s">
        <v>307</v>
      </c>
      <c r="E164" s="227" t="s">
        <v>1803</v>
      </c>
      <c r="F164" s="228" t="s">
        <v>1804</v>
      </c>
      <c r="G164" s="229" t="s">
        <v>911</v>
      </c>
      <c r="H164" s="230">
        <v>1</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959</v>
      </c>
    </row>
    <row r="165" s="2" customFormat="1" ht="24.15" customHeight="1">
      <c r="A165" s="38"/>
      <c r="B165" s="39"/>
      <c r="C165" s="226" t="s">
        <v>479</v>
      </c>
      <c r="D165" s="226" t="s">
        <v>307</v>
      </c>
      <c r="E165" s="227" t="s">
        <v>325</v>
      </c>
      <c r="F165" s="228" t="s">
        <v>1537</v>
      </c>
      <c r="G165" s="229" t="s">
        <v>911</v>
      </c>
      <c r="H165" s="230">
        <v>206</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962</v>
      </c>
    </row>
    <row r="166" s="2" customFormat="1" ht="24.15" customHeight="1">
      <c r="A166" s="38"/>
      <c r="B166" s="39"/>
      <c r="C166" s="226" t="s">
        <v>483</v>
      </c>
      <c r="D166" s="226" t="s">
        <v>307</v>
      </c>
      <c r="E166" s="227" t="s">
        <v>997</v>
      </c>
      <c r="F166" s="228" t="s">
        <v>998</v>
      </c>
      <c r="G166" s="229" t="s">
        <v>575</v>
      </c>
      <c r="H166" s="230">
        <v>28</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964</v>
      </c>
    </row>
    <row r="167" s="2" customFormat="1" ht="24.15" customHeight="1">
      <c r="A167" s="38"/>
      <c r="B167" s="39"/>
      <c r="C167" s="226" t="s">
        <v>488</v>
      </c>
      <c r="D167" s="226" t="s">
        <v>307</v>
      </c>
      <c r="E167" s="227" t="s">
        <v>1006</v>
      </c>
      <c r="F167" s="228" t="s">
        <v>1007</v>
      </c>
      <c r="G167" s="229" t="s">
        <v>575</v>
      </c>
      <c r="H167" s="230">
        <v>32</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967</v>
      </c>
    </row>
    <row r="168" s="2" customFormat="1" ht="24.15" customHeight="1">
      <c r="A168" s="38"/>
      <c r="B168" s="39"/>
      <c r="C168" s="226" t="s">
        <v>495</v>
      </c>
      <c r="D168" s="226" t="s">
        <v>307</v>
      </c>
      <c r="E168" s="227" t="s">
        <v>1009</v>
      </c>
      <c r="F168" s="228" t="s">
        <v>1010</v>
      </c>
      <c r="G168" s="229" t="s">
        <v>575</v>
      </c>
      <c r="H168" s="230">
        <v>86</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970</v>
      </c>
    </row>
    <row r="169" s="2" customFormat="1" ht="24.15" customHeight="1">
      <c r="A169" s="38"/>
      <c r="B169" s="39"/>
      <c r="C169" s="226" t="s">
        <v>500</v>
      </c>
      <c r="D169" s="226" t="s">
        <v>307</v>
      </c>
      <c r="E169" s="227" t="s">
        <v>1000</v>
      </c>
      <c r="F169" s="228" t="s">
        <v>1001</v>
      </c>
      <c r="G169" s="229" t="s">
        <v>575</v>
      </c>
      <c r="H169" s="230">
        <v>40</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973</v>
      </c>
    </row>
    <row r="170" s="2" customFormat="1" ht="24.15" customHeight="1">
      <c r="A170" s="38"/>
      <c r="B170" s="39"/>
      <c r="C170" s="226" t="s">
        <v>504</v>
      </c>
      <c r="D170" s="226" t="s">
        <v>307</v>
      </c>
      <c r="E170" s="227" t="s">
        <v>1003</v>
      </c>
      <c r="F170" s="228" t="s">
        <v>1004</v>
      </c>
      <c r="G170" s="229" t="s">
        <v>575</v>
      </c>
      <c r="H170" s="230">
        <v>20</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976</v>
      </c>
    </row>
    <row r="171" s="2" customFormat="1" ht="16.5" customHeight="1">
      <c r="A171" s="38"/>
      <c r="B171" s="39"/>
      <c r="C171" s="226" t="s">
        <v>508</v>
      </c>
      <c r="D171" s="226" t="s">
        <v>307</v>
      </c>
      <c r="E171" s="227" t="s">
        <v>2642</v>
      </c>
      <c r="F171" s="228" t="s">
        <v>2643</v>
      </c>
      <c r="G171" s="229" t="s">
        <v>911</v>
      </c>
      <c r="H171" s="230">
        <v>1</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979</v>
      </c>
    </row>
    <row r="172" s="2" customFormat="1">
      <c r="A172" s="38"/>
      <c r="B172" s="39"/>
      <c r="C172" s="40"/>
      <c r="D172" s="241" t="s">
        <v>912</v>
      </c>
      <c r="E172" s="40"/>
      <c r="F172" s="291" t="s">
        <v>2644</v>
      </c>
      <c r="G172" s="40"/>
      <c r="H172" s="40"/>
      <c r="I172" s="292"/>
      <c r="J172" s="40"/>
      <c r="K172" s="40"/>
      <c r="L172" s="44"/>
      <c r="M172" s="293"/>
      <c r="N172" s="294"/>
      <c r="O172" s="91"/>
      <c r="P172" s="91"/>
      <c r="Q172" s="91"/>
      <c r="R172" s="91"/>
      <c r="S172" s="91"/>
      <c r="T172" s="92"/>
      <c r="U172" s="38"/>
      <c r="V172" s="38"/>
      <c r="W172" s="38"/>
      <c r="X172" s="38"/>
      <c r="Y172" s="38"/>
      <c r="Z172" s="38"/>
      <c r="AA172" s="38"/>
      <c r="AB172" s="38"/>
      <c r="AC172" s="38"/>
      <c r="AD172" s="38"/>
      <c r="AE172" s="38"/>
      <c r="AT172" s="17" t="s">
        <v>912</v>
      </c>
      <c r="AU172" s="17" t="s">
        <v>84</v>
      </c>
    </row>
    <row r="173" s="2" customFormat="1" ht="16.5" customHeight="1">
      <c r="A173" s="38"/>
      <c r="B173" s="39"/>
      <c r="C173" s="226" t="s">
        <v>514</v>
      </c>
      <c r="D173" s="226" t="s">
        <v>307</v>
      </c>
      <c r="E173" s="227" t="s">
        <v>367</v>
      </c>
      <c r="F173" s="228" t="s">
        <v>1014</v>
      </c>
      <c r="G173" s="229" t="s">
        <v>911</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982</v>
      </c>
    </row>
    <row r="174" s="2" customFormat="1" ht="16.5" customHeight="1">
      <c r="A174" s="38"/>
      <c r="B174" s="39"/>
      <c r="C174" s="226" t="s">
        <v>518</v>
      </c>
      <c r="D174" s="226" t="s">
        <v>307</v>
      </c>
      <c r="E174" s="227" t="s">
        <v>8</v>
      </c>
      <c r="F174" s="228" t="s">
        <v>1016</v>
      </c>
      <c r="G174" s="229" t="s">
        <v>911</v>
      </c>
      <c r="H174" s="230">
        <v>1</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985</v>
      </c>
    </row>
    <row r="175" s="2" customFormat="1" ht="16.5" customHeight="1">
      <c r="A175" s="38"/>
      <c r="B175" s="39"/>
      <c r="C175" s="226" t="s">
        <v>522</v>
      </c>
      <c r="D175" s="226" t="s">
        <v>307</v>
      </c>
      <c r="E175" s="227" t="s">
        <v>375</v>
      </c>
      <c r="F175" s="228" t="s">
        <v>1028</v>
      </c>
      <c r="G175" s="229" t="s">
        <v>911</v>
      </c>
      <c r="H175" s="230">
        <v>2</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988</v>
      </c>
    </row>
    <row r="176" s="2" customFormat="1" ht="16.5" customHeight="1">
      <c r="A176" s="38"/>
      <c r="B176" s="39"/>
      <c r="C176" s="226" t="s">
        <v>531</v>
      </c>
      <c r="D176" s="226" t="s">
        <v>307</v>
      </c>
      <c r="E176" s="227" t="s">
        <v>381</v>
      </c>
      <c r="F176" s="228" t="s">
        <v>1034</v>
      </c>
      <c r="G176" s="229" t="s">
        <v>911</v>
      </c>
      <c r="H176" s="230">
        <v>15</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991</v>
      </c>
    </row>
    <row r="177" s="2" customFormat="1" ht="24.15" customHeight="1">
      <c r="A177" s="38"/>
      <c r="B177" s="39"/>
      <c r="C177" s="226" t="s">
        <v>683</v>
      </c>
      <c r="D177" s="226" t="s">
        <v>307</v>
      </c>
      <c r="E177" s="227" t="s">
        <v>398</v>
      </c>
      <c r="F177" s="228" t="s">
        <v>1040</v>
      </c>
      <c r="G177" s="229" t="s">
        <v>911</v>
      </c>
      <c r="H177" s="230">
        <v>2</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994</v>
      </c>
    </row>
    <row r="178" s="2" customFormat="1" ht="21.75" customHeight="1">
      <c r="A178" s="38"/>
      <c r="B178" s="39"/>
      <c r="C178" s="226" t="s">
        <v>687</v>
      </c>
      <c r="D178" s="226" t="s">
        <v>307</v>
      </c>
      <c r="E178" s="227" t="s">
        <v>403</v>
      </c>
      <c r="F178" s="228" t="s">
        <v>1046</v>
      </c>
      <c r="G178" s="229" t="s">
        <v>911</v>
      </c>
      <c r="H178" s="230">
        <v>2</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996</v>
      </c>
    </row>
    <row r="179" s="2" customFormat="1" ht="24.15" customHeight="1">
      <c r="A179" s="38"/>
      <c r="B179" s="39"/>
      <c r="C179" s="226" t="s">
        <v>693</v>
      </c>
      <c r="D179" s="226" t="s">
        <v>307</v>
      </c>
      <c r="E179" s="227" t="s">
        <v>429</v>
      </c>
      <c r="F179" s="228" t="s">
        <v>2645</v>
      </c>
      <c r="G179" s="229" t="s">
        <v>911</v>
      </c>
      <c r="H179" s="230">
        <v>1</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999</v>
      </c>
    </row>
    <row r="180" s="2" customFormat="1" ht="24.15" customHeight="1">
      <c r="A180" s="38"/>
      <c r="B180" s="39"/>
      <c r="C180" s="226" t="s">
        <v>697</v>
      </c>
      <c r="D180" s="226" t="s">
        <v>307</v>
      </c>
      <c r="E180" s="227" t="s">
        <v>2646</v>
      </c>
      <c r="F180" s="228" t="s">
        <v>2647</v>
      </c>
      <c r="G180" s="229" t="s">
        <v>547</v>
      </c>
      <c r="H180" s="230">
        <v>36</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1002</v>
      </c>
    </row>
    <row r="181" s="2" customFormat="1" ht="24.15" customHeight="1">
      <c r="A181" s="38"/>
      <c r="B181" s="39"/>
      <c r="C181" s="226" t="s">
        <v>701</v>
      </c>
      <c r="D181" s="226" t="s">
        <v>307</v>
      </c>
      <c r="E181" s="227" t="s">
        <v>1051</v>
      </c>
      <c r="F181" s="228" t="s">
        <v>1052</v>
      </c>
      <c r="G181" s="229" t="s">
        <v>575</v>
      </c>
      <c r="H181" s="230">
        <v>5</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1005</v>
      </c>
    </row>
    <row r="182" s="2" customFormat="1" ht="16.5" customHeight="1">
      <c r="A182" s="38"/>
      <c r="B182" s="39"/>
      <c r="C182" s="226" t="s">
        <v>938</v>
      </c>
      <c r="D182" s="226" t="s">
        <v>307</v>
      </c>
      <c r="E182" s="227" t="s">
        <v>433</v>
      </c>
      <c r="F182" s="228" t="s">
        <v>1538</v>
      </c>
      <c r="G182" s="229" t="s">
        <v>911</v>
      </c>
      <c r="H182" s="230">
        <v>62</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1008</v>
      </c>
    </row>
    <row r="183" s="2" customFormat="1">
      <c r="A183" s="38"/>
      <c r="B183" s="39"/>
      <c r="C183" s="40"/>
      <c r="D183" s="241" t="s">
        <v>912</v>
      </c>
      <c r="E183" s="40"/>
      <c r="F183" s="291" t="s">
        <v>1539</v>
      </c>
      <c r="G183" s="40"/>
      <c r="H183" s="40"/>
      <c r="I183" s="292"/>
      <c r="J183" s="40"/>
      <c r="K183" s="40"/>
      <c r="L183" s="44"/>
      <c r="M183" s="293"/>
      <c r="N183" s="294"/>
      <c r="O183" s="91"/>
      <c r="P183" s="91"/>
      <c r="Q183" s="91"/>
      <c r="R183" s="91"/>
      <c r="S183" s="91"/>
      <c r="T183" s="92"/>
      <c r="U183" s="38"/>
      <c r="V183" s="38"/>
      <c r="W183" s="38"/>
      <c r="X183" s="38"/>
      <c r="Y183" s="38"/>
      <c r="Z183" s="38"/>
      <c r="AA183" s="38"/>
      <c r="AB183" s="38"/>
      <c r="AC183" s="38"/>
      <c r="AD183" s="38"/>
      <c r="AE183" s="38"/>
      <c r="AT183" s="17" t="s">
        <v>912</v>
      </c>
      <c r="AU183" s="17" t="s">
        <v>84</v>
      </c>
    </row>
    <row r="184" s="2" customFormat="1" ht="24.15" customHeight="1">
      <c r="A184" s="38"/>
      <c r="B184" s="39"/>
      <c r="C184" s="226" t="s">
        <v>1012</v>
      </c>
      <c r="D184" s="226" t="s">
        <v>307</v>
      </c>
      <c r="E184" s="227" t="s">
        <v>2648</v>
      </c>
      <c r="F184" s="228" t="s">
        <v>2649</v>
      </c>
      <c r="G184" s="229" t="s">
        <v>547</v>
      </c>
      <c r="H184" s="230">
        <v>48</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1011</v>
      </c>
    </row>
    <row r="185" s="2" customFormat="1" ht="24.15" customHeight="1">
      <c r="A185" s="38"/>
      <c r="B185" s="39"/>
      <c r="C185" s="226" t="s">
        <v>940</v>
      </c>
      <c r="D185" s="226" t="s">
        <v>307</v>
      </c>
      <c r="E185" s="227" t="s">
        <v>1054</v>
      </c>
      <c r="F185" s="228" t="s">
        <v>1055</v>
      </c>
      <c r="G185" s="229" t="s">
        <v>547</v>
      </c>
      <c r="H185" s="230">
        <v>96</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1015</v>
      </c>
    </row>
    <row r="186" s="2" customFormat="1" ht="24.15" customHeight="1">
      <c r="A186" s="38"/>
      <c r="B186" s="39"/>
      <c r="C186" s="226" t="s">
        <v>1018</v>
      </c>
      <c r="D186" s="226" t="s">
        <v>307</v>
      </c>
      <c r="E186" s="227" t="s">
        <v>2650</v>
      </c>
      <c r="F186" s="228" t="s">
        <v>1059</v>
      </c>
      <c r="G186" s="229" t="s">
        <v>547</v>
      </c>
      <c r="H186" s="230">
        <v>38</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1017</v>
      </c>
    </row>
    <row r="187" s="2" customFormat="1" ht="24.15" customHeight="1">
      <c r="A187" s="38"/>
      <c r="B187" s="39"/>
      <c r="C187" s="226" t="s">
        <v>943</v>
      </c>
      <c r="D187" s="226" t="s">
        <v>307</v>
      </c>
      <c r="E187" s="227" t="s">
        <v>1061</v>
      </c>
      <c r="F187" s="228" t="s">
        <v>1062</v>
      </c>
      <c r="G187" s="229" t="s">
        <v>547</v>
      </c>
      <c r="H187" s="230">
        <v>96</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1021</v>
      </c>
    </row>
    <row r="188" s="2" customFormat="1" ht="24.15" customHeight="1">
      <c r="A188" s="38"/>
      <c r="B188" s="39"/>
      <c r="C188" s="226" t="s">
        <v>1027</v>
      </c>
      <c r="D188" s="226" t="s">
        <v>307</v>
      </c>
      <c r="E188" s="227" t="s">
        <v>1065</v>
      </c>
      <c r="F188" s="228" t="s">
        <v>1066</v>
      </c>
      <c r="G188" s="229" t="s">
        <v>547</v>
      </c>
      <c r="H188" s="230">
        <v>250</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1025</v>
      </c>
    </row>
    <row r="189" s="2" customFormat="1" ht="24.15" customHeight="1">
      <c r="A189" s="38"/>
      <c r="B189" s="39"/>
      <c r="C189" s="226" t="s">
        <v>945</v>
      </c>
      <c r="D189" s="226" t="s">
        <v>307</v>
      </c>
      <c r="E189" s="227" t="s">
        <v>2651</v>
      </c>
      <c r="F189" s="228" t="s">
        <v>2652</v>
      </c>
      <c r="G189" s="229" t="s">
        <v>547</v>
      </c>
      <c r="H189" s="230">
        <v>106</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1029</v>
      </c>
    </row>
    <row r="190" s="2" customFormat="1" ht="24.15" customHeight="1">
      <c r="A190" s="38"/>
      <c r="B190" s="39"/>
      <c r="C190" s="226" t="s">
        <v>1033</v>
      </c>
      <c r="D190" s="226" t="s">
        <v>307</v>
      </c>
      <c r="E190" s="227" t="s">
        <v>1068</v>
      </c>
      <c r="F190" s="228" t="s">
        <v>1086</v>
      </c>
      <c r="G190" s="229" t="s">
        <v>547</v>
      </c>
      <c r="H190" s="230">
        <v>260</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1032</v>
      </c>
    </row>
    <row r="191" s="2" customFormat="1" ht="24.15" customHeight="1">
      <c r="A191" s="38"/>
      <c r="B191" s="39"/>
      <c r="C191" s="226" t="s">
        <v>948</v>
      </c>
      <c r="D191" s="226" t="s">
        <v>307</v>
      </c>
      <c r="E191" s="227" t="s">
        <v>410</v>
      </c>
      <c r="F191" s="228" t="s">
        <v>1075</v>
      </c>
      <c r="G191" s="229" t="s">
        <v>547</v>
      </c>
      <c r="H191" s="230">
        <v>260</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1035</v>
      </c>
    </row>
    <row r="192" s="2" customFormat="1" ht="24.15" customHeight="1">
      <c r="A192" s="38"/>
      <c r="B192" s="39"/>
      <c r="C192" s="226" t="s">
        <v>1039</v>
      </c>
      <c r="D192" s="226" t="s">
        <v>307</v>
      </c>
      <c r="E192" s="227" t="s">
        <v>2653</v>
      </c>
      <c r="F192" s="228" t="s">
        <v>2247</v>
      </c>
      <c r="G192" s="229" t="s">
        <v>547</v>
      </c>
      <c r="H192" s="230">
        <v>106</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1038</v>
      </c>
    </row>
    <row r="193" s="2" customFormat="1" ht="24.15" customHeight="1">
      <c r="A193" s="38"/>
      <c r="B193" s="39"/>
      <c r="C193" s="226" t="s">
        <v>950</v>
      </c>
      <c r="D193" s="226" t="s">
        <v>307</v>
      </c>
      <c r="E193" s="227" t="s">
        <v>1542</v>
      </c>
      <c r="F193" s="228" t="s">
        <v>1543</v>
      </c>
      <c r="G193" s="229" t="s">
        <v>547</v>
      </c>
      <c r="H193" s="230">
        <v>98</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1041</v>
      </c>
    </row>
    <row r="194" s="2" customFormat="1" ht="24.15" customHeight="1">
      <c r="A194" s="38"/>
      <c r="B194" s="39"/>
      <c r="C194" s="226" t="s">
        <v>894</v>
      </c>
      <c r="D194" s="226" t="s">
        <v>307</v>
      </c>
      <c r="E194" s="227" t="s">
        <v>1544</v>
      </c>
      <c r="F194" s="228" t="s">
        <v>1545</v>
      </c>
      <c r="G194" s="229" t="s">
        <v>547</v>
      </c>
      <c r="H194" s="230">
        <v>360</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1044</v>
      </c>
    </row>
    <row r="195" s="2" customFormat="1" ht="24.15" customHeight="1">
      <c r="A195" s="38"/>
      <c r="B195" s="39"/>
      <c r="C195" s="226" t="s">
        <v>953</v>
      </c>
      <c r="D195" s="226" t="s">
        <v>307</v>
      </c>
      <c r="E195" s="227" t="s">
        <v>1099</v>
      </c>
      <c r="F195" s="228" t="s">
        <v>2248</v>
      </c>
      <c r="G195" s="229" t="s">
        <v>547</v>
      </c>
      <c r="H195" s="230">
        <v>480</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1047</v>
      </c>
    </row>
    <row r="196" s="2" customFormat="1" ht="24.15" customHeight="1">
      <c r="A196" s="38"/>
      <c r="B196" s="39"/>
      <c r="C196" s="226" t="s">
        <v>1050</v>
      </c>
      <c r="D196" s="226" t="s">
        <v>307</v>
      </c>
      <c r="E196" s="227" t="s">
        <v>2654</v>
      </c>
      <c r="F196" s="228" t="s">
        <v>2655</v>
      </c>
      <c r="G196" s="229" t="s">
        <v>547</v>
      </c>
      <c r="H196" s="230">
        <v>50</v>
      </c>
      <c r="I196" s="231"/>
      <c r="J196" s="232">
        <f>ROUND(I196*H196,2)</f>
        <v>0</v>
      </c>
      <c r="K196" s="228" t="s">
        <v>1</v>
      </c>
      <c r="L196" s="44"/>
      <c r="M196" s="233" t="s">
        <v>1</v>
      </c>
      <c r="N196" s="234" t="s">
        <v>42</v>
      </c>
      <c r="O196" s="91"/>
      <c r="P196" s="235">
        <f>O196*H196</f>
        <v>0</v>
      </c>
      <c r="Q196" s="235">
        <v>0</v>
      </c>
      <c r="R196" s="235">
        <f>Q196*H196</f>
        <v>0</v>
      </c>
      <c r="S196" s="235">
        <v>0</v>
      </c>
      <c r="T196" s="236">
        <f>S196*H196</f>
        <v>0</v>
      </c>
      <c r="U196" s="38"/>
      <c r="V196" s="38"/>
      <c r="W196" s="38"/>
      <c r="X196" s="38"/>
      <c r="Y196" s="38"/>
      <c r="Z196" s="38"/>
      <c r="AA196" s="38"/>
      <c r="AB196" s="38"/>
      <c r="AC196" s="38"/>
      <c r="AD196" s="38"/>
      <c r="AE196" s="38"/>
      <c r="AR196" s="237" t="s">
        <v>311</v>
      </c>
      <c r="AT196" s="237" t="s">
        <v>307</v>
      </c>
      <c r="AU196" s="237" t="s">
        <v>84</v>
      </c>
      <c r="AY196" s="17" t="s">
        <v>304</v>
      </c>
      <c r="BE196" s="238">
        <f>IF(N196="základní",J196,0)</f>
        <v>0</v>
      </c>
      <c r="BF196" s="238">
        <f>IF(N196="snížená",J196,0)</f>
        <v>0</v>
      </c>
      <c r="BG196" s="238">
        <f>IF(N196="zákl. přenesená",J196,0)</f>
        <v>0</v>
      </c>
      <c r="BH196" s="238">
        <f>IF(N196="sníž. přenesená",J196,0)</f>
        <v>0</v>
      </c>
      <c r="BI196" s="238">
        <f>IF(N196="nulová",J196,0)</f>
        <v>0</v>
      </c>
      <c r="BJ196" s="17" t="s">
        <v>84</v>
      </c>
      <c r="BK196" s="238">
        <f>ROUND(I196*H196,2)</f>
        <v>0</v>
      </c>
      <c r="BL196" s="17" t="s">
        <v>311</v>
      </c>
      <c r="BM196" s="237" t="s">
        <v>1049</v>
      </c>
    </row>
    <row r="197" s="2" customFormat="1" ht="24.15" customHeight="1">
      <c r="A197" s="38"/>
      <c r="B197" s="39"/>
      <c r="C197" s="226" t="s">
        <v>956</v>
      </c>
      <c r="D197" s="226" t="s">
        <v>307</v>
      </c>
      <c r="E197" s="227" t="s">
        <v>1102</v>
      </c>
      <c r="F197" s="228" t="s">
        <v>1103</v>
      </c>
      <c r="G197" s="229" t="s">
        <v>547</v>
      </c>
      <c r="H197" s="230">
        <v>160</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1053</v>
      </c>
    </row>
    <row r="198" s="2" customFormat="1" ht="24.15" customHeight="1">
      <c r="A198" s="38"/>
      <c r="B198" s="39"/>
      <c r="C198" s="226" t="s">
        <v>1057</v>
      </c>
      <c r="D198" s="226" t="s">
        <v>307</v>
      </c>
      <c r="E198" s="227" t="s">
        <v>2656</v>
      </c>
      <c r="F198" s="228" t="s">
        <v>2657</v>
      </c>
      <c r="G198" s="229" t="s">
        <v>547</v>
      </c>
      <c r="H198" s="230">
        <v>260</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1056</v>
      </c>
    </row>
    <row r="199" s="2" customFormat="1" ht="24.15" customHeight="1">
      <c r="A199" s="38"/>
      <c r="B199" s="39"/>
      <c r="C199" s="226" t="s">
        <v>959</v>
      </c>
      <c r="D199" s="226" t="s">
        <v>307</v>
      </c>
      <c r="E199" s="227" t="s">
        <v>1109</v>
      </c>
      <c r="F199" s="228" t="s">
        <v>1110</v>
      </c>
      <c r="G199" s="229" t="s">
        <v>547</v>
      </c>
      <c r="H199" s="230">
        <v>284</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1060</v>
      </c>
    </row>
    <row r="200" s="2" customFormat="1" ht="24.15" customHeight="1">
      <c r="A200" s="38"/>
      <c r="B200" s="39"/>
      <c r="C200" s="226" t="s">
        <v>1064</v>
      </c>
      <c r="D200" s="226" t="s">
        <v>307</v>
      </c>
      <c r="E200" s="227" t="s">
        <v>1546</v>
      </c>
      <c r="F200" s="228" t="s">
        <v>1547</v>
      </c>
      <c r="G200" s="229" t="s">
        <v>547</v>
      </c>
      <c r="H200" s="230">
        <v>204</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1063</v>
      </c>
    </row>
    <row r="201" s="2" customFormat="1" ht="24.15" customHeight="1">
      <c r="A201" s="38"/>
      <c r="B201" s="39"/>
      <c r="C201" s="226" t="s">
        <v>962</v>
      </c>
      <c r="D201" s="226" t="s">
        <v>307</v>
      </c>
      <c r="E201" s="227" t="s">
        <v>1113</v>
      </c>
      <c r="F201" s="228" t="s">
        <v>1114</v>
      </c>
      <c r="G201" s="229" t="s">
        <v>547</v>
      </c>
      <c r="H201" s="230">
        <v>1223</v>
      </c>
      <c r="I201" s="231"/>
      <c r="J201" s="232">
        <f>ROUND(I201*H201,2)</f>
        <v>0</v>
      </c>
      <c r="K201" s="228" t="s">
        <v>1</v>
      </c>
      <c r="L201" s="44"/>
      <c r="M201" s="233" t="s">
        <v>1</v>
      </c>
      <c r="N201" s="234" t="s">
        <v>42</v>
      </c>
      <c r="O201" s="91"/>
      <c r="P201" s="235">
        <f>O201*H201</f>
        <v>0</v>
      </c>
      <c r="Q201" s="235">
        <v>0</v>
      </c>
      <c r="R201" s="235">
        <f>Q201*H201</f>
        <v>0</v>
      </c>
      <c r="S201" s="235">
        <v>0</v>
      </c>
      <c r="T201" s="236">
        <f>S201*H201</f>
        <v>0</v>
      </c>
      <c r="U201" s="38"/>
      <c r="V201" s="38"/>
      <c r="W201" s="38"/>
      <c r="X201" s="38"/>
      <c r="Y201" s="38"/>
      <c r="Z201" s="38"/>
      <c r="AA201" s="38"/>
      <c r="AB201" s="38"/>
      <c r="AC201" s="38"/>
      <c r="AD201" s="38"/>
      <c r="AE201" s="38"/>
      <c r="AR201" s="237" t="s">
        <v>311</v>
      </c>
      <c r="AT201" s="237" t="s">
        <v>307</v>
      </c>
      <c r="AU201" s="237" t="s">
        <v>84</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311</v>
      </c>
      <c r="BM201" s="237" t="s">
        <v>1067</v>
      </c>
    </row>
    <row r="202" s="2" customFormat="1" ht="24.15" customHeight="1">
      <c r="A202" s="38"/>
      <c r="B202" s="39"/>
      <c r="C202" s="226" t="s">
        <v>1071</v>
      </c>
      <c r="D202" s="226" t="s">
        <v>307</v>
      </c>
      <c r="E202" s="227" t="s">
        <v>1548</v>
      </c>
      <c r="F202" s="228" t="s">
        <v>1549</v>
      </c>
      <c r="G202" s="229" t="s">
        <v>547</v>
      </c>
      <c r="H202" s="230">
        <v>1836</v>
      </c>
      <c r="I202" s="231"/>
      <c r="J202" s="232">
        <f>ROUND(I202*H202,2)</f>
        <v>0</v>
      </c>
      <c r="K202" s="228" t="s">
        <v>1</v>
      </c>
      <c r="L202" s="44"/>
      <c r="M202" s="233" t="s">
        <v>1</v>
      </c>
      <c r="N202" s="234" t="s">
        <v>42</v>
      </c>
      <c r="O202" s="91"/>
      <c r="P202" s="235">
        <f>O202*H202</f>
        <v>0</v>
      </c>
      <c r="Q202" s="235">
        <v>0</v>
      </c>
      <c r="R202" s="235">
        <f>Q202*H202</f>
        <v>0</v>
      </c>
      <c r="S202" s="235">
        <v>0</v>
      </c>
      <c r="T202" s="236">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1070</v>
      </c>
    </row>
    <row r="203" s="2" customFormat="1" ht="24.15" customHeight="1">
      <c r="A203" s="38"/>
      <c r="B203" s="39"/>
      <c r="C203" s="226" t="s">
        <v>964</v>
      </c>
      <c r="D203" s="226" t="s">
        <v>307</v>
      </c>
      <c r="E203" s="227" t="s">
        <v>414</v>
      </c>
      <c r="F203" s="228" t="s">
        <v>1132</v>
      </c>
      <c r="G203" s="229" t="s">
        <v>547</v>
      </c>
      <c r="H203" s="230">
        <v>8765</v>
      </c>
      <c r="I203" s="231"/>
      <c r="J203" s="232">
        <f>ROUND(I203*H203,2)</f>
        <v>0</v>
      </c>
      <c r="K203" s="228" t="s">
        <v>1</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311</v>
      </c>
      <c r="AT203" s="237" t="s">
        <v>307</v>
      </c>
      <c r="AU203" s="237" t="s">
        <v>84</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311</v>
      </c>
      <c r="BM203" s="237" t="s">
        <v>1074</v>
      </c>
    </row>
    <row r="204" s="2" customFormat="1" ht="16.5" customHeight="1">
      <c r="A204" s="38"/>
      <c r="B204" s="39"/>
      <c r="C204" s="226" t="s">
        <v>1077</v>
      </c>
      <c r="D204" s="226" t="s">
        <v>307</v>
      </c>
      <c r="E204" s="227" t="s">
        <v>7</v>
      </c>
      <c r="F204" s="228" t="s">
        <v>1149</v>
      </c>
      <c r="G204" s="229" t="s">
        <v>547</v>
      </c>
      <c r="H204" s="230">
        <v>280</v>
      </c>
      <c r="I204" s="231"/>
      <c r="J204" s="232">
        <f>ROUND(I204*H204,2)</f>
        <v>0</v>
      </c>
      <c r="K204" s="228" t="s">
        <v>1</v>
      </c>
      <c r="L204" s="44"/>
      <c r="M204" s="233" t="s">
        <v>1</v>
      </c>
      <c r="N204" s="234" t="s">
        <v>42</v>
      </c>
      <c r="O204" s="91"/>
      <c r="P204" s="235">
        <f>O204*H204</f>
        <v>0</v>
      </c>
      <c r="Q204" s="235">
        <v>0</v>
      </c>
      <c r="R204" s="235">
        <f>Q204*H204</f>
        <v>0</v>
      </c>
      <c r="S204" s="235">
        <v>0</v>
      </c>
      <c r="T204" s="236">
        <f>S204*H204</f>
        <v>0</v>
      </c>
      <c r="U204" s="38"/>
      <c r="V204" s="38"/>
      <c r="W204" s="38"/>
      <c r="X204" s="38"/>
      <c r="Y204" s="38"/>
      <c r="Z204" s="38"/>
      <c r="AA204" s="38"/>
      <c r="AB204" s="38"/>
      <c r="AC204" s="38"/>
      <c r="AD204" s="38"/>
      <c r="AE204" s="38"/>
      <c r="AR204" s="237" t="s">
        <v>311</v>
      </c>
      <c r="AT204" s="237" t="s">
        <v>307</v>
      </c>
      <c r="AU204" s="237" t="s">
        <v>84</v>
      </c>
      <c r="AY204" s="17" t="s">
        <v>304</v>
      </c>
      <c r="BE204" s="238">
        <f>IF(N204="základní",J204,0)</f>
        <v>0</v>
      </c>
      <c r="BF204" s="238">
        <f>IF(N204="snížená",J204,0)</f>
        <v>0</v>
      </c>
      <c r="BG204" s="238">
        <f>IF(N204="zákl. přenesená",J204,0)</f>
        <v>0</v>
      </c>
      <c r="BH204" s="238">
        <f>IF(N204="sníž. přenesená",J204,0)</f>
        <v>0</v>
      </c>
      <c r="BI204" s="238">
        <f>IF(N204="nulová",J204,0)</f>
        <v>0</v>
      </c>
      <c r="BJ204" s="17" t="s">
        <v>84</v>
      </c>
      <c r="BK204" s="238">
        <f>ROUND(I204*H204,2)</f>
        <v>0</v>
      </c>
      <c r="BL204" s="17" t="s">
        <v>311</v>
      </c>
      <c r="BM204" s="237" t="s">
        <v>1076</v>
      </c>
    </row>
    <row r="205" s="2" customFormat="1" ht="24.15" customHeight="1">
      <c r="A205" s="38"/>
      <c r="B205" s="39"/>
      <c r="C205" s="226" t="s">
        <v>967</v>
      </c>
      <c r="D205" s="226" t="s">
        <v>307</v>
      </c>
      <c r="E205" s="227" t="s">
        <v>1152</v>
      </c>
      <c r="F205" s="228" t="s">
        <v>1153</v>
      </c>
      <c r="G205" s="229" t="s">
        <v>575</v>
      </c>
      <c r="H205" s="230">
        <v>600</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311</v>
      </c>
      <c r="AT205" s="237" t="s">
        <v>307</v>
      </c>
      <c r="AU205" s="237" t="s">
        <v>84</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311</v>
      </c>
      <c r="BM205" s="237" t="s">
        <v>1080</v>
      </c>
    </row>
    <row r="206" s="2" customFormat="1" ht="24.15" customHeight="1">
      <c r="A206" s="38"/>
      <c r="B206" s="39"/>
      <c r="C206" s="226" t="s">
        <v>1084</v>
      </c>
      <c r="D206" s="226" t="s">
        <v>307</v>
      </c>
      <c r="E206" s="227" t="s">
        <v>1155</v>
      </c>
      <c r="F206" s="228" t="s">
        <v>1156</v>
      </c>
      <c r="G206" s="229" t="s">
        <v>575</v>
      </c>
      <c r="H206" s="230">
        <v>500</v>
      </c>
      <c r="I206" s="231"/>
      <c r="J206" s="232">
        <f>ROUND(I206*H206,2)</f>
        <v>0</v>
      </c>
      <c r="K206" s="228" t="s">
        <v>1</v>
      </c>
      <c r="L206" s="44"/>
      <c r="M206" s="233" t="s">
        <v>1</v>
      </c>
      <c r="N206" s="234" t="s">
        <v>42</v>
      </c>
      <c r="O206" s="91"/>
      <c r="P206" s="235">
        <f>O206*H206</f>
        <v>0</v>
      </c>
      <c r="Q206" s="235">
        <v>0</v>
      </c>
      <c r="R206" s="235">
        <f>Q206*H206</f>
        <v>0</v>
      </c>
      <c r="S206" s="235">
        <v>0</v>
      </c>
      <c r="T206" s="236">
        <f>S206*H206</f>
        <v>0</v>
      </c>
      <c r="U206" s="38"/>
      <c r="V206" s="38"/>
      <c r="W206" s="38"/>
      <c r="X206" s="38"/>
      <c r="Y206" s="38"/>
      <c r="Z206" s="38"/>
      <c r="AA206" s="38"/>
      <c r="AB206" s="38"/>
      <c r="AC206" s="38"/>
      <c r="AD206" s="38"/>
      <c r="AE206" s="38"/>
      <c r="AR206" s="237" t="s">
        <v>311</v>
      </c>
      <c r="AT206" s="237" t="s">
        <v>307</v>
      </c>
      <c r="AU206" s="237" t="s">
        <v>84</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311</v>
      </c>
      <c r="BM206" s="237" t="s">
        <v>1083</v>
      </c>
    </row>
    <row r="207" s="2" customFormat="1" ht="21.75" customHeight="1">
      <c r="A207" s="38"/>
      <c r="B207" s="39"/>
      <c r="C207" s="226" t="s">
        <v>970</v>
      </c>
      <c r="D207" s="226" t="s">
        <v>307</v>
      </c>
      <c r="E207" s="227" t="s">
        <v>2658</v>
      </c>
      <c r="F207" s="228" t="s">
        <v>2659</v>
      </c>
      <c r="G207" s="229" t="s">
        <v>575</v>
      </c>
      <c r="H207" s="230">
        <v>4</v>
      </c>
      <c r="I207" s="231"/>
      <c r="J207" s="232">
        <f>ROUND(I207*H207,2)</f>
        <v>0</v>
      </c>
      <c r="K207" s="228" t="s">
        <v>1</v>
      </c>
      <c r="L207" s="44"/>
      <c r="M207" s="233" t="s">
        <v>1</v>
      </c>
      <c r="N207" s="234" t="s">
        <v>42</v>
      </c>
      <c r="O207" s="91"/>
      <c r="P207" s="235">
        <f>O207*H207</f>
        <v>0</v>
      </c>
      <c r="Q207" s="235">
        <v>0</v>
      </c>
      <c r="R207" s="235">
        <f>Q207*H207</f>
        <v>0</v>
      </c>
      <c r="S207" s="235">
        <v>0</v>
      </c>
      <c r="T207" s="236">
        <f>S207*H207</f>
        <v>0</v>
      </c>
      <c r="U207" s="38"/>
      <c r="V207" s="38"/>
      <c r="W207" s="38"/>
      <c r="X207" s="38"/>
      <c r="Y207" s="38"/>
      <c r="Z207" s="38"/>
      <c r="AA207" s="38"/>
      <c r="AB207" s="38"/>
      <c r="AC207" s="38"/>
      <c r="AD207" s="38"/>
      <c r="AE207" s="38"/>
      <c r="AR207" s="237" t="s">
        <v>311</v>
      </c>
      <c r="AT207" s="237" t="s">
        <v>307</v>
      </c>
      <c r="AU207" s="237" t="s">
        <v>84</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311</v>
      </c>
      <c r="BM207" s="237" t="s">
        <v>1087</v>
      </c>
    </row>
    <row r="208" s="2" customFormat="1" ht="21.75" customHeight="1">
      <c r="A208" s="38"/>
      <c r="B208" s="39"/>
      <c r="C208" s="226" t="s">
        <v>1091</v>
      </c>
      <c r="D208" s="226" t="s">
        <v>307</v>
      </c>
      <c r="E208" s="227" t="s">
        <v>1159</v>
      </c>
      <c r="F208" s="228" t="s">
        <v>1160</v>
      </c>
      <c r="G208" s="229" t="s">
        <v>575</v>
      </c>
      <c r="H208" s="230">
        <v>20</v>
      </c>
      <c r="I208" s="231"/>
      <c r="J208" s="232">
        <f>ROUND(I208*H208,2)</f>
        <v>0</v>
      </c>
      <c r="K208" s="228" t="s">
        <v>1</v>
      </c>
      <c r="L208" s="44"/>
      <c r="M208" s="233" t="s">
        <v>1</v>
      </c>
      <c r="N208" s="234" t="s">
        <v>42</v>
      </c>
      <c r="O208" s="91"/>
      <c r="P208" s="235">
        <f>O208*H208</f>
        <v>0</v>
      </c>
      <c r="Q208" s="235">
        <v>0</v>
      </c>
      <c r="R208" s="235">
        <f>Q208*H208</f>
        <v>0</v>
      </c>
      <c r="S208" s="235">
        <v>0</v>
      </c>
      <c r="T208" s="236">
        <f>S208*H208</f>
        <v>0</v>
      </c>
      <c r="U208" s="38"/>
      <c r="V208" s="38"/>
      <c r="W208" s="38"/>
      <c r="X208" s="38"/>
      <c r="Y208" s="38"/>
      <c r="Z208" s="38"/>
      <c r="AA208" s="38"/>
      <c r="AB208" s="38"/>
      <c r="AC208" s="38"/>
      <c r="AD208" s="38"/>
      <c r="AE208" s="38"/>
      <c r="AR208" s="237" t="s">
        <v>311</v>
      </c>
      <c r="AT208" s="237" t="s">
        <v>307</v>
      </c>
      <c r="AU208" s="237" t="s">
        <v>84</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311</v>
      </c>
      <c r="BM208" s="237" t="s">
        <v>1090</v>
      </c>
    </row>
    <row r="209" s="2" customFormat="1" ht="21.75" customHeight="1">
      <c r="A209" s="38"/>
      <c r="B209" s="39"/>
      <c r="C209" s="226" t="s">
        <v>973</v>
      </c>
      <c r="D209" s="226" t="s">
        <v>307</v>
      </c>
      <c r="E209" s="227" t="s">
        <v>2660</v>
      </c>
      <c r="F209" s="228" t="s">
        <v>2661</v>
      </c>
      <c r="G209" s="229" t="s">
        <v>575</v>
      </c>
      <c r="H209" s="230">
        <v>12</v>
      </c>
      <c r="I209" s="231"/>
      <c r="J209" s="232">
        <f>ROUND(I209*H209,2)</f>
        <v>0</v>
      </c>
      <c r="K209" s="228" t="s">
        <v>1</v>
      </c>
      <c r="L209" s="44"/>
      <c r="M209" s="233" t="s">
        <v>1</v>
      </c>
      <c r="N209" s="234" t="s">
        <v>42</v>
      </c>
      <c r="O209" s="91"/>
      <c r="P209" s="235">
        <f>O209*H209</f>
        <v>0</v>
      </c>
      <c r="Q209" s="235">
        <v>0</v>
      </c>
      <c r="R209" s="235">
        <f>Q209*H209</f>
        <v>0</v>
      </c>
      <c r="S209" s="235">
        <v>0</v>
      </c>
      <c r="T209" s="236">
        <f>S209*H209</f>
        <v>0</v>
      </c>
      <c r="U209" s="38"/>
      <c r="V209" s="38"/>
      <c r="W209" s="38"/>
      <c r="X209" s="38"/>
      <c r="Y209" s="38"/>
      <c r="Z209" s="38"/>
      <c r="AA209" s="38"/>
      <c r="AB209" s="38"/>
      <c r="AC209" s="38"/>
      <c r="AD209" s="38"/>
      <c r="AE209" s="38"/>
      <c r="AR209" s="237" t="s">
        <v>311</v>
      </c>
      <c r="AT209" s="237" t="s">
        <v>307</v>
      </c>
      <c r="AU209" s="237" t="s">
        <v>84</v>
      </c>
      <c r="AY209" s="17" t="s">
        <v>304</v>
      </c>
      <c r="BE209" s="238">
        <f>IF(N209="základní",J209,0)</f>
        <v>0</v>
      </c>
      <c r="BF209" s="238">
        <f>IF(N209="snížená",J209,0)</f>
        <v>0</v>
      </c>
      <c r="BG209" s="238">
        <f>IF(N209="zákl. přenesená",J209,0)</f>
        <v>0</v>
      </c>
      <c r="BH209" s="238">
        <f>IF(N209="sníž. přenesená",J209,0)</f>
        <v>0</v>
      </c>
      <c r="BI209" s="238">
        <f>IF(N209="nulová",J209,0)</f>
        <v>0</v>
      </c>
      <c r="BJ209" s="17" t="s">
        <v>84</v>
      </c>
      <c r="BK209" s="238">
        <f>ROUND(I209*H209,2)</f>
        <v>0</v>
      </c>
      <c r="BL209" s="17" t="s">
        <v>311</v>
      </c>
      <c r="BM209" s="237" t="s">
        <v>1094</v>
      </c>
    </row>
    <row r="210" s="2" customFormat="1" ht="21.75" customHeight="1">
      <c r="A210" s="38"/>
      <c r="B210" s="39"/>
      <c r="C210" s="226" t="s">
        <v>1098</v>
      </c>
      <c r="D210" s="226" t="s">
        <v>307</v>
      </c>
      <c r="E210" s="227" t="s">
        <v>1168</v>
      </c>
      <c r="F210" s="228" t="s">
        <v>1169</v>
      </c>
      <c r="G210" s="229" t="s">
        <v>575</v>
      </c>
      <c r="H210" s="230">
        <v>110</v>
      </c>
      <c r="I210" s="231"/>
      <c r="J210" s="232">
        <f>ROUND(I210*H210,2)</f>
        <v>0</v>
      </c>
      <c r="K210" s="228" t="s">
        <v>1</v>
      </c>
      <c r="L210" s="44"/>
      <c r="M210" s="233" t="s">
        <v>1</v>
      </c>
      <c r="N210" s="234" t="s">
        <v>42</v>
      </c>
      <c r="O210" s="91"/>
      <c r="P210" s="235">
        <f>O210*H210</f>
        <v>0</v>
      </c>
      <c r="Q210" s="235">
        <v>0</v>
      </c>
      <c r="R210" s="235">
        <f>Q210*H210</f>
        <v>0</v>
      </c>
      <c r="S210" s="235">
        <v>0</v>
      </c>
      <c r="T210" s="236">
        <f>S210*H210</f>
        <v>0</v>
      </c>
      <c r="U210" s="38"/>
      <c r="V210" s="38"/>
      <c r="W210" s="38"/>
      <c r="X210" s="38"/>
      <c r="Y210" s="38"/>
      <c r="Z210" s="38"/>
      <c r="AA210" s="38"/>
      <c r="AB210" s="38"/>
      <c r="AC210" s="38"/>
      <c r="AD210" s="38"/>
      <c r="AE210" s="38"/>
      <c r="AR210" s="237" t="s">
        <v>311</v>
      </c>
      <c r="AT210" s="237" t="s">
        <v>307</v>
      </c>
      <c r="AU210" s="237" t="s">
        <v>84</v>
      </c>
      <c r="AY210" s="17" t="s">
        <v>304</v>
      </c>
      <c r="BE210" s="238">
        <f>IF(N210="základní",J210,0)</f>
        <v>0</v>
      </c>
      <c r="BF210" s="238">
        <f>IF(N210="snížená",J210,0)</f>
        <v>0</v>
      </c>
      <c r="BG210" s="238">
        <f>IF(N210="zákl. přenesená",J210,0)</f>
        <v>0</v>
      </c>
      <c r="BH210" s="238">
        <f>IF(N210="sníž. přenesená",J210,0)</f>
        <v>0</v>
      </c>
      <c r="BI210" s="238">
        <f>IF(N210="nulová",J210,0)</f>
        <v>0</v>
      </c>
      <c r="BJ210" s="17" t="s">
        <v>84</v>
      </c>
      <c r="BK210" s="238">
        <f>ROUND(I210*H210,2)</f>
        <v>0</v>
      </c>
      <c r="BL210" s="17" t="s">
        <v>311</v>
      </c>
      <c r="BM210" s="237" t="s">
        <v>1097</v>
      </c>
    </row>
    <row r="211" s="2" customFormat="1" ht="21.75" customHeight="1">
      <c r="A211" s="38"/>
      <c r="B211" s="39"/>
      <c r="C211" s="226" t="s">
        <v>976</v>
      </c>
      <c r="D211" s="226" t="s">
        <v>307</v>
      </c>
      <c r="E211" s="227" t="s">
        <v>1168</v>
      </c>
      <c r="F211" s="228" t="s">
        <v>1169</v>
      </c>
      <c r="G211" s="229" t="s">
        <v>575</v>
      </c>
      <c r="H211" s="230">
        <v>100</v>
      </c>
      <c r="I211" s="231"/>
      <c r="J211" s="232">
        <f>ROUND(I211*H211,2)</f>
        <v>0</v>
      </c>
      <c r="K211" s="228" t="s">
        <v>1</v>
      </c>
      <c r="L211" s="44"/>
      <c r="M211" s="233" t="s">
        <v>1</v>
      </c>
      <c r="N211" s="234" t="s">
        <v>42</v>
      </c>
      <c r="O211" s="91"/>
      <c r="P211" s="235">
        <f>O211*H211</f>
        <v>0</v>
      </c>
      <c r="Q211" s="235">
        <v>0</v>
      </c>
      <c r="R211" s="235">
        <f>Q211*H211</f>
        <v>0</v>
      </c>
      <c r="S211" s="235">
        <v>0</v>
      </c>
      <c r="T211" s="236">
        <f>S211*H211</f>
        <v>0</v>
      </c>
      <c r="U211" s="38"/>
      <c r="V211" s="38"/>
      <c r="W211" s="38"/>
      <c r="X211" s="38"/>
      <c r="Y211" s="38"/>
      <c r="Z211" s="38"/>
      <c r="AA211" s="38"/>
      <c r="AB211" s="38"/>
      <c r="AC211" s="38"/>
      <c r="AD211" s="38"/>
      <c r="AE211" s="38"/>
      <c r="AR211" s="237" t="s">
        <v>311</v>
      </c>
      <c r="AT211" s="237" t="s">
        <v>307</v>
      </c>
      <c r="AU211" s="237" t="s">
        <v>84</v>
      </c>
      <c r="AY211" s="17" t="s">
        <v>304</v>
      </c>
      <c r="BE211" s="238">
        <f>IF(N211="základní",J211,0)</f>
        <v>0</v>
      </c>
      <c r="BF211" s="238">
        <f>IF(N211="snížená",J211,0)</f>
        <v>0</v>
      </c>
      <c r="BG211" s="238">
        <f>IF(N211="zákl. přenesená",J211,0)</f>
        <v>0</v>
      </c>
      <c r="BH211" s="238">
        <f>IF(N211="sníž. přenesená",J211,0)</f>
        <v>0</v>
      </c>
      <c r="BI211" s="238">
        <f>IF(N211="nulová",J211,0)</f>
        <v>0</v>
      </c>
      <c r="BJ211" s="17" t="s">
        <v>84</v>
      </c>
      <c r="BK211" s="238">
        <f>ROUND(I211*H211,2)</f>
        <v>0</v>
      </c>
      <c r="BL211" s="17" t="s">
        <v>311</v>
      </c>
      <c r="BM211" s="237" t="s">
        <v>1101</v>
      </c>
    </row>
    <row r="212" s="2" customFormat="1" ht="21.75" customHeight="1">
      <c r="A212" s="38"/>
      <c r="B212" s="39"/>
      <c r="C212" s="226" t="s">
        <v>1105</v>
      </c>
      <c r="D212" s="226" t="s">
        <v>307</v>
      </c>
      <c r="E212" s="227" t="s">
        <v>1175</v>
      </c>
      <c r="F212" s="228" t="s">
        <v>1176</v>
      </c>
      <c r="G212" s="229" t="s">
        <v>365</v>
      </c>
      <c r="H212" s="230">
        <v>0.90000000000000002</v>
      </c>
      <c r="I212" s="231"/>
      <c r="J212" s="232">
        <f>ROUND(I212*H212,2)</f>
        <v>0</v>
      </c>
      <c r="K212" s="228" t="s">
        <v>1</v>
      </c>
      <c r="L212" s="44"/>
      <c r="M212" s="233" t="s">
        <v>1</v>
      </c>
      <c r="N212" s="234" t="s">
        <v>42</v>
      </c>
      <c r="O212" s="91"/>
      <c r="P212" s="235">
        <f>O212*H212</f>
        <v>0</v>
      </c>
      <c r="Q212" s="235">
        <v>0</v>
      </c>
      <c r="R212" s="235">
        <f>Q212*H212</f>
        <v>0</v>
      </c>
      <c r="S212" s="235">
        <v>0</v>
      </c>
      <c r="T212" s="236">
        <f>S212*H212</f>
        <v>0</v>
      </c>
      <c r="U212" s="38"/>
      <c r="V212" s="38"/>
      <c r="W212" s="38"/>
      <c r="X212" s="38"/>
      <c r="Y212" s="38"/>
      <c r="Z212" s="38"/>
      <c r="AA212" s="38"/>
      <c r="AB212" s="38"/>
      <c r="AC212" s="38"/>
      <c r="AD212" s="38"/>
      <c r="AE212" s="38"/>
      <c r="AR212" s="237" t="s">
        <v>311</v>
      </c>
      <c r="AT212" s="237" t="s">
        <v>307</v>
      </c>
      <c r="AU212" s="237" t="s">
        <v>84</v>
      </c>
      <c r="AY212" s="17" t="s">
        <v>304</v>
      </c>
      <c r="BE212" s="238">
        <f>IF(N212="základní",J212,0)</f>
        <v>0</v>
      </c>
      <c r="BF212" s="238">
        <f>IF(N212="snížená",J212,0)</f>
        <v>0</v>
      </c>
      <c r="BG212" s="238">
        <f>IF(N212="zákl. přenesená",J212,0)</f>
        <v>0</v>
      </c>
      <c r="BH212" s="238">
        <f>IF(N212="sníž. přenesená",J212,0)</f>
        <v>0</v>
      </c>
      <c r="BI212" s="238">
        <f>IF(N212="nulová",J212,0)</f>
        <v>0</v>
      </c>
      <c r="BJ212" s="17" t="s">
        <v>84</v>
      </c>
      <c r="BK212" s="238">
        <f>ROUND(I212*H212,2)</f>
        <v>0</v>
      </c>
      <c r="BL212" s="17" t="s">
        <v>311</v>
      </c>
      <c r="BM212" s="237" t="s">
        <v>1104</v>
      </c>
    </row>
    <row r="213" s="2" customFormat="1" ht="16.5" customHeight="1">
      <c r="A213" s="38"/>
      <c r="B213" s="39"/>
      <c r="C213" s="226" t="s">
        <v>979</v>
      </c>
      <c r="D213" s="226" t="s">
        <v>307</v>
      </c>
      <c r="E213" s="227" t="s">
        <v>2249</v>
      </c>
      <c r="F213" s="228" t="s">
        <v>1179</v>
      </c>
      <c r="G213" s="229" t="s">
        <v>911</v>
      </c>
      <c r="H213" s="230">
        <v>1</v>
      </c>
      <c r="I213" s="231"/>
      <c r="J213" s="232">
        <f>ROUND(I213*H213,2)</f>
        <v>0</v>
      </c>
      <c r="K213" s="228" t="s">
        <v>1</v>
      </c>
      <c r="L213" s="44"/>
      <c r="M213" s="233" t="s">
        <v>1</v>
      </c>
      <c r="N213" s="234" t="s">
        <v>42</v>
      </c>
      <c r="O213" s="91"/>
      <c r="P213" s="235">
        <f>O213*H213</f>
        <v>0</v>
      </c>
      <c r="Q213" s="235">
        <v>0</v>
      </c>
      <c r="R213" s="235">
        <f>Q213*H213</f>
        <v>0</v>
      </c>
      <c r="S213" s="235">
        <v>0</v>
      </c>
      <c r="T213" s="236">
        <f>S213*H213</f>
        <v>0</v>
      </c>
      <c r="U213" s="38"/>
      <c r="V213" s="38"/>
      <c r="W213" s="38"/>
      <c r="X213" s="38"/>
      <c r="Y213" s="38"/>
      <c r="Z213" s="38"/>
      <c r="AA213" s="38"/>
      <c r="AB213" s="38"/>
      <c r="AC213" s="38"/>
      <c r="AD213" s="38"/>
      <c r="AE213" s="38"/>
      <c r="AR213" s="237" t="s">
        <v>311</v>
      </c>
      <c r="AT213" s="237" t="s">
        <v>307</v>
      </c>
      <c r="AU213" s="237" t="s">
        <v>84</v>
      </c>
      <c r="AY213" s="17" t="s">
        <v>304</v>
      </c>
      <c r="BE213" s="238">
        <f>IF(N213="základní",J213,0)</f>
        <v>0</v>
      </c>
      <c r="BF213" s="238">
        <f>IF(N213="snížená",J213,0)</f>
        <v>0</v>
      </c>
      <c r="BG213" s="238">
        <f>IF(N213="zákl. přenesená",J213,0)</f>
        <v>0</v>
      </c>
      <c r="BH213" s="238">
        <f>IF(N213="sníž. přenesená",J213,0)</f>
        <v>0</v>
      </c>
      <c r="BI213" s="238">
        <f>IF(N213="nulová",J213,0)</f>
        <v>0</v>
      </c>
      <c r="BJ213" s="17" t="s">
        <v>84</v>
      </c>
      <c r="BK213" s="238">
        <f>ROUND(I213*H213,2)</f>
        <v>0</v>
      </c>
      <c r="BL213" s="17" t="s">
        <v>311</v>
      </c>
      <c r="BM213" s="237" t="s">
        <v>1108</v>
      </c>
    </row>
    <row r="214" s="2" customFormat="1" ht="16.5" customHeight="1">
      <c r="A214" s="38"/>
      <c r="B214" s="39"/>
      <c r="C214" s="226" t="s">
        <v>1112</v>
      </c>
      <c r="D214" s="226" t="s">
        <v>307</v>
      </c>
      <c r="E214" s="227" t="s">
        <v>451</v>
      </c>
      <c r="F214" s="228" t="s">
        <v>1185</v>
      </c>
      <c r="G214" s="229" t="s">
        <v>911</v>
      </c>
      <c r="H214" s="230">
        <v>1</v>
      </c>
      <c r="I214" s="231"/>
      <c r="J214" s="232">
        <f>ROUND(I214*H214,2)</f>
        <v>0</v>
      </c>
      <c r="K214" s="228" t="s">
        <v>1</v>
      </c>
      <c r="L214" s="44"/>
      <c r="M214" s="233" t="s">
        <v>1</v>
      </c>
      <c r="N214" s="234" t="s">
        <v>42</v>
      </c>
      <c r="O214" s="91"/>
      <c r="P214" s="235">
        <f>O214*H214</f>
        <v>0</v>
      </c>
      <c r="Q214" s="235">
        <v>0</v>
      </c>
      <c r="R214" s="235">
        <f>Q214*H214</f>
        <v>0</v>
      </c>
      <c r="S214" s="235">
        <v>0</v>
      </c>
      <c r="T214" s="236">
        <f>S214*H214</f>
        <v>0</v>
      </c>
      <c r="U214" s="38"/>
      <c r="V214" s="38"/>
      <c r="W214" s="38"/>
      <c r="X214" s="38"/>
      <c r="Y214" s="38"/>
      <c r="Z214" s="38"/>
      <c r="AA214" s="38"/>
      <c r="AB214" s="38"/>
      <c r="AC214" s="38"/>
      <c r="AD214" s="38"/>
      <c r="AE214" s="38"/>
      <c r="AR214" s="237" t="s">
        <v>311</v>
      </c>
      <c r="AT214" s="237" t="s">
        <v>307</v>
      </c>
      <c r="AU214" s="237" t="s">
        <v>84</v>
      </c>
      <c r="AY214" s="17" t="s">
        <v>304</v>
      </c>
      <c r="BE214" s="238">
        <f>IF(N214="základní",J214,0)</f>
        <v>0</v>
      </c>
      <c r="BF214" s="238">
        <f>IF(N214="snížená",J214,0)</f>
        <v>0</v>
      </c>
      <c r="BG214" s="238">
        <f>IF(N214="zákl. přenesená",J214,0)</f>
        <v>0</v>
      </c>
      <c r="BH214" s="238">
        <f>IF(N214="sníž. přenesená",J214,0)</f>
        <v>0</v>
      </c>
      <c r="BI214" s="238">
        <f>IF(N214="nulová",J214,0)</f>
        <v>0</v>
      </c>
      <c r="BJ214" s="17" t="s">
        <v>84</v>
      </c>
      <c r="BK214" s="238">
        <f>ROUND(I214*H214,2)</f>
        <v>0</v>
      </c>
      <c r="BL214" s="17" t="s">
        <v>311</v>
      </c>
      <c r="BM214" s="237" t="s">
        <v>1111</v>
      </c>
    </row>
    <row r="215" s="2" customFormat="1" ht="16.5" customHeight="1">
      <c r="A215" s="38"/>
      <c r="B215" s="39"/>
      <c r="C215" s="226" t="s">
        <v>982</v>
      </c>
      <c r="D215" s="226" t="s">
        <v>307</v>
      </c>
      <c r="E215" s="227" t="s">
        <v>456</v>
      </c>
      <c r="F215" s="228" t="s">
        <v>1187</v>
      </c>
      <c r="G215" s="229" t="s">
        <v>911</v>
      </c>
      <c r="H215" s="230">
        <v>1</v>
      </c>
      <c r="I215" s="231"/>
      <c r="J215" s="232">
        <f>ROUND(I215*H215,2)</f>
        <v>0</v>
      </c>
      <c r="K215" s="228" t="s">
        <v>1</v>
      </c>
      <c r="L215" s="44"/>
      <c r="M215" s="233" t="s">
        <v>1</v>
      </c>
      <c r="N215" s="234" t="s">
        <v>42</v>
      </c>
      <c r="O215" s="91"/>
      <c r="P215" s="235">
        <f>O215*H215</f>
        <v>0</v>
      </c>
      <c r="Q215" s="235">
        <v>0</v>
      </c>
      <c r="R215" s="235">
        <f>Q215*H215</f>
        <v>0</v>
      </c>
      <c r="S215" s="235">
        <v>0</v>
      </c>
      <c r="T215" s="236">
        <f>S215*H215</f>
        <v>0</v>
      </c>
      <c r="U215" s="38"/>
      <c r="V215" s="38"/>
      <c r="W215" s="38"/>
      <c r="X215" s="38"/>
      <c r="Y215" s="38"/>
      <c r="Z215" s="38"/>
      <c r="AA215" s="38"/>
      <c r="AB215" s="38"/>
      <c r="AC215" s="38"/>
      <c r="AD215" s="38"/>
      <c r="AE215" s="38"/>
      <c r="AR215" s="237" t="s">
        <v>311</v>
      </c>
      <c r="AT215" s="237" t="s">
        <v>307</v>
      </c>
      <c r="AU215" s="237" t="s">
        <v>84</v>
      </c>
      <c r="AY215" s="17" t="s">
        <v>304</v>
      </c>
      <c r="BE215" s="238">
        <f>IF(N215="základní",J215,0)</f>
        <v>0</v>
      </c>
      <c r="BF215" s="238">
        <f>IF(N215="snížená",J215,0)</f>
        <v>0</v>
      </c>
      <c r="BG215" s="238">
        <f>IF(N215="zákl. přenesená",J215,0)</f>
        <v>0</v>
      </c>
      <c r="BH215" s="238">
        <f>IF(N215="sníž. přenesená",J215,0)</f>
        <v>0</v>
      </c>
      <c r="BI215" s="238">
        <f>IF(N215="nulová",J215,0)</f>
        <v>0</v>
      </c>
      <c r="BJ215" s="17" t="s">
        <v>84</v>
      </c>
      <c r="BK215" s="238">
        <f>ROUND(I215*H215,2)</f>
        <v>0</v>
      </c>
      <c r="BL215" s="17" t="s">
        <v>311</v>
      </c>
      <c r="BM215" s="237" t="s">
        <v>1115</v>
      </c>
    </row>
    <row r="216" s="2" customFormat="1" ht="16.5" customHeight="1">
      <c r="A216" s="38"/>
      <c r="B216" s="39"/>
      <c r="C216" s="226" t="s">
        <v>1119</v>
      </c>
      <c r="D216" s="226" t="s">
        <v>307</v>
      </c>
      <c r="E216" s="227" t="s">
        <v>443</v>
      </c>
      <c r="F216" s="228" t="s">
        <v>1190</v>
      </c>
      <c r="G216" s="229" t="s">
        <v>911</v>
      </c>
      <c r="H216" s="230">
        <v>1</v>
      </c>
      <c r="I216" s="231"/>
      <c r="J216" s="232">
        <f>ROUND(I216*H216,2)</f>
        <v>0</v>
      </c>
      <c r="K216" s="228" t="s">
        <v>1</v>
      </c>
      <c r="L216" s="44"/>
      <c r="M216" s="233" t="s">
        <v>1</v>
      </c>
      <c r="N216" s="234" t="s">
        <v>42</v>
      </c>
      <c r="O216" s="91"/>
      <c r="P216" s="235">
        <f>O216*H216</f>
        <v>0</v>
      </c>
      <c r="Q216" s="235">
        <v>0</v>
      </c>
      <c r="R216" s="235">
        <f>Q216*H216</f>
        <v>0</v>
      </c>
      <c r="S216" s="235">
        <v>0</v>
      </c>
      <c r="T216" s="236">
        <f>S216*H216</f>
        <v>0</v>
      </c>
      <c r="U216" s="38"/>
      <c r="V216" s="38"/>
      <c r="W216" s="38"/>
      <c r="X216" s="38"/>
      <c r="Y216" s="38"/>
      <c r="Z216" s="38"/>
      <c r="AA216" s="38"/>
      <c r="AB216" s="38"/>
      <c r="AC216" s="38"/>
      <c r="AD216" s="38"/>
      <c r="AE216" s="38"/>
      <c r="AR216" s="237" t="s">
        <v>311</v>
      </c>
      <c r="AT216" s="237" t="s">
        <v>307</v>
      </c>
      <c r="AU216" s="237" t="s">
        <v>84</v>
      </c>
      <c r="AY216" s="17" t="s">
        <v>304</v>
      </c>
      <c r="BE216" s="238">
        <f>IF(N216="základní",J216,0)</f>
        <v>0</v>
      </c>
      <c r="BF216" s="238">
        <f>IF(N216="snížená",J216,0)</f>
        <v>0</v>
      </c>
      <c r="BG216" s="238">
        <f>IF(N216="zákl. přenesená",J216,0)</f>
        <v>0</v>
      </c>
      <c r="BH216" s="238">
        <f>IF(N216="sníž. přenesená",J216,0)</f>
        <v>0</v>
      </c>
      <c r="BI216" s="238">
        <f>IF(N216="nulová",J216,0)</f>
        <v>0</v>
      </c>
      <c r="BJ216" s="17" t="s">
        <v>84</v>
      </c>
      <c r="BK216" s="238">
        <f>ROUND(I216*H216,2)</f>
        <v>0</v>
      </c>
      <c r="BL216" s="17" t="s">
        <v>311</v>
      </c>
      <c r="BM216" s="237" t="s">
        <v>1118</v>
      </c>
    </row>
    <row r="217" s="2" customFormat="1" ht="16.5" customHeight="1">
      <c r="A217" s="38"/>
      <c r="B217" s="39"/>
      <c r="C217" s="226" t="s">
        <v>985</v>
      </c>
      <c r="D217" s="226" t="s">
        <v>307</v>
      </c>
      <c r="E217" s="227" t="s">
        <v>447</v>
      </c>
      <c r="F217" s="228" t="s">
        <v>1192</v>
      </c>
      <c r="G217" s="229" t="s">
        <v>911</v>
      </c>
      <c r="H217" s="230">
        <v>1</v>
      </c>
      <c r="I217" s="231"/>
      <c r="J217" s="232">
        <f>ROUND(I217*H217,2)</f>
        <v>0</v>
      </c>
      <c r="K217" s="228" t="s">
        <v>1</v>
      </c>
      <c r="L217" s="44"/>
      <c r="M217" s="233" t="s">
        <v>1</v>
      </c>
      <c r="N217" s="234" t="s">
        <v>42</v>
      </c>
      <c r="O217" s="91"/>
      <c r="P217" s="235">
        <f>O217*H217</f>
        <v>0</v>
      </c>
      <c r="Q217" s="235">
        <v>0</v>
      </c>
      <c r="R217" s="235">
        <f>Q217*H217</f>
        <v>0</v>
      </c>
      <c r="S217" s="235">
        <v>0</v>
      </c>
      <c r="T217" s="236">
        <f>S217*H217</f>
        <v>0</v>
      </c>
      <c r="U217" s="38"/>
      <c r="V217" s="38"/>
      <c r="W217" s="38"/>
      <c r="X217" s="38"/>
      <c r="Y217" s="38"/>
      <c r="Z217" s="38"/>
      <c r="AA217" s="38"/>
      <c r="AB217" s="38"/>
      <c r="AC217" s="38"/>
      <c r="AD217" s="38"/>
      <c r="AE217" s="38"/>
      <c r="AR217" s="237" t="s">
        <v>311</v>
      </c>
      <c r="AT217" s="237" t="s">
        <v>307</v>
      </c>
      <c r="AU217" s="237" t="s">
        <v>84</v>
      </c>
      <c r="AY217" s="17" t="s">
        <v>304</v>
      </c>
      <c r="BE217" s="238">
        <f>IF(N217="základní",J217,0)</f>
        <v>0</v>
      </c>
      <c r="BF217" s="238">
        <f>IF(N217="snížená",J217,0)</f>
        <v>0</v>
      </c>
      <c r="BG217" s="238">
        <f>IF(N217="zákl. přenesená",J217,0)</f>
        <v>0</v>
      </c>
      <c r="BH217" s="238">
        <f>IF(N217="sníž. přenesená",J217,0)</f>
        <v>0</v>
      </c>
      <c r="BI217" s="238">
        <f>IF(N217="nulová",J217,0)</f>
        <v>0</v>
      </c>
      <c r="BJ217" s="17" t="s">
        <v>84</v>
      </c>
      <c r="BK217" s="238">
        <f>ROUND(I217*H217,2)</f>
        <v>0</v>
      </c>
      <c r="BL217" s="17" t="s">
        <v>311</v>
      </c>
      <c r="BM217" s="237" t="s">
        <v>1122</v>
      </c>
    </row>
    <row r="218" s="2" customFormat="1" ht="33" customHeight="1">
      <c r="A218" s="38"/>
      <c r="B218" s="39"/>
      <c r="C218" s="226" t="s">
        <v>1124</v>
      </c>
      <c r="D218" s="226" t="s">
        <v>307</v>
      </c>
      <c r="E218" s="227" t="s">
        <v>2662</v>
      </c>
      <c r="F218" s="228" t="s">
        <v>2663</v>
      </c>
      <c r="G218" s="229" t="s">
        <v>547</v>
      </c>
      <c r="H218" s="230">
        <v>40</v>
      </c>
      <c r="I218" s="231"/>
      <c r="J218" s="232">
        <f>ROUND(I218*H218,2)</f>
        <v>0</v>
      </c>
      <c r="K218" s="228" t="s">
        <v>1</v>
      </c>
      <c r="L218" s="44"/>
      <c r="M218" s="233" t="s">
        <v>1</v>
      </c>
      <c r="N218" s="234" t="s">
        <v>42</v>
      </c>
      <c r="O218" s="91"/>
      <c r="P218" s="235">
        <f>O218*H218</f>
        <v>0</v>
      </c>
      <c r="Q218" s="235">
        <v>0</v>
      </c>
      <c r="R218" s="235">
        <f>Q218*H218</f>
        <v>0</v>
      </c>
      <c r="S218" s="235">
        <v>0</v>
      </c>
      <c r="T218" s="236">
        <f>S218*H218</f>
        <v>0</v>
      </c>
      <c r="U218" s="38"/>
      <c r="V218" s="38"/>
      <c r="W218" s="38"/>
      <c r="X218" s="38"/>
      <c r="Y218" s="38"/>
      <c r="Z218" s="38"/>
      <c r="AA218" s="38"/>
      <c r="AB218" s="38"/>
      <c r="AC218" s="38"/>
      <c r="AD218" s="38"/>
      <c r="AE218" s="38"/>
      <c r="AR218" s="237" t="s">
        <v>311</v>
      </c>
      <c r="AT218" s="237" t="s">
        <v>307</v>
      </c>
      <c r="AU218" s="237" t="s">
        <v>84</v>
      </c>
      <c r="AY218" s="17" t="s">
        <v>304</v>
      </c>
      <c r="BE218" s="238">
        <f>IF(N218="základní",J218,0)</f>
        <v>0</v>
      </c>
      <c r="BF218" s="238">
        <f>IF(N218="snížená",J218,0)</f>
        <v>0</v>
      </c>
      <c r="BG218" s="238">
        <f>IF(N218="zákl. přenesená",J218,0)</f>
        <v>0</v>
      </c>
      <c r="BH218" s="238">
        <f>IF(N218="sníž. přenesená",J218,0)</f>
        <v>0</v>
      </c>
      <c r="BI218" s="238">
        <f>IF(N218="nulová",J218,0)</f>
        <v>0</v>
      </c>
      <c r="BJ218" s="17" t="s">
        <v>84</v>
      </c>
      <c r="BK218" s="238">
        <f>ROUND(I218*H218,2)</f>
        <v>0</v>
      </c>
      <c r="BL218" s="17" t="s">
        <v>311</v>
      </c>
      <c r="BM218" s="237" t="s">
        <v>1123</v>
      </c>
    </row>
    <row r="219" s="2" customFormat="1" ht="24.15" customHeight="1">
      <c r="A219" s="38"/>
      <c r="B219" s="39"/>
      <c r="C219" s="226" t="s">
        <v>988</v>
      </c>
      <c r="D219" s="226" t="s">
        <v>307</v>
      </c>
      <c r="E219" s="227" t="s">
        <v>2664</v>
      </c>
      <c r="F219" s="228" t="s">
        <v>2665</v>
      </c>
      <c r="G219" s="229" t="s">
        <v>575</v>
      </c>
      <c r="H219" s="230">
        <v>30</v>
      </c>
      <c r="I219" s="231"/>
      <c r="J219" s="232">
        <f>ROUND(I219*H219,2)</f>
        <v>0</v>
      </c>
      <c r="K219" s="228" t="s">
        <v>1</v>
      </c>
      <c r="L219" s="44"/>
      <c r="M219" s="233" t="s">
        <v>1</v>
      </c>
      <c r="N219" s="234" t="s">
        <v>42</v>
      </c>
      <c r="O219" s="91"/>
      <c r="P219" s="235">
        <f>O219*H219</f>
        <v>0</v>
      </c>
      <c r="Q219" s="235">
        <v>0</v>
      </c>
      <c r="R219" s="235">
        <f>Q219*H219</f>
        <v>0</v>
      </c>
      <c r="S219" s="235">
        <v>0</v>
      </c>
      <c r="T219" s="236">
        <f>S219*H219</f>
        <v>0</v>
      </c>
      <c r="U219" s="38"/>
      <c r="V219" s="38"/>
      <c r="W219" s="38"/>
      <c r="X219" s="38"/>
      <c r="Y219" s="38"/>
      <c r="Z219" s="38"/>
      <c r="AA219" s="38"/>
      <c r="AB219" s="38"/>
      <c r="AC219" s="38"/>
      <c r="AD219" s="38"/>
      <c r="AE219" s="38"/>
      <c r="AR219" s="237" t="s">
        <v>311</v>
      </c>
      <c r="AT219" s="237" t="s">
        <v>307</v>
      </c>
      <c r="AU219" s="237" t="s">
        <v>84</v>
      </c>
      <c r="AY219" s="17" t="s">
        <v>304</v>
      </c>
      <c r="BE219" s="238">
        <f>IF(N219="základní",J219,0)</f>
        <v>0</v>
      </c>
      <c r="BF219" s="238">
        <f>IF(N219="snížená",J219,0)</f>
        <v>0</v>
      </c>
      <c r="BG219" s="238">
        <f>IF(N219="zákl. přenesená",J219,0)</f>
        <v>0</v>
      </c>
      <c r="BH219" s="238">
        <f>IF(N219="sníž. přenesená",J219,0)</f>
        <v>0</v>
      </c>
      <c r="BI219" s="238">
        <f>IF(N219="nulová",J219,0)</f>
        <v>0</v>
      </c>
      <c r="BJ219" s="17" t="s">
        <v>84</v>
      </c>
      <c r="BK219" s="238">
        <f>ROUND(I219*H219,2)</f>
        <v>0</v>
      </c>
      <c r="BL219" s="17" t="s">
        <v>311</v>
      </c>
      <c r="BM219" s="237" t="s">
        <v>1127</v>
      </c>
    </row>
    <row r="220" s="2" customFormat="1" ht="24.15" customHeight="1">
      <c r="A220" s="38"/>
      <c r="B220" s="39"/>
      <c r="C220" s="226" t="s">
        <v>1131</v>
      </c>
      <c r="D220" s="226" t="s">
        <v>307</v>
      </c>
      <c r="E220" s="227" t="s">
        <v>2666</v>
      </c>
      <c r="F220" s="228" t="s">
        <v>2667</v>
      </c>
      <c r="G220" s="229" t="s">
        <v>575</v>
      </c>
      <c r="H220" s="230">
        <v>10</v>
      </c>
      <c r="I220" s="231"/>
      <c r="J220" s="232">
        <f>ROUND(I220*H220,2)</f>
        <v>0</v>
      </c>
      <c r="K220" s="228" t="s">
        <v>1</v>
      </c>
      <c r="L220" s="44"/>
      <c r="M220" s="233" t="s">
        <v>1</v>
      </c>
      <c r="N220" s="234" t="s">
        <v>42</v>
      </c>
      <c r="O220" s="91"/>
      <c r="P220" s="235">
        <f>O220*H220</f>
        <v>0</v>
      </c>
      <c r="Q220" s="235">
        <v>0</v>
      </c>
      <c r="R220" s="235">
        <f>Q220*H220</f>
        <v>0</v>
      </c>
      <c r="S220" s="235">
        <v>0</v>
      </c>
      <c r="T220" s="236">
        <f>S220*H220</f>
        <v>0</v>
      </c>
      <c r="U220" s="38"/>
      <c r="V220" s="38"/>
      <c r="W220" s="38"/>
      <c r="X220" s="38"/>
      <c r="Y220" s="38"/>
      <c r="Z220" s="38"/>
      <c r="AA220" s="38"/>
      <c r="AB220" s="38"/>
      <c r="AC220" s="38"/>
      <c r="AD220" s="38"/>
      <c r="AE220" s="38"/>
      <c r="AR220" s="237" t="s">
        <v>311</v>
      </c>
      <c r="AT220" s="237" t="s">
        <v>307</v>
      </c>
      <c r="AU220" s="237" t="s">
        <v>84</v>
      </c>
      <c r="AY220" s="17" t="s">
        <v>304</v>
      </c>
      <c r="BE220" s="238">
        <f>IF(N220="základní",J220,0)</f>
        <v>0</v>
      </c>
      <c r="BF220" s="238">
        <f>IF(N220="snížená",J220,0)</f>
        <v>0</v>
      </c>
      <c r="BG220" s="238">
        <f>IF(N220="zákl. přenesená",J220,0)</f>
        <v>0</v>
      </c>
      <c r="BH220" s="238">
        <f>IF(N220="sníž. přenesená",J220,0)</f>
        <v>0</v>
      </c>
      <c r="BI220" s="238">
        <f>IF(N220="nulová",J220,0)</f>
        <v>0</v>
      </c>
      <c r="BJ220" s="17" t="s">
        <v>84</v>
      </c>
      <c r="BK220" s="238">
        <f>ROUND(I220*H220,2)</f>
        <v>0</v>
      </c>
      <c r="BL220" s="17" t="s">
        <v>311</v>
      </c>
      <c r="BM220" s="237" t="s">
        <v>1130</v>
      </c>
    </row>
    <row r="221" s="12" customFormat="1" ht="25.92" customHeight="1">
      <c r="A221" s="12"/>
      <c r="B221" s="210"/>
      <c r="C221" s="211"/>
      <c r="D221" s="212" t="s">
        <v>76</v>
      </c>
      <c r="E221" s="213" t="s">
        <v>1265</v>
      </c>
      <c r="F221" s="213" t="s">
        <v>1266</v>
      </c>
      <c r="G221" s="211"/>
      <c r="H221" s="211"/>
      <c r="I221" s="214"/>
      <c r="J221" s="215">
        <f>BK221</f>
        <v>0</v>
      </c>
      <c r="K221" s="211"/>
      <c r="L221" s="216"/>
      <c r="M221" s="217"/>
      <c r="N221" s="218"/>
      <c r="O221" s="218"/>
      <c r="P221" s="219">
        <f>SUM(P222:P225)</f>
        <v>0</v>
      </c>
      <c r="Q221" s="218"/>
      <c r="R221" s="219">
        <f>SUM(R222:R225)</f>
        <v>0</v>
      </c>
      <c r="S221" s="218"/>
      <c r="T221" s="220">
        <f>SUM(T222:T225)</f>
        <v>0</v>
      </c>
      <c r="U221" s="12"/>
      <c r="V221" s="12"/>
      <c r="W221" s="12"/>
      <c r="X221" s="12"/>
      <c r="Y221" s="12"/>
      <c r="Z221" s="12"/>
      <c r="AA221" s="12"/>
      <c r="AB221" s="12"/>
      <c r="AC221" s="12"/>
      <c r="AD221" s="12"/>
      <c r="AE221" s="12"/>
      <c r="AR221" s="221" t="s">
        <v>84</v>
      </c>
      <c r="AT221" s="222" t="s">
        <v>76</v>
      </c>
      <c r="AU221" s="222" t="s">
        <v>77</v>
      </c>
      <c r="AY221" s="221" t="s">
        <v>304</v>
      </c>
      <c r="BK221" s="223">
        <f>SUM(BK222:BK225)</f>
        <v>0</v>
      </c>
    </row>
    <row r="222" s="2" customFormat="1" ht="16.5" customHeight="1">
      <c r="A222" s="38"/>
      <c r="B222" s="39"/>
      <c r="C222" s="226" t="s">
        <v>991</v>
      </c>
      <c r="D222" s="226" t="s">
        <v>307</v>
      </c>
      <c r="E222" s="227" t="s">
        <v>1268</v>
      </c>
      <c r="F222" s="228" t="s">
        <v>1269</v>
      </c>
      <c r="G222" s="229" t="s">
        <v>575</v>
      </c>
      <c r="H222" s="230">
        <v>45</v>
      </c>
      <c r="I222" s="231"/>
      <c r="J222" s="232">
        <f>ROUND(I222*H222,2)</f>
        <v>0</v>
      </c>
      <c r="K222" s="228" t="s">
        <v>1</v>
      </c>
      <c r="L222" s="44"/>
      <c r="M222" s="233" t="s">
        <v>1</v>
      </c>
      <c r="N222" s="234" t="s">
        <v>42</v>
      </c>
      <c r="O222" s="91"/>
      <c r="P222" s="235">
        <f>O222*H222</f>
        <v>0</v>
      </c>
      <c r="Q222" s="235">
        <v>0</v>
      </c>
      <c r="R222" s="235">
        <f>Q222*H222</f>
        <v>0</v>
      </c>
      <c r="S222" s="235">
        <v>0</v>
      </c>
      <c r="T222" s="236">
        <f>S222*H222</f>
        <v>0</v>
      </c>
      <c r="U222" s="38"/>
      <c r="V222" s="38"/>
      <c r="W222" s="38"/>
      <c r="X222" s="38"/>
      <c r="Y222" s="38"/>
      <c r="Z222" s="38"/>
      <c r="AA222" s="38"/>
      <c r="AB222" s="38"/>
      <c r="AC222" s="38"/>
      <c r="AD222" s="38"/>
      <c r="AE222" s="38"/>
      <c r="AR222" s="237" t="s">
        <v>311</v>
      </c>
      <c r="AT222" s="237" t="s">
        <v>307</v>
      </c>
      <c r="AU222" s="237" t="s">
        <v>84</v>
      </c>
      <c r="AY222" s="17" t="s">
        <v>304</v>
      </c>
      <c r="BE222" s="238">
        <f>IF(N222="základní",J222,0)</f>
        <v>0</v>
      </c>
      <c r="BF222" s="238">
        <f>IF(N222="snížená",J222,0)</f>
        <v>0</v>
      </c>
      <c r="BG222" s="238">
        <f>IF(N222="zákl. přenesená",J222,0)</f>
        <v>0</v>
      </c>
      <c r="BH222" s="238">
        <f>IF(N222="sníž. přenesená",J222,0)</f>
        <v>0</v>
      </c>
      <c r="BI222" s="238">
        <f>IF(N222="nulová",J222,0)</f>
        <v>0</v>
      </c>
      <c r="BJ222" s="17" t="s">
        <v>84</v>
      </c>
      <c r="BK222" s="238">
        <f>ROUND(I222*H222,2)</f>
        <v>0</v>
      </c>
      <c r="BL222" s="17" t="s">
        <v>311</v>
      </c>
      <c r="BM222" s="237" t="s">
        <v>1133</v>
      </c>
    </row>
    <row r="223" s="2" customFormat="1" ht="16.5" customHeight="1">
      <c r="A223" s="38"/>
      <c r="B223" s="39"/>
      <c r="C223" s="226" t="s">
        <v>1138</v>
      </c>
      <c r="D223" s="226" t="s">
        <v>307</v>
      </c>
      <c r="E223" s="227" t="s">
        <v>1271</v>
      </c>
      <c r="F223" s="228" t="s">
        <v>1272</v>
      </c>
      <c r="G223" s="229" t="s">
        <v>547</v>
      </c>
      <c r="H223" s="230">
        <v>22</v>
      </c>
      <c r="I223" s="231"/>
      <c r="J223" s="232">
        <f>ROUND(I223*H223,2)</f>
        <v>0</v>
      </c>
      <c r="K223" s="228" t="s">
        <v>1</v>
      </c>
      <c r="L223" s="44"/>
      <c r="M223" s="233" t="s">
        <v>1</v>
      </c>
      <c r="N223" s="234" t="s">
        <v>42</v>
      </c>
      <c r="O223" s="91"/>
      <c r="P223" s="235">
        <f>O223*H223</f>
        <v>0</v>
      </c>
      <c r="Q223" s="235">
        <v>0</v>
      </c>
      <c r="R223" s="235">
        <f>Q223*H223</f>
        <v>0</v>
      </c>
      <c r="S223" s="235">
        <v>0</v>
      </c>
      <c r="T223" s="236">
        <f>S223*H223</f>
        <v>0</v>
      </c>
      <c r="U223" s="38"/>
      <c r="V223" s="38"/>
      <c r="W223" s="38"/>
      <c r="X223" s="38"/>
      <c r="Y223" s="38"/>
      <c r="Z223" s="38"/>
      <c r="AA223" s="38"/>
      <c r="AB223" s="38"/>
      <c r="AC223" s="38"/>
      <c r="AD223" s="38"/>
      <c r="AE223" s="38"/>
      <c r="AR223" s="237" t="s">
        <v>311</v>
      </c>
      <c r="AT223" s="237" t="s">
        <v>307</v>
      </c>
      <c r="AU223" s="237" t="s">
        <v>84</v>
      </c>
      <c r="AY223" s="17" t="s">
        <v>304</v>
      </c>
      <c r="BE223" s="238">
        <f>IF(N223="základní",J223,0)</f>
        <v>0</v>
      </c>
      <c r="BF223" s="238">
        <f>IF(N223="snížená",J223,0)</f>
        <v>0</v>
      </c>
      <c r="BG223" s="238">
        <f>IF(N223="zákl. přenesená",J223,0)</f>
        <v>0</v>
      </c>
      <c r="BH223" s="238">
        <f>IF(N223="sníž. přenesená",J223,0)</f>
        <v>0</v>
      </c>
      <c r="BI223" s="238">
        <f>IF(N223="nulová",J223,0)</f>
        <v>0</v>
      </c>
      <c r="BJ223" s="17" t="s">
        <v>84</v>
      </c>
      <c r="BK223" s="238">
        <f>ROUND(I223*H223,2)</f>
        <v>0</v>
      </c>
      <c r="BL223" s="17" t="s">
        <v>311</v>
      </c>
      <c r="BM223" s="237" t="s">
        <v>1136</v>
      </c>
    </row>
    <row r="224" s="2" customFormat="1" ht="16.5" customHeight="1">
      <c r="A224" s="38"/>
      <c r="B224" s="39"/>
      <c r="C224" s="226" t="s">
        <v>994</v>
      </c>
      <c r="D224" s="226" t="s">
        <v>307</v>
      </c>
      <c r="E224" s="227" t="s">
        <v>461</v>
      </c>
      <c r="F224" s="228" t="s">
        <v>1562</v>
      </c>
      <c r="G224" s="229" t="s">
        <v>911</v>
      </c>
      <c r="H224" s="230">
        <v>1</v>
      </c>
      <c r="I224" s="231"/>
      <c r="J224" s="232">
        <f>ROUND(I224*H224,2)</f>
        <v>0</v>
      </c>
      <c r="K224" s="228" t="s">
        <v>1</v>
      </c>
      <c r="L224" s="44"/>
      <c r="M224" s="233" t="s">
        <v>1</v>
      </c>
      <c r="N224" s="234" t="s">
        <v>42</v>
      </c>
      <c r="O224" s="91"/>
      <c r="P224" s="235">
        <f>O224*H224</f>
        <v>0</v>
      </c>
      <c r="Q224" s="235">
        <v>0</v>
      </c>
      <c r="R224" s="235">
        <f>Q224*H224</f>
        <v>0</v>
      </c>
      <c r="S224" s="235">
        <v>0</v>
      </c>
      <c r="T224" s="236">
        <f>S224*H224</f>
        <v>0</v>
      </c>
      <c r="U224" s="38"/>
      <c r="V224" s="38"/>
      <c r="W224" s="38"/>
      <c r="X224" s="38"/>
      <c r="Y224" s="38"/>
      <c r="Z224" s="38"/>
      <c r="AA224" s="38"/>
      <c r="AB224" s="38"/>
      <c r="AC224" s="38"/>
      <c r="AD224" s="38"/>
      <c r="AE224" s="38"/>
      <c r="AR224" s="237" t="s">
        <v>311</v>
      </c>
      <c r="AT224" s="237" t="s">
        <v>307</v>
      </c>
      <c r="AU224" s="237" t="s">
        <v>84</v>
      </c>
      <c r="AY224" s="17" t="s">
        <v>304</v>
      </c>
      <c r="BE224" s="238">
        <f>IF(N224="základní",J224,0)</f>
        <v>0</v>
      </c>
      <c r="BF224" s="238">
        <f>IF(N224="snížená",J224,0)</f>
        <v>0</v>
      </c>
      <c r="BG224" s="238">
        <f>IF(N224="zákl. přenesená",J224,0)</f>
        <v>0</v>
      </c>
      <c r="BH224" s="238">
        <f>IF(N224="sníž. přenesená",J224,0)</f>
        <v>0</v>
      </c>
      <c r="BI224" s="238">
        <f>IF(N224="nulová",J224,0)</f>
        <v>0</v>
      </c>
      <c r="BJ224" s="17" t="s">
        <v>84</v>
      </c>
      <c r="BK224" s="238">
        <f>ROUND(I224*H224,2)</f>
        <v>0</v>
      </c>
      <c r="BL224" s="17" t="s">
        <v>311</v>
      </c>
      <c r="BM224" s="237" t="s">
        <v>1141</v>
      </c>
    </row>
    <row r="225" s="2" customFormat="1" ht="16.5" customHeight="1">
      <c r="A225" s="38"/>
      <c r="B225" s="39"/>
      <c r="C225" s="226" t="s">
        <v>1145</v>
      </c>
      <c r="D225" s="226" t="s">
        <v>307</v>
      </c>
      <c r="E225" s="227" t="s">
        <v>466</v>
      </c>
      <c r="F225" s="228" t="s">
        <v>1282</v>
      </c>
      <c r="G225" s="229" t="s">
        <v>911</v>
      </c>
      <c r="H225" s="230">
        <v>250</v>
      </c>
      <c r="I225" s="231"/>
      <c r="J225" s="232">
        <f>ROUND(I225*H225,2)</f>
        <v>0</v>
      </c>
      <c r="K225" s="228" t="s">
        <v>1</v>
      </c>
      <c r="L225" s="44"/>
      <c r="M225" s="286" t="s">
        <v>1</v>
      </c>
      <c r="N225" s="287" t="s">
        <v>42</v>
      </c>
      <c r="O225" s="288"/>
      <c r="P225" s="289">
        <f>O225*H225</f>
        <v>0</v>
      </c>
      <c r="Q225" s="289">
        <v>0</v>
      </c>
      <c r="R225" s="289">
        <f>Q225*H225</f>
        <v>0</v>
      </c>
      <c r="S225" s="289">
        <v>0</v>
      </c>
      <c r="T225" s="290">
        <f>S225*H225</f>
        <v>0</v>
      </c>
      <c r="U225" s="38"/>
      <c r="V225" s="38"/>
      <c r="W225" s="38"/>
      <c r="X225" s="38"/>
      <c r="Y225" s="38"/>
      <c r="Z225" s="38"/>
      <c r="AA225" s="38"/>
      <c r="AB225" s="38"/>
      <c r="AC225" s="38"/>
      <c r="AD225" s="38"/>
      <c r="AE225" s="38"/>
      <c r="AR225" s="237" t="s">
        <v>311</v>
      </c>
      <c r="AT225" s="237" t="s">
        <v>307</v>
      </c>
      <c r="AU225" s="237" t="s">
        <v>84</v>
      </c>
      <c r="AY225" s="17" t="s">
        <v>304</v>
      </c>
      <c r="BE225" s="238">
        <f>IF(N225="základní",J225,0)</f>
        <v>0</v>
      </c>
      <c r="BF225" s="238">
        <f>IF(N225="snížená",J225,0)</f>
        <v>0</v>
      </c>
      <c r="BG225" s="238">
        <f>IF(N225="zákl. přenesená",J225,0)</f>
        <v>0</v>
      </c>
      <c r="BH225" s="238">
        <f>IF(N225="sníž. přenesená",J225,0)</f>
        <v>0</v>
      </c>
      <c r="BI225" s="238">
        <f>IF(N225="nulová",J225,0)</f>
        <v>0</v>
      </c>
      <c r="BJ225" s="17" t="s">
        <v>84</v>
      </c>
      <c r="BK225" s="238">
        <f>ROUND(I225*H225,2)</f>
        <v>0</v>
      </c>
      <c r="BL225" s="17" t="s">
        <v>311</v>
      </c>
      <c r="BM225" s="237" t="s">
        <v>1144</v>
      </c>
    </row>
    <row r="226" s="2" customFormat="1" ht="6.96" customHeight="1">
      <c r="A226" s="38"/>
      <c r="B226" s="66"/>
      <c r="C226" s="67"/>
      <c r="D226" s="67"/>
      <c r="E226" s="67"/>
      <c r="F226" s="67"/>
      <c r="G226" s="67"/>
      <c r="H226" s="67"/>
      <c r="I226" s="67"/>
      <c r="J226" s="67"/>
      <c r="K226" s="67"/>
      <c r="L226" s="44"/>
      <c r="M226" s="38"/>
      <c r="O226" s="38"/>
      <c r="P226" s="38"/>
      <c r="Q226" s="38"/>
      <c r="R226" s="38"/>
      <c r="S226" s="38"/>
      <c r="T226" s="38"/>
      <c r="U226" s="38"/>
      <c r="V226" s="38"/>
      <c r="W226" s="38"/>
      <c r="X226" s="38"/>
      <c r="Y226" s="38"/>
      <c r="Z226" s="38"/>
      <c r="AA226" s="38"/>
      <c r="AB226" s="38"/>
      <c r="AC226" s="38"/>
      <c r="AD226" s="38"/>
      <c r="AE226" s="38"/>
    </row>
  </sheetData>
  <sheetProtection sheet="1" autoFilter="0" formatColumns="0" formatRows="0" objects="1" scenarios="1" spinCount="100000" saltValue="SSBjxVaEWLuIvif3Jgr+JP8Hcn8YnXn2HstxIZIO3NFvq0yA8PBf8Xq4lZiMulur8LnsIoMDZxmN5qDzDX0BsA==" hashValue="rRuAqtV/z++ipHi6bOX3TsfVs+4mV41K23QgIpq7D8jO9IA164qa9kLzrzRQ64TAirKZGJKs6AJqveK8UzOP5A==" algorithmName="SHA-512" password="CC35"/>
  <autoFilter ref="C124:K225"/>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247</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2530</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2668</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ROUND((SUM(BE124:BE192)),  2)</f>
        <v>0</v>
      </c>
      <c r="G35" s="38"/>
      <c r="H35" s="38"/>
      <c r="I35" s="164">
        <v>0.20999999999999999</v>
      </c>
      <c r="J35" s="163">
        <f>ROUND(((SUM(BE124:BE192))*I35),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ROUND((SUM(BF124:BF192)),  2)</f>
        <v>0</v>
      </c>
      <c r="G36" s="38"/>
      <c r="H36" s="38"/>
      <c r="I36" s="164">
        <v>0.12</v>
      </c>
      <c r="J36" s="163">
        <f>ROUND(((SUM(BF124:BF192))*I36),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ROUND((SUM(BG124:BG192)),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ROUND((SUM(BH124:BH192)),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ROUND((SUM(BI124:BI192)),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2530</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08.5 - VZT-8NP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1564</v>
      </c>
      <c r="E99" s="191"/>
      <c r="F99" s="191"/>
      <c r="G99" s="191"/>
      <c r="H99" s="191"/>
      <c r="I99" s="191"/>
      <c r="J99" s="192">
        <f>J125</f>
        <v>0</v>
      </c>
      <c r="K99" s="189"/>
      <c r="L99" s="193"/>
      <c r="S99" s="9"/>
      <c r="T99" s="9"/>
      <c r="U99" s="9"/>
      <c r="V99" s="9"/>
      <c r="W99" s="9"/>
      <c r="X99" s="9"/>
      <c r="Y99" s="9"/>
      <c r="Z99" s="9"/>
      <c r="AA99" s="9"/>
      <c r="AB99" s="9"/>
      <c r="AC99" s="9"/>
      <c r="AD99" s="9"/>
      <c r="AE99" s="9"/>
    </row>
    <row r="100" s="9" customFormat="1" ht="24.96" customHeight="1">
      <c r="A100" s="9"/>
      <c r="B100" s="188"/>
      <c r="C100" s="189"/>
      <c r="D100" s="190" t="s">
        <v>1287</v>
      </c>
      <c r="E100" s="191"/>
      <c r="F100" s="191"/>
      <c r="G100" s="191"/>
      <c r="H100" s="191"/>
      <c r="I100" s="191"/>
      <c r="J100" s="192">
        <f>J156</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1565</v>
      </c>
      <c r="E101" s="191"/>
      <c r="F101" s="191"/>
      <c r="G101" s="191"/>
      <c r="H101" s="191"/>
      <c r="I101" s="191"/>
      <c r="J101" s="192">
        <f>J169</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2669</v>
      </c>
      <c r="E102" s="191"/>
      <c r="F102" s="191"/>
      <c r="G102" s="191"/>
      <c r="H102" s="191"/>
      <c r="I102" s="191"/>
      <c r="J102" s="192">
        <f>J191</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267</v>
      </c>
      <c r="D113" s="22"/>
      <c r="E113" s="22"/>
      <c r="F113" s="22"/>
      <c r="G113" s="22"/>
      <c r="H113" s="22"/>
      <c r="I113" s="22"/>
      <c r="J113" s="22"/>
      <c r="K113" s="22"/>
      <c r="L113" s="20"/>
    </row>
    <row r="114" s="2" customFormat="1" ht="16.5" customHeight="1">
      <c r="A114" s="38"/>
      <c r="B114" s="39"/>
      <c r="C114" s="40"/>
      <c r="D114" s="40"/>
      <c r="E114" s="183" t="s">
        <v>2530</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08.5 - VZT-8NP</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Na Okrouhlíku 1371, HK</v>
      </c>
      <c r="G118" s="40"/>
      <c r="H118" s="40"/>
      <c r="I118" s="32" t="s">
        <v>22</v>
      </c>
      <c r="J118" s="79" t="str">
        <f>IF(J14="","",J14)</f>
        <v>24. 6. 2024</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E17</f>
        <v>Krajský úřad Královéhradeckého kraje</v>
      </c>
      <c r="G120" s="40"/>
      <c r="H120" s="40"/>
      <c r="I120" s="32" t="s">
        <v>30</v>
      </c>
      <c r="J120" s="36" t="str">
        <f>E23</f>
        <v>Energy Benefit Centre a.s.</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9"/>
      <c r="B123" s="200"/>
      <c r="C123" s="201" t="s">
        <v>290</v>
      </c>
      <c r="D123" s="202" t="s">
        <v>62</v>
      </c>
      <c r="E123" s="202" t="s">
        <v>58</v>
      </c>
      <c r="F123" s="202" t="s">
        <v>59</v>
      </c>
      <c r="G123" s="202" t="s">
        <v>291</v>
      </c>
      <c r="H123" s="202" t="s">
        <v>292</v>
      </c>
      <c r="I123" s="202" t="s">
        <v>293</v>
      </c>
      <c r="J123" s="202" t="s">
        <v>273</v>
      </c>
      <c r="K123" s="203" t="s">
        <v>294</v>
      </c>
      <c r="L123" s="204"/>
      <c r="M123" s="100" t="s">
        <v>1</v>
      </c>
      <c r="N123" s="101" t="s">
        <v>41</v>
      </c>
      <c r="O123" s="101" t="s">
        <v>295</v>
      </c>
      <c r="P123" s="101" t="s">
        <v>296</v>
      </c>
      <c r="Q123" s="101" t="s">
        <v>297</v>
      </c>
      <c r="R123" s="101" t="s">
        <v>298</v>
      </c>
      <c r="S123" s="101" t="s">
        <v>299</v>
      </c>
      <c r="T123" s="102" t="s">
        <v>300</v>
      </c>
      <c r="U123" s="199"/>
      <c r="V123" s="199"/>
      <c r="W123" s="199"/>
      <c r="X123" s="199"/>
      <c r="Y123" s="199"/>
      <c r="Z123" s="199"/>
      <c r="AA123" s="199"/>
      <c r="AB123" s="199"/>
      <c r="AC123" s="199"/>
      <c r="AD123" s="199"/>
      <c r="AE123" s="199"/>
    </row>
    <row r="124" s="2" customFormat="1" ht="22.8" customHeight="1">
      <c r="A124" s="38"/>
      <c r="B124" s="39"/>
      <c r="C124" s="107" t="s">
        <v>301</v>
      </c>
      <c r="D124" s="40"/>
      <c r="E124" s="40"/>
      <c r="F124" s="40"/>
      <c r="G124" s="40"/>
      <c r="H124" s="40"/>
      <c r="I124" s="40"/>
      <c r="J124" s="205">
        <f>BK124</f>
        <v>0</v>
      </c>
      <c r="K124" s="40"/>
      <c r="L124" s="44"/>
      <c r="M124" s="103"/>
      <c r="N124" s="206"/>
      <c r="O124" s="104"/>
      <c r="P124" s="207">
        <f>P125+P156+P169+P191</f>
        <v>0</v>
      </c>
      <c r="Q124" s="104"/>
      <c r="R124" s="207">
        <f>R125+R156+R169+R191</f>
        <v>0</v>
      </c>
      <c r="S124" s="104"/>
      <c r="T124" s="208">
        <f>T125+T156+T169+T191</f>
        <v>0</v>
      </c>
      <c r="U124" s="38"/>
      <c r="V124" s="38"/>
      <c r="W124" s="38"/>
      <c r="X124" s="38"/>
      <c r="Y124" s="38"/>
      <c r="Z124" s="38"/>
      <c r="AA124" s="38"/>
      <c r="AB124" s="38"/>
      <c r="AC124" s="38"/>
      <c r="AD124" s="38"/>
      <c r="AE124" s="38"/>
      <c r="AT124" s="17" t="s">
        <v>76</v>
      </c>
      <c r="AU124" s="17" t="s">
        <v>275</v>
      </c>
      <c r="BK124" s="209">
        <f>BK125+BK156+BK169+BK191</f>
        <v>0</v>
      </c>
    </row>
    <row r="125" s="12" customFormat="1" ht="25.92" customHeight="1">
      <c r="A125" s="12"/>
      <c r="B125" s="210"/>
      <c r="C125" s="211"/>
      <c r="D125" s="212" t="s">
        <v>76</v>
      </c>
      <c r="E125" s="213" t="s">
        <v>84</v>
      </c>
      <c r="F125" s="213" t="s">
        <v>1567</v>
      </c>
      <c r="G125" s="211"/>
      <c r="H125" s="211"/>
      <c r="I125" s="214"/>
      <c r="J125" s="215">
        <f>BK125</f>
        <v>0</v>
      </c>
      <c r="K125" s="211"/>
      <c r="L125" s="216"/>
      <c r="M125" s="217"/>
      <c r="N125" s="218"/>
      <c r="O125" s="218"/>
      <c r="P125" s="219">
        <f>SUM(P126:P155)</f>
        <v>0</v>
      </c>
      <c r="Q125" s="218"/>
      <c r="R125" s="219">
        <f>SUM(R126:R155)</f>
        <v>0</v>
      </c>
      <c r="S125" s="218"/>
      <c r="T125" s="220">
        <f>SUM(T126:T155)</f>
        <v>0</v>
      </c>
      <c r="U125" s="12"/>
      <c r="V125" s="12"/>
      <c r="W125" s="12"/>
      <c r="X125" s="12"/>
      <c r="Y125" s="12"/>
      <c r="Z125" s="12"/>
      <c r="AA125" s="12"/>
      <c r="AB125" s="12"/>
      <c r="AC125" s="12"/>
      <c r="AD125" s="12"/>
      <c r="AE125" s="12"/>
      <c r="AR125" s="221" t="s">
        <v>84</v>
      </c>
      <c r="AT125" s="222" t="s">
        <v>76</v>
      </c>
      <c r="AU125" s="222" t="s">
        <v>77</v>
      </c>
      <c r="AY125" s="221" t="s">
        <v>304</v>
      </c>
      <c r="BK125" s="223">
        <f>SUM(BK126:BK155)</f>
        <v>0</v>
      </c>
    </row>
    <row r="126" s="2" customFormat="1" ht="21.75" customHeight="1">
      <c r="A126" s="38"/>
      <c r="B126" s="39"/>
      <c r="C126" s="226" t="s">
        <v>84</v>
      </c>
      <c r="D126" s="226" t="s">
        <v>307</v>
      </c>
      <c r="E126" s="227" t="s">
        <v>1568</v>
      </c>
      <c r="F126" s="228" t="s">
        <v>1569</v>
      </c>
      <c r="G126" s="229" t="s">
        <v>911</v>
      </c>
      <c r="H126" s="230">
        <v>12</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86</v>
      </c>
    </row>
    <row r="127" s="2" customFormat="1" ht="37.8" customHeight="1">
      <c r="A127" s="38"/>
      <c r="B127" s="39"/>
      <c r="C127" s="226" t="s">
        <v>86</v>
      </c>
      <c r="D127" s="226" t="s">
        <v>307</v>
      </c>
      <c r="E127" s="227" t="s">
        <v>1570</v>
      </c>
      <c r="F127" s="228" t="s">
        <v>1571</v>
      </c>
      <c r="G127" s="229" t="s">
        <v>911</v>
      </c>
      <c r="H127" s="230">
        <v>6</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311</v>
      </c>
    </row>
    <row r="128" s="2" customFormat="1" ht="24.15" customHeight="1">
      <c r="A128" s="38"/>
      <c r="B128" s="39"/>
      <c r="C128" s="226" t="s">
        <v>305</v>
      </c>
      <c r="D128" s="226" t="s">
        <v>307</v>
      </c>
      <c r="E128" s="227" t="s">
        <v>1572</v>
      </c>
      <c r="F128" s="228" t="s">
        <v>1573</v>
      </c>
      <c r="G128" s="229" t="s">
        <v>911</v>
      </c>
      <c r="H128" s="230">
        <v>1</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313</v>
      </c>
    </row>
    <row r="129" s="2" customFormat="1" ht="24.15" customHeight="1">
      <c r="A129" s="38"/>
      <c r="B129" s="39"/>
      <c r="C129" s="226" t="s">
        <v>311</v>
      </c>
      <c r="D129" s="226" t="s">
        <v>307</v>
      </c>
      <c r="E129" s="227" t="s">
        <v>1574</v>
      </c>
      <c r="F129" s="228" t="s">
        <v>1575</v>
      </c>
      <c r="G129" s="229" t="s">
        <v>911</v>
      </c>
      <c r="H129" s="230">
        <v>4</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348</v>
      </c>
    </row>
    <row r="130" s="2" customFormat="1" ht="49.05" customHeight="1">
      <c r="A130" s="38"/>
      <c r="B130" s="39"/>
      <c r="C130" s="226" t="s">
        <v>330</v>
      </c>
      <c r="D130" s="226" t="s">
        <v>307</v>
      </c>
      <c r="E130" s="227" t="s">
        <v>1576</v>
      </c>
      <c r="F130" s="228" t="s">
        <v>1577</v>
      </c>
      <c r="G130" s="229" t="s">
        <v>1293</v>
      </c>
      <c r="H130" s="230">
        <v>1</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362</v>
      </c>
    </row>
    <row r="131" s="2" customFormat="1" ht="24.15" customHeight="1">
      <c r="A131" s="38"/>
      <c r="B131" s="39"/>
      <c r="C131" s="226" t="s">
        <v>313</v>
      </c>
      <c r="D131" s="226" t="s">
        <v>307</v>
      </c>
      <c r="E131" s="227" t="s">
        <v>1810</v>
      </c>
      <c r="F131" s="228" t="s">
        <v>1811</v>
      </c>
      <c r="G131" s="229" t="s">
        <v>911</v>
      </c>
      <c r="H131" s="230">
        <v>4</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8</v>
      </c>
    </row>
    <row r="132" s="2" customFormat="1" ht="24.15" customHeight="1">
      <c r="A132" s="38"/>
      <c r="B132" s="39"/>
      <c r="C132" s="226" t="s">
        <v>343</v>
      </c>
      <c r="D132" s="226" t="s">
        <v>307</v>
      </c>
      <c r="E132" s="227" t="s">
        <v>1812</v>
      </c>
      <c r="F132" s="228" t="s">
        <v>1813</v>
      </c>
      <c r="G132" s="229" t="s">
        <v>911</v>
      </c>
      <c r="H132" s="230">
        <v>2</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381</v>
      </c>
    </row>
    <row r="133" s="2" customFormat="1" ht="24.15" customHeight="1">
      <c r="A133" s="38"/>
      <c r="B133" s="39"/>
      <c r="C133" s="226" t="s">
        <v>348</v>
      </c>
      <c r="D133" s="226" t="s">
        <v>307</v>
      </c>
      <c r="E133" s="227" t="s">
        <v>1584</v>
      </c>
      <c r="F133" s="228" t="s">
        <v>1585</v>
      </c>
      <c r="G133" s="229" t="s">
        <v>911</v>
      </c>
      <c r="H133" s="230">
        <v>5</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392</v>
      </c>
    </row>
    <row r="134" s="2" customFormat="1" ht="24.15" customHeight="1">
      <c r="A134" s="38"/>
      <c r="B134" s="39"/>
      <c r="C134" s="226" t="s">
        <v>325</v>
      </c>
      <c r="D134" s="226" t="s">
        <v>307</v>
      </c>
      <c r="E134" s="227" t="s">
        <v>1814</v>
      </c>
      <c r="F134" s="228" t="s">
        <v>1815</v>
      </c>
      <c r="G134" s="229" t="s">
        <v>911</v>
      </c>
      <c r="H134" s="230">
        <v>1</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403</v>
      </c>
    </row>
    <row r="135" s="2" customFormat="1" ht="24.15" customHeight="1">
      <c r="A135" s="38"/>
      <c r="B135" s="39"/>
      <c r="C135" s="226" t="s">
        <v>362</v>
      </c>
      <c r="D135" s="226" t="s">
        <v>307</v>
      </c>
      <c r="E135" s="227" t="s">
        <v>1816</v>
      </c>
      <c r="F135" s="228" t="s">
        <v>1817</v>
      </c>
      <c r="G135" s="229" t="s">
        <v>911</v>
      </c>
      <c r="H135" s="230">
        <v>6</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414</v>
      </c>
    </row>
    <row r="136" s="2" customFormat="1" ht="66.75" customHeight="1">
      <c r="A136" s="38"/>
      <c r="B136" s="39"/>
      <c r="C136" s="226" t="s">
        <v>367</v>
      </c>
      <c r="D136" s="226" t="s">
        <v>307</v>
      </c>
      <c r="E136" s="227" t="s">
        <v>1818</v>
      </c>
      <c r="F136" s="228" t="s">
        <v>1819</v>
      </c>
      <c r="G136" s="229" t="s">
        <v>911</v>
      </c>
      <c r="H136" s="230">
        <v>4</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422</v>
      </c>
    </row>
    <row r="137" s="2" customFormat="1" ht="66.75" customHeight="1">
      <c r="A137" s="38"/>
      <c r="B137" s="39"/>
      <c r="C137" s="226" t="s">
        <v>8</v>
      </c>
      <c r="D137" s="226" t="s">
        <v>307</v>
      </c>
      <c r="E137" s="227" t="s">
        <v>1820</v>
      </c>
      <c r="F137" s="228" t="s">
        <v>1821</v>
      </c>
      <c r="G137" s="229" t="s">
        <v>911</v>
      </c>
      <c r="H137" s="230">
        <v>2</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433</v>
      </c>
    </row>
    <row r="138" s="2" customFormat="1" ht="66.75" customHeight="1">
      <c r="A138" s="38"/>
      <c r="B138" s="39"/>
      <c r="C138" s="226" t="s">
        <v>375</v>
      </c>
      <c r="D138" s="226" t="s">
        <v>307</v>
      </c>
      <c r="E138" s="227" t="s">
        <v>1598</v>
      </c>
      <c r="F138" s="228" t="s">
        <v>1599</v>
      </c>
      <c r="G138" s="229" t="s">
        <v>911</v>
      </c>
      <c r="H138" s="230">
        <v>5</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443</v>
      </c>
    </row>
    <row r="139" s="2" customFormat="1" ht="24.15" customHeight="1">
      <c r="A139" s="38"/>
      <c r="B139" s="39"/>
      <c r="C139" s="226" t="s">
        <v>381</v>
      </c>
      <c r="D139" s="226" t="s">
        <v>307</v>
      </c>
      <c r="E139" s="227" t="s">
        <v>2103</v>
      </c>
      <c r="F139" s="228" t="s">
        <v>2104</v>
      </c>
      <c r="G139" s="229" t="s">
        <v>911</v>
      </c>
      <c r="H139" s="230">
        <v>1</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451</v>
      </c>
    </row>
    <row r="140" s="2" customFormat="1" ht="24.15" customHeight="1">
      <c r="A140" s="38"/>
      <c r="B140" s="39"/>
      <c r="C140" s="226" t="s">
        <v>389</v>
      </c>
      <c r="D140" s="226" t="s">
        <v>307</v>
      </c>
      <c r="E140" s="227" t="s">
        <v>1824</v>
      </c>
      <c r="F140" s="228" t="s">
        <v>1825</v>
      </c>
      <c r="G140" s="229" t="s">
        <v>911</v>
      </c>
      <c r="H140" s="230">
        <v>3</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461</v>
      </c>
    </row>
    <row r="141" s="2" customFormat="1" ht="37.8" customHeight="1">
      <c r="A141" s="38"/>
      <c r="B141" s="39"/>
      <c r="C141" s="226" t="s">
        <v>392</v>
      </c>
      <c r="D141" s="226" t="s">
        <v>307</v>
      </c>
      <c r="E141" s="227" t="s">
        <v>1832</v>
      </c>
      <c r="F141" s="228" t="s">
        <v>1833</v>
      </c>
      <c r="G141" s="229" t="s">
        <v>911</v>
      </c>
      <c r="H141" s="230">
        <v>3</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426</v>
      </c>
    </row>
    <row r="142" s="2" customFormat="1" ht="37.8" customHeight="1">
      <c r="A142" s="38"/>
      <c r="B142" s="39"/>
      <c r="C142" s="226" t="s">
        <v>398</v>
      </c>
      <c r="D142" s="226" t="s">
        <v>307</v>
      </c>
      <c r="E142" s="227" t="s">
        <v>1834</v>
      </c>
      <c r="F142" s="228" t="s">
        <v>1835</v>
      </c>
      <c r="G142" s="229" t="s">
        <v>911</v>
      </c>
      <c r="H142" s="230">
        <v>1</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479</v>
      </c>
    </row>
    <row r="143" s="2" customFormat="1" ht="37.8" customHeight="1">
      <c r="A143" s="38"/>
      <c r="B143" s="39"/>
      <c r="C143" s="226" t="s">
        <v>403</v>
      </c>
      <c r="D143" s="226" t="s">
        <v>307</v>
      </c>
      <c r="E143" s="227" t="s">
        <v>1836</v>
      </c>
      <c r="F143" s="228" t="s">
        <v>1837</v>
      </c>
      <c r="G143" s="229" t="s">
        <v>911</v>
      </c>
      <c r="H143" s="230">
        <v>2</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488</v>
      </c>
    </row>
    <row r="144" s="2" customFormat="1" ht="37.8" customHeight="1">
      <c r="A144" s="38"/>
      <c r="B144" s="39"/>
      <c r="C144" s="226" t="s">
        <v>410</v>
      </c>
      <c r="D144" s="226" t="s">
        <v>307</v>
      </c>
      <c r="E144" s="227" t="s">
        <v>1840</v>
      </c>
      <c r="F144" s="228" t="s">
        <v>1841</v>
      </c>
      <c r="G144" s="229" t="s">
        <v>911</v>
      </c>
      <c r="H144" s="230">
        <v>1</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500</v>
      </c>
    </row>
    <row r="145" s="2" customFormat="1" ht="37.8" customHeight="1">
      <c r="A145" s="38"/>
      <c r="B145" s="39"/>
      <c r="C145" s="226" t="s">
        <v>414</v>
      </c>
      <c r="D145" s="226" t="s">
        <v>307</v>
      </c>
      <c r="E145" s="227" t="s">
        <v>1842</v>
      </c>
      <c r="F145" s="228" t="s">
        <v>1843</v>
      </c>
      <c r="G145" s="229" t="s">
        <v>911</v>
      </c>
      <c r="H145" s="230">
        <v>14</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508</v>
      </c>
    </row>
    <row r="146" s="2" customFormat="1" ht="37.8" customHeight="1">
      <c r="A146" s="38"/>
      <c r="B146" s="39"/>
      <c r="C146" s="226" t="s">
        <v>7</v>
      </c>
      <c r="D146" s="226" t="s">
        <v>307</v>
      </c>
      <c r="E146" s="227" t="s">
        <v>1844</v>
      </c>
      <c r="F146" s="228" t="s">
        <v>1845</v>
      </c>
      <c r="G146" s="229" t="s">
        <v>911</v>
      </c>
      <c r="H146" s="230">
        <v>3</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518</v>
      </c>
    </row>
    <row r="147" s="2" customFormat="1" ht="37.8" customHeight="1">
      <c r="A147" s="38"/>
      <c r="B147" s="39"/>
      <c r="C147" s="226" t="s">
        <v>422</v>
      </c>
      <c r="D147" s="226" t="s">
        <v>307</v>
      </c>
      <c r="E147" s="227" t="s">
        <v>1846</v>
      </c>
      <c r="F147" s="228" t="s">
        <v>1847</v>
      </c>
      <c r="G147" s="229" t="s">
        <v>911</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531</v>
      </c>
    </row>
    <row r="148" s="2" customFormat="1" ht="37.8" customHeight="1">
      <c r="A148" s="38"/>
      <c r="B148" s="39"/>
      <c r="C148" s="226" t="s">
        <v>429</v>
      </c>
      <c r="D148" s="226" t="s">
        <v>307</v>
      </c>
      <c r="E148" s="227" t="s">
        <v>1610</v>
      </c>
      <c r="F148" s="228" t="s">
        <v>1327</v>
      </c>
      <c r="G148" s="229" t="s">
        <v>911</v>
      </c>
      <c r="H148" s="230">
        <v>3</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687</v>
      </c>
    </row>
    <row r="149" s="2" customFormat="1" ht="37.8" customHeight="1">
      <c r="A149" s="38"/>
      <c r="B149" s="39"/>
      <c r="C149" s="226" t="s">
        <v>433</v>
      </c>
      <c r="D149" s="226" t="s">
        <v>307</v>
      </c>
      <c r="E149" s="227" t="s">
        <v>1613</v>
      </c>
      <c r="F149" s="228" t="s">
        <v>1614</v>
      </c>
      <c r="G149" s="229" t="s">
        <v>1310</v>
      </c>
      <c r="H149" s="230">
        <v>4</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697</v>
      </c>
    </row>
    <row r="150" s="2" customFormat="1" ht="24.15" customHeight="1">
      <c r="A150" s="38"/>
      <c r="B150" s="39"/>
      <c r="C150" s="226" t="s">
        <v>437</v>
      </c>
      <c r="D150" s="226" t="s">
        <v>307</v>
      </c>
      <c r="E150" s="227" t="s">
        <v>1848</v>
      </c>
      <c r="F150" s="228" t="s">
        <v>1849</v>
      </c>
      <c r="G150" s="229" t="s">
        <v>1310</v>
      </c>
      <c r="H150" s="230">
        <v>16</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938</v>
      </c>
    </row>
    <row r="151" s="2" customFormat="1" ht="78" customHeight="1">
      <c r="A151" s="38"/>
      <c r="B151" s="39"/>
      <c r="C151" s="226" t="s">
        <v>443</v>
      </c>
      <c r="D151" s="226" t="s">
        <v>307</v>
      </c>
      <c r="E151" s="227" t="s">
        <v>1850</v>
      </c>
      <c r="F151" s="228" t="s">
        <v>1639</v>
      </c>
      <c r="G151" s="229" t="s">
        <v>1310</v>
      </c>
      <c r="H151" s="230">
        <v>22</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940</v>
      </c>
    </row>
    <row r="152" s="2" customFormat="1" ht="78" customHeight="1">
      <c r="A152" s="38"/>
      <c r="B152" s="39"/>
      <c r="C152" s="226" t="s">
        <v>447</v>
      </c>
      <c r="D152" s="226" t="s">
        <v>307</v>
      </c>
      <c r="E152" s="227" t="s">
        <v>1851</v>
      </c>
      <c r="F152" s="228" t="s">
        <v>1641</v>
      </c>
      <c r="G152" s="229" t="s">
        <v>1310</v>
      </c>
      <c r="H152" s="230">
        <v>32</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943</v>
      </c>
    </row>
    <row r="153" s="2" customFormat="1" ht="78" customHeight="1">
      <c r="A153" s="38"/>
      <c r="B153" s="39"/>
      <c r="C153" s="226" t="s">
        <v>451</v>
      </c>
      <c r="D153" s="226" t="s">
        <v>307</v>
      </c>
      <c r="E153" s="227" t="s">
        <v>1617</v>
      </c>
      <c r="F153" s="228" t="s">
        <v>1335</v>
      </c>
      <c r="G153" s="229" t="s">
        <v>1310</v>
      </c>
      <c r="H153" s="230">
        <v>12</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945</v>
      </c>
    </row>
    <row r="154" s="2" customFormat="1" ht="55.5" customHeight="1">
      <c r="A154" s="38"/>
      <c r="B154" s="39"/>
      <c r="C154" s="226" t="s">
        <v>456</v>
      </c>
      <c r="D154" s="226" t="s">
        <v>307</v>
      </c>
      <c r="E154" s="227" t="s">
        <v>1618</v>
      </c>
      <c r="F154" s="228" t="s">
        <v>1305</v>
      </c>
      <c r="G154" s="229" t="s">
        <v>317</v>
      </c>
      <c r="H154" s="230">
        <v>43</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948</v>
      </c>
    </row>
    <row r="155" s="2" customFormat="1" ht="66.75" customHeight="1">
      <c r="A155" s="38"/>
      <c r="B155" s="39"/>
      <c r="C155" s="226" t="s">
        <v>461</v>
      </c>
      <c r="D155" s="226" t="s">
        <v>307</v>
      </c>
      <c r="E155" s="227" t="s">
        <v>1619</v>
      </c>
      <c r="F155" s="228" t="s">
        <v>1620</v>
      </c>
      <c r="G155" s="229" t="s">
        <v>317</v>
      </c>
      <c r="H155" s="230">
        <v>52</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950</v>
      </c>
    </row>
    <row r="156" s="12" customFormat="1" ht="25.92" customHeight="1">
      <c r="A156" s="12"/>
      <c r="B156" s="210"/>
      <c r="C156" s="211"/>
      <c r="D156" s="212" t="s">
        <v>76</v>
      </c>
      <c r="E156" s="213" t="s">
        <v>305</v>
      </c>
      <c r="F156" s="213" t="s">
        <v>1313</v>
      </c>
      <c r="G156" s="211"/>
      <c r="H156" s="211"/>
      <c r="I156" s="214"/>
      <c r="J156" s="215">
        <f>BK156</f>
        <v>0</v>
      </c>
      <c r="K156" s="211"/>
      <c r="L156" s="216"/>
      <c r="M156" s="217"/>
      <c r="N156" s="218"/>
      <c r="O156" s="218"/>
      <c r="P156" s="219">
        <f>SUM(P157:P168)</f>
        <v>0</v>
      </c>
      <c r="Q156" s="218"/>
      <c r="R156" s="219">
        <f>SUM(R157:R168)</f>
        <v>0</v>
      </c>
      <c r="S156" s="218"/>
      <c r="T156" s="220">
        <f>SUM(T157:T168)</f>
        <v>0</v>
      </c>
      <c r="U156" s="12"/>
      <c r="V156" s="12"/>
      <c r="W156" s="12"/>
      <c r="X156" s="12"/>
      <c r="Y156" s="12"/>
      <c r="Z156" s="12"/>
      <c r="AA156" s="12"/>
      <c r="AB156" s="12"/>
      <c r="AC156" s="12"/>
      <c r="AD156" s="12"/>
      <c r="AE156" s="12"/>
      <c r="AR156" s="221" t="s">
        <v>84</v>
      </c>
      <c r="AT156" s="222" t="s">
        <v>76</v>
      </c>
      <c r="AU156" s="222" t="s">
        <v>77</v>
      </c>
      <c r="AY156" s="221" t="s">
        <v>304</v>
      </c>
      <c r="BK156" s="223">
        <f>SUM(BK157:BK168)</f>
        <v>0</v>
      </c>
    </row>
    <row r="157" s="2" customFormat="1" ht="37.8" customHeight="1">
      <c r="A157" s="38"/>
      <c r="B157" s="39"/>
      <c r="C157" s="226" t="s">
        <v>466</v>
      </c>
      <c r="D157" s="226" t="s">
        <v>307</v>
      </c>
      <c r="E157" s="227" t="s">
        <v>2670</v>
      </c>
      <c r="F157" s="228" t="s">
        <v>2671</v>
      </c>
      <c r="G157" s="229" t="s">
        <v>1293</v>
      </c>
      <c r="H157" s="230">
        <v>1</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953</v>
      </c>
    </row>
    <row r="158" s="2" customFormat="1" ht="16.5" customHeight="1">
      <c r="A158" s="38"/>
      <c r="B158" s="39"/>
      <c r="C158" s="226" t="s">
        <v>426</v>
      </c>
      <c r="D158" s="226" t="s">
        <v>307</v>
      </c>
      <c r="E158" s="227" t="s">
        <v>1628</v>
      </c>
      <c r="F158" s="228" t="s">
        <v>1629</v>
      </c>
      <c r="G158" s="229" t="s">
        <v>911</v>
      </c>
      <c r="H158" s="230">
        <v>2</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956</v>
      </c>
    </row>
    <row r="159" s="2" customFormat="1" ht="37.8" customHeight="1">
      <c r="A159" s="38"/>
      <c r="B159" s="39"/>
      <c r="C159" s="226" t="s">
        <v>475</v>
      </c>
      <c r="D159" s="226" t="s">
        <v>307</v>
      </c>
      <c r="E159" s="227" t="s">
        <v>1634</v>
      </c>
      <c r="F159" s="228" t="s">
        <v>1635</v>
      </c>
      <c r="G159" s="229" t="s">
        <v>1293</v>
      </c>
      <c r="H159" s="230">
        <v>1</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959</v>
      </c>
    </row>
    <row r="160" s="2" customFormat="1" ht="37.8" customHeight="1">
      <c r="A160" s="38"/>
      <c r="B160" s="39"/>
      <c r="C160" s="226" t="s">
        <v>479</v>
      </c>
      <c r="D160" s="226" t="s">
        <v>307</v>
      </c>
      <c r="E160" s="227" t="s">
        <v>1326</v>
      </c>
      <c r="F160" s="228" t="s">
        <v>1327</v>
      </c>
      <c r="G160" s="229" t="s">
        <v>911</v>
      </c>
      <c r="H160" s="230">
        <v>4</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962</v>
      </c>
    </row>
    <row r="161" s="2" customFormat="1" ht="37.8" customHeight="1">
      <c r="A161" s="38"/>
      <c r="B161" s="39"/>
      <c r="C161" s="226" t="s">
        <v>483</v>
      </c>
      <c r="D161" s="226" t="s">
        <v>307</v>
      </c>
      <c r="E161" s="227" t="s">
        <v>1328</v>
      </c>
      <c r="F161" s="228" t="s">
        <v>1329</v>
      </c>
      <c r="G161" s="229" t="s">
        <v>911</v>
      </c>
      <c r="H161" s="230">
        <v>3</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964</v>
      </c>
    </row>
    <row r="162" s="2" customFormat="1" ht="24.15" customHeight="1">
      <c r="A162" s="38"/>
      <c r="B162" s="39"/>
      <c r="C162" s="226" t="s">
        <v>488</v>
      </c>
      <c r="D162" s="226" t="s">
        <v>307</v>
      </c>
      <c r="E162" s="227" t="s">
        <v>1330</v>
      </c>
      <c r="F162" s="228" t="s">
        <v>1331</v>
      </c>
      <c r="G162" s="229" t="s">
        <v>911</v>
      </c>
      <c r="H162" s="230">
        <v>8</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967</v>
      </c>
    </row>
    <row r="163" s="2" customFormat="1" ht="37.8" customHeight="1">
      <c r="A163" s="38"/>
      <c r="B163" s="39"/>
      <c r="C163" s="226" t="s">
        <v>495</v>
      </c>
      <c r="D163" s="226" t="s">
        <v>307</v>
      </c>
      <c r="E163" s="227" t="s">
        <v>1856</v>
      </c>
      <c r="F163" s="228" t="s">
        <v>1614</v>
      </c>
      <c r="G163" s="229" t="s">
        <v>1310</v>
      </c>
      <c r="H163" s="230">
        <v>1</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970</v>
      </c>
    </row>
    <row r="164" s="2" customFormat="1" ht="78" customHeight="1">
      <c r="A164" s="38"/>
      <c r="B164" s="39"/>
      <c r="C164" s="226" t="s">
        <v>500</v>
      </c>
      <c r="D164" s="226" t="s">
        <v>307</v>
      </c>
      <c r="E164" s="227" t="s">
        <v>1640</v>
      </c>
      <c r="F164" s="228" t="s">
        <v>1641</v>
      </c>
      <c r="G164" s="229" t="s">
        <v>1310</v>
      </c>
      <c r="H164" s="230">
        <v>6</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973</v>
      </c>
    </row>
    <row r="165" s="2" customFormat="1" ht="78" customHeight="1">
      <c r="A165" s="38"/>
      <c r="B165" s="39"/>
      <c r="C165" s="226" t="s">
        <v>504</v>
      </c>
      <c r="D165" s="226" t="s">
        <v>307</v>
      </c>
      <c r="E165" s="227" t="s">
        <v>1334</v>
      </c>
      <c r="F165" s="228" t="s">
        <v>1335</v>
      </c>
      <c r="G165" s="229" t="s">
        <v>1310</v>
      </c>
      <c r="H165" s="230">
        <v>8</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976</v>
      </c>
    </row>
    <row r="166" s="2" customFormat="1" ht="78" customHeight="1">
      <c r="A166" s="38"/>
      <c r="B166" s="39"/>
      <c r="C166" s="226" t="s">
        <v>508</v>
      </c>
      <c r="D166" s="226" t="s">
        <v>307</v>
      </c>
      <c r="E166" s="227" t="s">
        <v>1642</v>
      </c>
      <c r="F166" s="228" t="s">
        <v>1643</v>
      </c>
      <c r="G166" s="229" t="s">
        <v>1310</v>
      </c>
      <c r="H166" s="230">
        <v>3</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979</v>
      </c>
    </row>
    <row r="167" s="2" customFormat="1" ht="55.5" customHeight="1">
      <c r="A167" s="38"/>
      <c r="B167" s="39"/>
      <c r="C167" s="226" t="s">
        <v>514</v>
      </c>
      <c r="D167" s="226" t="s">
        <v>307</v>
      </c>
      <c r="E167" s="227" t="s">
        <v>1336</v>
      </c>
      <c r="F167" s="228" t="s">
        <v>1305</v>
      </c>
      <c r="G167" s="229" t="s">
        <v>317</v>
      </c>
      <c r="H167" s="230">
        <v>2</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982</v>
      </c>
    </row>
    <row r="168" s="2" customFormat="1" ht="49.05" customHeight="1">
      <c r="A168" s="38"/>
      <c r="B168" s="39"/>
      <c r="C168" s="226" t="s">
        <v>518</v>
      </c>
      <c r="D168" s="226" t="s">
        <v>307</v>
      </c>
      <c r="E168" s="227" t="s">
        <v>1337</v>
      </c>
      <c r="F168" s="228" t="s">
        <v>1312</v>
      </c>
      <c r="G168" s="229" t="s">
        <v>1310</v>
      </c>
      <c r="H168" s="230">
        <v>1</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985</v>
      </c>
    </row>
    <row r="169" s="12" customFormat="1" ht="25.92" customHeight="1">
      <c r="A169" s="12"/>
      <c r="B169" s="210"/>
      <c r="C169" s="211"/>
      <c r="D169" s="212" t="s">
        <v>76</v>
      </c>
      <c r="E169" s="213" t="s">
        <v>313</v>
      </c>
      <c r="F169" s="213" t="s">
        <v>1646</v>
      </c>
      <c r="G169" s="211"/>
      <c r="H169" s="211"/>
      <c r="I169" s="214"/>
      <c r="J169" s="215">
        <f>BK169</f>
        <v>0</v>
      </c>
      <c r="K169" s="211"/>
      <c r="L169" s="216"/>
      <c r="M169" s="217"/>
      <c r="N169" s="218"/>
      <c r="O169" s="218"/>
      <c r="P169" s="219">
        <f>SUM(P170:P190)</f>
        <v>0</v>
      </c>
      <c r="Q169" s="218"/>
      <c r="R169" s="219">
        <f>SUM(R170:R190)</f>
        <v>0</v>
      </c>
      <c r="S169" s="218"/>
      <c r="T169" s="220">
        <f>SUM(T170:T190)</f>
        <v>0</v>
      </c>
      <c r="U169" s="12"/>
      <c r="V169" s="12"/>
      <c r="W169" s="12"/>
      <c r="X169" s="12"/>
      <c r="Y169" s="12"/>
      <c r="Z169" s="12"/>
      <c r="AA169" s="12"/>
      <c r="AB169" s="12"/>
      <c r="AC169" s="12"/>
      <c r="AD169" s="12"/>
      <c r="AE169" s="12"/>
      <c r="AR169" s="221" t="s">
        <v>84</v>
      </c>
      <c r="AT169" s="222" t="s">
        <v>76</v>
      </c>
      <c r="AU169" s="222" t="s">
        <v>77</v>
      </c>
      <c r="AY169" s="221" t="s">
        <v>304</v>
      </c>
      <c r="BK169" s="223">
        <f>SUM(BK170:BK190)</f>
        <v>0</v>
      </c>
    </row>
    <row r="170" s="2" customFormat="1" ht="55.5" customHeight="1">
      <c r="A170" s="38"/>
      <c r="B170" s="39"/>
      <c r="C170" s="226" t="s">
        <v>522</v>
      </c>
      <c r="D170" s="226" t="s">
        <v>307</v>
      </c>
      <c r="E170" s="227" t="s">
        <v>2672</v>
      </c>
      <c r="F170" s="228" t="s">
        <v>2273</v>
      </c>
      <c r="G170" s="229" t="s">
        <v>1293</v>
      </c>
      <c r="H170" s="230">
        <v>1</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988</v>
      </c>
    </row>
    <row r="171" s="2" customFormat="1" ht="37.8" customHeight="1">
      <c r="A171" s="38"/>
      <c r="B171" s="39"/>
      <c r="C171" s="226" t="s">
        <v>531</v>
      </c>
      <c r="D171" s="226" t="s">
        <v>307</v>
      </c>
      <c r="E171" s="227" t="s">
        <v>2673</v>
      </c>
      <c r="F171" s="228" t="s">
        <v>1877</v>
      </c>
      <c r="G171" s="229" t="s">
        <v>1293</v>
      </c>
      <c r="H171" s="230">
        <v>1</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991</v>
      </c>
    </row>
    <row r="172" s="2" customFormat="1" ht="37.8" customHeight="1">
      <c r="A172" s="38"/>
      <c r="B172" s="39"/>
      <c r="C172" s="226" t="s">
        <v>683</v>
      </c>
      <c r="D172" s="226" t="s">
        <v>307</v>
      </c>
      <c r="E172" s="227" t="s">
        <v>2674</v>
      </c>
      <c r="F172" s="228" t="s">
        <v>1873</v>
      </c>
      <c r="G172" s="229" t="s">
        <v>1293</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994</v>
      </c>
    </row>
    <row r="173" s="2" customFormat="1" ht="37.8" customHeight="1">
      <c r="A173" s="38"/>
      <c r="B173" s="39"/>
      <c r="C173" s="226" t="s">
        <v>687</v>
      </c>
      <c r="D173" s="226" t="s">
        <v>307</v>
      </c>
      <c r="E173" s="227" t="s">
        <v>2675</v>
      </c>
      <c r="F173" s="228" t="s">
        <v>1871</v>
      </c>
      <c r="G173" s="229" t="s">
        <v>1293</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996</v>
      </c>
    </row>
    <row r="174" s="2" customFormat="1" ht="37.8" customHeight="1">
      <c r="A174" s="38"/>
      <c r="B174" s="39"/>
      <c r="C174" s="226" t="s">
        <v>693</v>
      </c>
      <c r="D174" s="226" t="s">
        <v>307</v>
      </c>
      <c r="E174" s="227" t="s">
        <v>2676</v>
      </c>
      <c r="F174" s="228" t="s">
        <v>1871</v>
      </c>
      <c r="G174" s="229" t="s">
        <v>1293</v>
      </c>
      <c r="H174" s="230">
        <v>1</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999</v>
      </c>
    </row>
    <row r="175" s="2" customFormat="1" ht="37.8" customHeight="1">
      <c r="A175" s="38"/>
      <c r="B175" s="39"/>
      <c r="C175" s="226" t="s">
        <v>697</v>
      </c>
      <c r="D175" s="226" t="s">
        <v>307</v>
      </c>
      <c r="E175" s="227" t="s">
        <v>2677</v>
      </c>
      <c r="F175" s="228" t="s">
        <v>1871</v>
      </c>
      <c r="G175" s="229" t="s">
        <v>1293</v>
      </c>
      <c r="H175" s="230">
        <v>1</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1002</v>
      </c>
    </row>
    <row r="176" s="2" customFormat="1" ht="37.8" customHeight="1">
      <c r="A176" s="38"/>
      <c r="B176" s="39"/>
      <c r="C176" s="226" t="s">
        <v>701</v>
      </c>
      <c r="D176" s="226" t="s">
        <v>307</v>
      </c>
      <c r="E176" s="227" t="s">
        <v>2678</v>
      </c>
      <c r="F176" s="228" t="s">
        <v>1871</v>
      </c>
      <c r="G176" s="229" t="s">
        <v>1293</v>
      </c>
      <c r="H176" s="230">
        <v>1</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1005</v>
      </c>
    </row>
    <row r="177" s="2" customFormat="1" ht="37.8" customHeight="1">
      <c r="A177" s="38"/>
      <c r="B177" s="39"/>
      <c r="C177" s="226" t="s">
        <v>938</v>
      </c>
      <c r="D177" s="226" t="s">
        <v>307</v>
      </c>
      <c r="E177" s="227" t="s">
        <v>2679</v>
      </c>
      <c r="F177" s="228" t="s">
        <v>1871</v>
      </c>
      <c r="G177" s="229" t="s">
        <v>1293</v>
      </c>
      <c r="H177" s="230">
        <v>1</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1008</v>
      </c>
    </row>
    <row r="178" s="2" customFormat="1" ht="37.8" customHeight="1">
      <c r="A178" s="38"/>
      <c r="B178" s="39"/>
      <c r="C178" s="226" t="s">
        <v>1012</v>
      </c>
      <c r="D178" s="226" t="s">
        <v>307</v>
      </c>
      <c r="E178" s="227" t="s">
        <v>2680</v>
      </c>
      <c r="F178" s="228" t="s">
        <v>1871</v>
      </c>
      <c r="G178" s="229" t="s">
        <v>1293</v>
      </c>
      <c r="H178" s="230">
        <v>1</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1011</v>
      </c>
    </row>
    <row r="179" s="2" customFormat="1" ht="37.8" customHeight="1">
      <c r="A179" s="38"/>
      <c r="B179" s="39"/>
      <c r="C179" s="226" t="s">
        <v>940</v>
      </c>
      <c r="D179" s="226" t="s">
        <v>307</v>
      </c>
      <c r="E179" s="227" t="s">
        <v>2681</v>
      </c>
      <c r="F179" s="228" t="s">
        <v>1871</v>
      </c>
      <c r="G179" s="229" t="s">
        <v>1293</v>
      </c>
      <c r="H179" s="230">
        <v>1</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1015</v>
      </c>
    </row>
    <row r="180" s="2" customFormat="1" ht="37.8" customHeight="1">
      <c r="A180" s="38"/>
      <c r="B180" s="39"/>
      <c r="C180" s="226" t="s">
        <v>1018</v>
      </c>
      <c r="D180" s="226" t="s">
        <v>307</v>
      </c>
      <c r="E180" s="227" t="s">
        <v>2682</v>
      </c>
      <c r="F180" s="228" t="s">
        <v>1873</v>
      </c>
      <c r="G180" s="229" t="s">
        <v>1293</v>
      </c>
      <c r="H180" s="230">
        <v>1</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1017</v>
      </c>
    </row>
    <row r="181" s="2" customFormat="1" ht="37.8" customHeight="1">
      <c r="A181" s="38"/>
      <c r="B181" s="39"/>
      <c r="C181" s="226" t="s">
        <v>943</v>
      </c>
      <c r="D181" s="226" t="s">
        <v>307</v>
      </c>
      <c r="E181" s="227" t="s">
        <v>2683</v>
      </c>
      <c r="F181" s="228" t="s">
        <v>1871</v>
      </c>
      <c r="G181" s="229" t="s">
        <v>1293</v>
      </c>
      <c r="H181" s="230">
        <v>1</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1021</v>
      </c>
    </row>
    <row r="182" s="2" customFormat="1" ht="37.8" customHeight="1">
      <c r="A182" s="38"/>
      <c r="B182" s="39"/>
      <c r="C182" s="226" t="s">
        <v>1027</v>
      </c>
      <c r="D182" s="226" t="s">
        <v>307</v>
      </c>
      <c r="E182" s="227" t="s">
        <v>2684</v>
      </c>
      <c r="F182" s="228" t="s">
        <v>1871</v>
      </c>
      <c r="G182" s="229" t="s">
        <v>1293</v>
      </c>
      <c r="H182" s="230">
        <v>1</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1025</v>
      </c>
    </row>
    <row r="183" s="2" customFormat="1" ht="37.8" customHeight="1">
      <c r="A183" s="38"/>
      <c r="B183" s="39"/>
      <c r="C183" s="226" t="s">
        <v>945</v>
      </c>
      <c r="D183" s="226" t="s">
        <v>307</v>
      </c>
      <c r="E183" s="227" t="s">
        <v>1659</v>
      </c>
      <c r="F183" s="228" t="s">
        <v>1660</v>
      </c>
      <c r="G183" s="229" t="s">
        <v>1293</v>
      </c>
      <c r="H183" s="230">
        <v>1</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1029</v>
      </c>
    </row>
    <row r="184" s="2" customFormat="1" ht="55.5" customHeight="1">
      <c r="A184" s="38"/>
      <c r="B184" s="39"/>
      <c r="C184" s="226" t="s">
        <v>1033</v>
      </c>
      <c r="D184" s="226" t="s">
        <v>307</v>
      </c>
      <c r="E184" s="227" t="s">
        <v>1663</v>
      </c>
      <c r="F184" s="228" t="s">
        <v>1664</v>
      </c>
      <c r="G184" s="229" t="s">
        <v>1310</v>
      </c>
      <c r="H184" s="230">
        <v>13</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1032</v>
      </c>
    </row>
    <row r="185" s="2" customFormat="1" ht="55.5" customHeight="1">
      <c r="A185" s="38"/>
      <c r="B185" s="39"/>
      <c r="C185" s="226" t="s">
        <v>948</v>
      </c>
      <c r="D185" s="226" t="s">
        <v>307</v>
      </c>
      <c r="E185" s="227" t="s">
        <v>1665</v>
      </c>
      <c r="F185" s="228" t="s">
        <v>1666</v>
      </c>
      <c r="G185" s="229" t="s">
        <v>1310</v>
      </c>
      <c r="H185" s="230">
        <v>6</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1035</v>
      </c>
    </row>
    <row r="186" s="2" customFormat="1" ht="55.5" customHeight="1">
      <c r="A186" s="38"/>
      <c r="B186" s="39"/>
      <c r="C186" s="226" t="s">
        <v>1039</v>
      </c>
      <c r="D186" s="226" t="s">
        <v>307</v>
      </c>
      <c r="E186" s="227" t="s">
        <v>1667</v>
      </c>
      <c r="F186" s="228" t="s">
        <v>1668</v>
      </c>
      <c r="G186" s="229" t="s">
        <v>1310</v>
      </c>
      <c r="H186" s="230">
        <v>16</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1038</v>
      </c>
    </row>
    <row r="187" s="2" customFormat="1" ht="55.5" customHeight="1">
      <c r="A187" s="38"/>
      <c r="B187" s="39"/>
      <c r="C187" s="226" t="s">
        <v>950</v>
      </c>
      <c r="D187" s="226" t="s">
        <v>307</v>
      </c>
      <c r="E187" s="227" t="s">
        <v>1669</v>
      </c>
      <c r="F187" s="228" t="s">
        <v>1670</v>
      </c>
      <c r="G187" s="229" t="s">
        <v>1310</v>
      </c>
      <c r="H187" s="230">
        <v>32</v>
      </c>
      <c r="I187" s="231"/>
      <c r="J187" s="232">
        <f>ROUND(I187*H187,2)</f>
        <v>0</v>
      </c>
      <c r="K187" s="228" t="s">
        <v>1</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311</v>
      </c>
      <c r="AT187" s="237" t="s">
        <v>307</v>
      </c>
      <c r="AU187" s="237" t="s">
        <v>84</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311</v>
      </c>
      <c r="BM187" s="237" t="s">
        <v>1041</v>
      </c>
    </row>
    <row r="188" s="2" customFormat="1" ht="16.5" customHeight="1">
      <c r="A188" s="38"/>
      <c r="B188" s="39"/>
      <c r="C188" s="226" t="s">
        <v>894</v>
      </c>
      <c r="D188" s="226" t="s">
        <v>307</v>
      </c>
      <c r="E188" s="227" t="s">
        <v>1671</v>
      </c>
      <c r="F188" s="228" t="s">
        <v>1672</v>
      </c>
      <c r="G188" s="229" t="s">
        <v>911</v>
      </c>
      <c r="H188" s="230">
        <v>11</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1044</v>
      </c>
    </row>
    <row r="189" s="2" customFormat="1" ht="66.75" customHeight="1">
      <c r="A189" s="38"/>
      <c r="B189" s="39"/>
      <c r="C189" s="226" t="s">
        <v>953</v>
      </c>
      <c r="D189" s="226" t="s">
        <v>307</v>
      </c>
      <c r="E189" s="227" t="s">
        <v>1677</v>
      </c>
      <c r="F189" s="228" t="s">
        <v>1348</v>
      </c>
      <c r="G189" s="229" t="s">
        <v>911</v>
      </c>
      <c r="H189" s="230">
        <v>1</v>
      </c>
      <c r="I189" s="231"/>
      <c r="J189" s="232">
        <f>ROUND(I189*H189,2)</f>
        <v>0</v>
      </c>
      <c r="K189" s="228" t="s">
        <v>1</v>
      </c>
      <c r="L189" s="44"/>
      <c r="M189" s="233" t="s">
        <v>1</v>
      </c>
      <c r="N189" s="234" t="s">
        <v>42</v>
      </c>
      <c r="O189" s="91"/>
      <c r="P189" s="235">
        <f>O189*H189</f>
        <v>0</v>
      </c>
      <c r="Q189" s="235">
        <v>0</v>
      </c>
      <c r="R189" s="235">
        <f>Q189*H189</f>
        <v>0</v>
      </c>
      <c r="S189" s="235">
        <v>0</v>
      </c>
      <c r="T189" s="236">
        <f>S189*H189</f>
        <v>0</v>
      </c>
      <c r="U189" s="38"/>
      <c r="V189" s="38"/>
      <c r="W189" s="38"/>
      <c r="X189" s="38"/>
      <c r="Y189" s="38"/>
      <c r="Z189" s="38"/>
      <c r="AA189" s="38"/>
      <c r="AB189" s="38"/>
      <c r="AC189" s="38"/>
      <c r="AD189" s="38"/>
      <c r="AE189" s="38"/>
      <c r="AR189" s="237" t="s">
        <v>311</v>
      </c>
      <c r="AT189" s="237" t="s">
        <v>307</v>
      </c>
      <c r="AU189" s="237" t="s">
        <v>84</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311</v>
      </c>
      <c r="BM189" s="237" t="s">
        <v>1047</v>
      </c>
    </row>
    <row r="190" s="2" customFormat="1" ht="55.5" customHeight="1">
      <c r="A190" s="38"/>
      <c r="B190" s="39"/>
      <c r="C190" s="226" t="s">
        <v>1050</v>
      </c>
      <c r="D190" s="226" t="s">
        <v>307</v>
      </c>
      <c r="E190" s="227" t="s">
        <v>2282</v>
      </c>
      <c r="F190" s="228" t="s">
        <v>2283</v>
      </c>
      <c r="G190" s="229" t="s">
        <v>1293</v>
      </c>
      <c r="H190" s="230">
        <v>1</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1049</v>
      </c>
    </row>
    <row r="191" s="12" customFormat="1" ht="25.92" customHeight="1">
      <c r="A191" s="12"/>
      <c r="B191" s="210"/>
      <c r="C191" s="211"/>
      <c r="D191" s="212" t="s">
        <v>76</v>
      </c>
      <c r="E191" s="213" t="s">
        <v>2642</v>
      </c>
      <c r="F191" s="213" t="s">
        <v>692</v>
      </c>
      <c r="G191" s="211"/>
      <c r="H191" s="211"/>
      <c r="I191" s="214"/>
      <c r="J191" s="215">
        <f>BK191</f>
        <v>0</v>
      </c>
      <c r="K191" s="211"/>
      <c r="L191" s="216"/>
      <c r="M191" s="217"/>
      <c r="N191" s="218"/>
      <c r="O191" s="218"/>
      <c r="P191" s="219">
        <f>P192</f>
        <v>0</v>
      </c>
      <c r="Q191" s="218"/>
      <c r="R191" s="219">
        <f>R192</f>
        <v>0</v>
      </c>
      <c r="S191" s="218"/>
      <c r="T191" s="220">
        <f>T192</f>
        <v>0</v>
      </c>
      <c r="U191" s="12"/>
      <c r="V191" s="12"/>
      <c r="W191" s="12"/>
      <c r="X191" s="12"/>
      <c r="Y191" s="12"/>
      <c r="Z191" s="12"/>
      <c r="AA191" s="12"/>
      <c r="AB191" s="12"/>
      <c r="AC191" s="12"/>
      <c r="AD191" s="12"/>
      <c r="AE191" s="12"/>
      <c r="AR191" s="221" t="s">
        <v>84</v>
      </c>
      <c r="AT191" s="222" t="s">
        <v>76</v>
      </c>
      <c r="AU191" s="222" t="s">
        <v>77</v>
      </c>
      <c r="AY191" s="221" t="s">
        <v>304</v>
      </c>
      <c r="BK191" s="223">
        <f>BK192</f>
        <v>0</v>
      </c>
    </row>
    <row r="192" s="2" customFormat="1" ht="16.5" customHeight="1">
      <c r="A192" s="38"/>
      <c r="B192" s="39"/>
      <c r="C192" s="226" t="s">
        <v>956</v>
      </c>
      <c r="D192" s="226" t="s">
        <v>307</v>
      </c>
      <c r="E192" s="227" t="s">
        <v>2685</v>
      </c>
      <c r="F192" s="228" t="s">
        <v>1353</v>
      </c>
      <c r="G192" s="229" t="s">
        <v>1293</v>
      </c>
      <c r="H192" s="230">
        <v>1</v>
      </c>
      <c r="I192" s="231"/>
      <c r="J192" s="232">
        <f>ROUND(I192*H192,2)</f>
        <v>0</v>
      </c>
      <c r="K192" s="228" t="s">
        <v>1</v>
      </c>
      <c r="L192" s="44"/>
      <c r="M192" s="286" t="s">
        <v>1</v>
      </c>
      <c r="N192" s="287" t="s">
        <v>42</v>
      </c>
      <c r="O192" s="288"/>
      <c r="P192" s="289">
        <f>O192*H192</f>
        <v>0</v>
      </c>
      <c r="Q192" s="289">
        <v>0</v>
      </c>
      <c r="R192" s="289">
        <f>Q192*H192</f>
        <v>0</v>
      </c>
      <c r="S192" s="289">
        <v>0</v>
      </c>
      <c r="T192" s="290">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1056</v>
      </c>
    </row>
    <row r="193" s="2" customFormat="1" ht="6.96" customHeight="1">
      <c r="A193" s="38"/>
      <c r="B193" s="66"/>
      <c r="C193" s="67"/>
      <c r="D193" s="67"/>
      <c r="E193" s="67"/>
      <c r="F193" s="67"/>
      <c r="G193" s="67"/>
      <c r="H193" s="67"/>
      <c r="I193" s="67"/>
      <c r="J193" s="67"/>
      <c r="K193" s="67"/>
      <c r="L193" s="44"/>
      <c r="M193" s="38"/>
      <c r="O193" s="38"/>
      <c r="P193" s="38"/>
      <c r="Q193" s="38"/>
      <c r="R193" s="38"/>
      <c r="S193" s="38"/>
      <c r="T193" s="38"/>
      <c r="U193" s="38"/>
      <c r="V193" s="38"/>
      <c r="W193" s="38"/>
      <c r="X193" s="38"/>
      <c r="Y193" s="38"/>
      <c r="Z193" s="38"/>
      <c r="AA193" s="38"/>
      <c r="AB193" s="38"/>
      <c r="AC193" s="38"/>
      <c r="AD193" s="38"/>
      <c r="AE193" s="38"/>
    </row>
  </sheetData>
  <sheetProtection sheet="1" autoFilter="0" formatColumns="0" formatRows="0" objects="1" scenarios="1" spinCount="100000" saltValue="kPYDAlBTptD+WkiYUcWEddmiufSbePHXlf6dJ000Mem61iuqcmWCCa6WH3Y5GYiXTWgGAtszlRSFzVMR5ww8og==" hashValue="I71jnq2VscfuooWR3Yur0BuwvtoUQOrNp8N5NCh6yfH4Y4DssL0dkFemXwFps3AizND+2sTjL3T6lnzxk6W8pg==" algorithmName="SHA-512" password="CC35"/>
  <autoFilter ref="C123:K192"/>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253</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2686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2687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ROUND(J126,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ROUND((SUM(BE126:BE140)),  2)</f>
        <v>0</v>
      </c>
      <c r="G35" s="38"/>
      <c r="H35" s="38"/>
      <c r="I35" s="164">
        <v>0.20999999999999999</v>
      </c>
      <c r="J35" s="163">
        <f>ROUND(((SUM(BE126:BE140))*I35),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ROUND((SUM(BF126:BF140)),  2)</f>
        <v>0</v>
      </c>
      <c r="G36" s="38"/>
      <c r="H36" s="38"/>
      <c r="I36" s="164">
        <v>0.12</v>
      </c>
      <c r="J36" s="163">
        <f>ROUND(((SUM(BF126:BF140))*I36),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ROUND((SUM(BG126:BG140)),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ROUND((SUM(BH126:BH140)),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ROUND((SUM(BI126:BI140)),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2686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09.1 - Stavební část - střecha a ostatní</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J126</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276</v>
      </c>
      <c r="E99" s="191"/>
      <c r="F99" s="191"/>
      <c r="G99" s="191"/>
      <c r="H99" s="191"/>
      <c r="I99" s="191"/>
      <c r="J99" s="192">
        <f>J127</f>
        <v>0</v>
      </c>
      <c r="K99" s="189"/>
      <c r="L99" s="193"/>
      <c r="S99" s="9"/>
      <c r="T99" s="9"/>
      <c r="U99" s="9"/>
      <c r="V99" s="9"/>
      <c r="W99" s="9"/>
      <c r="X99" s="9"/>
      <c r="Y99" s="9"/>
      <c r="Z99" s="9"/>
      <c r="AA99" s="9"/>
      <c r="AB99" s="9"/>
      <c r="AC99" s="9"/>
      <c r="AD99" s="9"/>
      <c r="AE99" s="9"/>
    </row>
    <row r="100" s="10" customFormat="1" ht="19.92" customHeight="1">
      <c r="A100" s="10"/>
      <c r="B100" s="194"/>
      <c r="C100" s="133"/>
      <c r="D100" s="195" t="s">
        <v>2688</v>
      </c>
      <c r="E100" s="196"/>
      <c r="F100" s="196"/>
      <c r="G100" s="196"/>
      <c r="H100" s="196"/>
      <c r="I100" s="196"/>
      <c r="J100" s="197">
        <f>J128</f>
        <v>0</v>
      </c>
      <c r="K100" s="133"/>
      <c r="L100" s="198"/>
      <c r="S100" s="10"/>
      <c r="T100" s="10"/>
      <c r="U100" s="10"/>
      <c r="V100" s="10"/>
      <c r="W100" s="10"/>
      <c r="X100" s="10"/>
      <c r="Y100" s="10"/>
      <c r="Z100" s="10"/>
      <c r="AA100" s="10"/>
      <c r="AB100" s="10"/>
      <c r="AC100" s="10"/>
      <c r="AD100" s="10"/>
      <c r="AE100" s="10"/>
    </row>
    <row r="101" s="9" customFormat="1" ht="24.96" customHeight="1">
      <c r="A101" s="9"/>
      <c r="B101" s="188"/>
      <c r="C101" s="189"/>
      <c r="D101" s="190" t="s">
        <v>282</v>
      </c>
      <c r="E101" s="191"/>
      <c r="F101" s="191"/>
      <c r="G101" s="191"/>
      <c r="H101" s="191"/>
      <c r="I101" s="191"/>
      <c r="J101" s="192">
        <f>J131</f>
        <v>0</v>
      </c>
      <c r="K101" s="189"/>
      <c r="L101" s="193"/>
      <c r="S101" s="9"/>
      <c r="T101" s="9"/>
      <c r="U101" s="9"/>
      <c r="V101" s="9"/>
      <c r="W101" s="9"/>
      <c r="X101" s="9"/>
      <c r="Y101" s="9"/>
      <c r="Z101" s="9"/>
      <c r="AA101" s="9"/>
      <c r="AB101" s="9"/>
      <c r="AC101" s="9"/>
      <c r="AD101" s="9"/>
      <c r="AE101" s="9"/>
    </row>
    <row r="102" s="10" customFormat="1" ht="19.92" customHeight="1">
      <c r="A102" s="10"/>
      <c r="B102" s="194"/>
      <c r="C102" s="133"/>
      <c r="D102" s="195" t="s">
        <v>1356</v>
      </c>
      <c r="E102" s="196"/>
      <c r="F102" s="196"/>
      <c r="G102" s="196"/>
      <c r="H102" s="196"/>
      <c r="I102" s="196"/>
      <c r="J102" s="197">
        <f>J132</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2689</v>
      </c>
      <c r="E103" s="196"/>
      <c r="F103" s="196"/>
      <c r="G103" s="196"/>
      <c r="H103" s="196"/>
      <c r="I103" s="196"/>
      <c r="J103" s="197">
        <f>J134</f>
        <v>0</v>
      </c>
      <c r="K103" s="133"/>
      <c r="L103" s="198"/>
      <c r="S103" s="10"/>
      <c r="T103" s="10"/>
      <c r="U103" s="10"/>
      <c r="V103" s="10"/>
      <c r="W103" s="10"/>
      <c r="X103" s="10"/>
      <c r="Y103" s="10"/>
      <c r="Z103" s="10"/>
      <c r="AA103" s="10"/>
      <c r="AB103" s="10"/>
      <c r="AC103" s="10"/>
      <c r="AD103" s="10"/>
      <c r="AE103" s="10"/>
    </row>
    <row r="104" s="9" customFormat="1" ht="24.96" customHeight="1">
      <c r="A104" s="9"/>
      <c r="B104" s="188"/>
      <c r="C104" s="189"/>
      <c r="D104" s="190" t="s">
        <v>288</v>
      </c>
      <c r="E104" s="191"/>
      <c r="F104" s="191"/>
      <c r="G104" s="191"/>
      <c r="H104" s="191"/>
      <c r="I104" s="191"/>
      <c r="J104" s="192">
        <f>J138</f>
        <v>0</v>
      </c>
      <c r="K104" s="189"/>
      <c r="L104" s="193"/>
      <c r="S104" s="9"/>
      <c r="T104" s="9"/>
      <c r="U104" s="9"/>
      <c r="V104" s="9"/>
      <c r="W104" s="9"/>
      <c r="X104" s="9"/>
      <c r="Y104" s="9"/>
      <c r="Z104" s="9"/>
      <c r="AA104" s="9"/>
      <c r="AB104" s="9"/>
      <c r="AC104" s="9"/>
      <c r="AD104" s="9"/>
      <c r="AE104" s="9"/>
    </row>
    <row r="105" s="2" customFormat="1" ht="21.84" customHeight="1">
      <c r="A105" s="38"/>
      <c r="B105" s="39"/>
      <c r="C105" s="40"/>
      <c r="D105" s="40"/>
      <c r="E105" s="40"/>
      <c r="F105" s="40"/>
      <c r="G105" s="40"/>
      <c r="H105" s="40"/>
      <c r="I105" s="40"/>
      <c r="J105" s="40"/>
      <c r="K105" s="40"/>
      <c r="L105" s="63"/>
      <c r="S105" s="38"/>
      <c r="T105" s="38"/>
      <c r="U105" s="38"/>
      <c r="V105" s="38"/>
      <c r="W105" s="38"/>
      <c r="X105" s="38"/>
      <c r="Y105" s="38"/>
      <c r="Z105" s="38"/>
      <c r="AA105" s="38"/>
      <c r="AB105" s="38"/>
      <c r="AC105" s="38"/>
      <c r="AD105" s="38"/>
      <c r="AE105" s="38"/>
    </row>
    <row r="106" s="2" customFormat="1" ht="6.96" customHeight="1">
      <c r="A106" s="38"/>
      <c r="B106" s="66"/>
      <c r="C106" s="67"/>
      <c r="D106" s="67"/>
      <c r="E106" s="67"/>
      <c r="F106" s="67"/>
      <c r="G106" s="67"/>
      <c r="H106" s="67"/>
      <c r="I106" s="67"/>
      <c r="J106" s="67"/>
      <c r="K106" s="67"/>
      <c r="L106" s="63"/>
      <c r="S106" s="38"/>
      <c r="T106" s="38"/>
      <c r="U106" s="38"/>
      <c r="V106" s="38"/>
      <c r="W106" s="38"/>
      <c r="X106" s="38"/>
      <c r="Y106" s="38"/>
      <c r="Z106" s="38"/>
      <c r="AA106" s="38"/>
      <c r="AB106" s="38"/>
      <c r="AC106" s="38"/>
      <c r="AD106" s="38"/>
      <c r="AE106" s="38"/>
    </row>
    <row r="110" s="2" customFormat="1" ht="6.96" customHeight="1">
      <c r="A110" s="38"/>
      <c r="B110" s="68"/>
      <c r="C110" s="69"/>
      <c r="D110" s="69"/>
      <c r="E110" s="69"/>
      <c r="F110" s="69"/>
      <c r="G110" s="69"/>
      <c r="H110" s="69"/>
      <c r="I110" s="69"/>
      <c r="J110" s="69"/>
      <c r="K110" s="69"/>
      <c r="L110" s="63"/>
      <c r="S110" s="38"/>
      <c r="T110" s="38"/>
      <c r="U110" s="38"/>
      <c r="V110" s="38"/>
      <c r="W110" s="38"/>
      <c r="X110" s="38"/>
      <c r="Y110" s="38"/>
      <c r="Z110" s="38"/>
      <c r="AA110" s="38"/>
      <c r="AB110" s="38"/>
      <c r="AC110" s="38"/>
      <c r="AD110" s="38"/>
      <c r="AE110" s="38"/>
    </row>
    <row r="111" s="2" customFormat="1" ht="24.96" customHeight="1">
      <c r="A111" s="38"/>
      <c r="B111" s="39"/>
      <c r="C111" s="23" t="s">
        <v>289</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16</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183" t="str">
        <f>E7</f>
        <v>Stavební úpravy v budově č.p. 1371, ul. Na Okrouhlíku, HK</v>
      </c>
      <c r="F114" s="32"/>
      <c r="G114" s="32"/>
      <c r="H114" s="32"/>
      <c r="I114" s="40"/>
      <c r="J114" s="40"/>
      <c r="K114" s="40"/>
      <c r="L114" s="63"/>
      <c r="S114" s="38"/>
      <c r="T114" s="38"/>
      <c r="U114" s="38"/>
      <c r="V114" s="38"/>
      <c r="W114" s="38"/>
      <c r="X114" s="38"/>
      <c r="Y114" s="38"/>
      <c r="Z114" s="38"/>
      <c r="AA114" s="38"/>
      <c r="AB114" s="38"/>
      <c r="AC114" s="38"/>
      <c r="AD114" s="38"/>
      <c r="AE114" s="38"/>
    </row>
    <row r="115" s="1" customFormat="1" ht="12" customHeight="1">
      <c r="B115" s="21"/>
      <c r="C115" s="32" t="s">
        <v>267</v>
      </c>
      <c r="D115" s="22"/>
      <c r="E115" s="22"/>
      <c r="F115" s="22"/>
      <c r="G115" s="22"/>
      <c r="H115" s="22"/>
      <c r="I115" s="22"/>
      <c r="J115" s="22"/>
      <c r="K115" s="22"/>
      <c r="L115" s="20"/>
    </row>
    <row r="116" s="2" customFormat="1" ht="16.5" customHeight="1">
      <c r="A116" s="38"/>
      <c r="B116" s="39"/>
      <c r="C116" s="40"/>
      <c r="D116" s="40"/>
      <c r="E116" s="183" t="s">
        <v>2686</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269</v>
      </c>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6.5" customHeight="1">
      <c r="A118" s="38"/>
      <c r="B118" s="39"/>
      <c r="C118" s="40"/>
      <c r="D118" s="40"/>
      <c r="E118" s="76" t="str">
        <f>E11</f>
        <v>09.1 - Stavební část - střecha a ostatní</v>
      </c>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20</v>
      </c>
      <c r="D120" s="40"/>
      <c r="E120" s="40"/>
      <c r="F120" s="27" t="str">
        <f>F14</f>
        <v>Na Okrouhlíku 1371, HK</v>
      </c>
      <c r="G120" s="40"/>
      <c r="H120" s="40"/>
      <c r="I120" s="32" t="s">
        <v>22</v>
      </c>
      <c r="J120" s="79" t="str">
        <f>IF(J14="","",J14)</f>
        <v>24. 6. 2024</v>
      </c>
      <c r="K120" s="40"/>
      <c r="L120" s="63"/>
      <c r="S120" s="38"/>
      <c r="T120" s="38"/>
      <c r="U120" s="38"/>
      <c r="V120" s="38"/>
      <c r="W120" s="38"/>
      <c r="X120" s="38"/>
      <c r="Y120" s="38"/>
      <c r="Z120" s="38"/>
      <c r="AA120" s="38"/>
      <c r="AB120" s="38"/>
      <c r="AC120" s="38"/>
      <c r="AD120" s="38"/>
      <c r="AE120" s="38"/>
    </row>
    <row r="121" s="2" customFormat="1" ht="6.96"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2" customFormat="1" ht="25.65" customHeight="1">
      <c r="A122" s="38"/>
      <c r="B122" s="39"/>
      <c r="C122" s="32" t="s">
        <v>24</v>
      </c>
      <c r="D122" s="40"/>
      <c r="E122" s="40"/>
      <c r="F122" s="27" t="str">
        <f>E17</f>
        <v>Krajský úřad Královéhradeckého kraje</v>
      </c>
      <c r="G122" s="40"/>
      <c r="H122" s="40"/>
      <c r="I122" s="32" t="s">
        <v>30</v>
      </c>
      <c r="J122" s="36" t="str">
        <f>E23</f>
        <v>Energy Benefit Centre a.s.</v>
      </c>
      <c r="K122" s="40"/>
      <c r="L122" s="63"/>
      <c r="S122" s="38"/>
      <c r="T122" s="38"/>
      <c r="U122" s="38"/>
      <c r="V122" s="38"/>
      <c r="W122" s="38"/>
      <c r="X122" s="38"/>
      <c r="Y122" s="38"/>
      <c r="Z122" s="38"/>
      <c r="AA122" s="38"/>
      <c r="AB122" s="38"/>
      <c r="AC122" s="38"/>
      <c r="AD122" s="38"/>
      <c r="AE122" s="38"/>
    </row>
    <row r="123" s="2" customFormat="1" ht="15.15" customHeight="1">
      <c r="A123" s="38"/>
      <c r="B123" s="39"/>
      <c r="C123" s="32" t="s">
        <v>28</v>
      </c>
      <c r="D123" s="40"/>
      <c r="E123" s="40"/>
      <c r="F123" s="27" t="str">
        <f>IF(E20="","",E20)</f>
        <v>Vyplň údaj</v>
      </c>
      <c r="G123" s="40"/>
      <c r="H123" s="40"/>
      <c r="I123" s="32" t="s">
        <v>33</v>
      </c>
      <c r="J123" s="36" t="str">
        <f>E26</f>
        <v xml:space="preserve"> </v>
      </c>
      <c r="K123" s="40"/>
      <c r="L123" s="63"/>
      <c r="S123" s="38"/>
      <c r="T123" s="38"/>
      <c r="U123" s="38"/>
      <c r="V123" s="38"/>
      <c r="W123" s="38"/>
      <c r="X123" s="38"/>
      <c r="Y123" s="38"/>
      <c r="Z123" s="38"/>
      <c r="AA123" s="38"/>
      <c r="AB123" s="38"/>
      <c r="AC123" s="38"/>
      <c r="AD123" s="38"/>
      <c r="AE123" s="38"/>
    </row>
    <row r="124" s="2" customFormat="1" ht="10.32" customHeight="1">
      <c r="A124" s="38"/>
      <c r="B124" s="39"/>
      <c r="C124" s="40"/>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11" customFormat="1" ht="29.28" customHeight="1">
      <c r="A125" s="199"/>
      <c r="B125" s="200"/>
      <c r="C125" s="201" t="s">
        <v>290</v>
      </c>
      <c r="D125" s="202" t="s">
        <v>62</v>
      </c>
      <c r="E125" s="202" t="s">
        <v>58</v>
      </c>
      <c r="F125" s="202" t="s">
        <v>59</v>
      </c>
      <c r="G125" s="202" t="s">
        <v>291</v>
      </c>
      <c r="H125" s="202" t="s">
        <v>292</v>
      </c>
      <c r="I125" s="202" t="s">
        <v>293</v>
      </c>
      <c r="J125" s="202" t="s">
        <v>273</v>
      </c>
      <c r="K125" s="203" t="s">
        <v>294</v>
      </c>
      <c r="L125" s="204"/>
      <c r="M125" s="100" t="s">
        <v>1</v>
      </c>
      <c r="N125" s="101" t="s">
        <v>41</v>
      </c>
      <c r="O125" s="101" t="s">
        <v>295</v>
      </c>
      <c r="P125" s="101" t="s">
        <v>296</v>
      </c>
      <c r="Q125" s="101" t="s">
        <v>297</v>
      </c>
      <c r="R125" s="101" t="s">
        <v>298</v>
      </c>
      <c r="S125" s="101" t="s">
        <v>299</v>
      </c>
      <c r="T125" s="102" t="s">
        <v>300</v>
      </c>
      <c r="U125" s="199"/>
      <c r="V125" s="199"/>
      <c r="W125" s="199"/>
      <c r="X125" s="199"/>
      <c r="Y125" s="199"/>
      <c r="Z125" s="199"/>
      <c r="AA125" s="199"/>
      <c r="AB125" s="199"/>
      <c r="AC125" s="199"/>
      <c r="AD125" s="199"/>
      <c r="AE125" s="199"/>
    </row>
    <row r="126" s="2" customFormat="1" ht="22.8" customHeight="1">
      <c r="A126" s="38"/>
      <c r="B126" s="39"/>
      <c r="C126" s="107" t="s">
        <v>301</v>
      </c>
      <c r="D126" s="40"/>
      <c r="E126" s="40"/>
      <c r="F126" s="40"/>
      <c r="G126" s="40"/>
      <c r="H126" s="40"/>
      <c r="I126" s="40"/>
      <c r="J126" s="205">
        <f>BK126</f>
        <v>0</v>
      </c>
      <c r="K126" s="40"/>
      <c r="L126" s="44"/>
      <c r="M126" s="103"/>
      <c r="N126" s="206"/>
      <c r="O126" s="104"/>
      <c r="P126" s="207">
        <f>P127+P131+P138</f>
        <v>0</v>
      </c>
      <c r="Q126" s="104"/>
      <c r="R126" s="207">
        <f>R127+R131+R138</f>
        <v>0</v>
      </c>
      <c r="S126" s="104"/>
      <c r="T126" s="208">
        <f>T127+T131+T138</f>
        <v>0</v>
      </c>
      <c r="U126" s="38"/>
      <c r="V126" s="38"/>
      <c r="W126" s="38"/>
      <c r="X126" s="38"/>
      <c r="Y126" s="38"/>
      <c r="Z126" s="38"/>
      <c r="AA126" s="38"/>
      <c r="AB126" s="38"/>
      <c r="AC126" s="38"/>
      <c r="AD126" s="38"/>
      <c r="AE126" s="38"/>
      <c r="AT126" s="17" t="s">
        <v>76</v>
      </c>
      <c r="AU126" s="17" t="s">
        <v>275</v>
      </c>
      <c r="BK126" s="209">
        <f>BK127+BK131+BK138</f>
        <v>0</v>
      </c>
    </row>
    <row r="127" s="12" customFormat="1" ht="25.92" customHeight="1">
      <c r="A127" s="12"/>
      <c r="B127" s="210"/>
      <c r="C127" s="211"/>
      <c r="D127" s="212" t="s">
        <v>76</v>
      </c>
      <c r="E127" s="213" t="s">
        <v>302</v>
      </c>
      <c r="F127" s="213" t="s">
        <v>303</v>
      </c>
      <c r="G127" s="211"/>
      <c r="H127" s="211"/>
      <c r="I127" s="214"/>
      <c r="J127" s="215">
        <f>BK127</f>
        <v>0</v>
      </c>
      <c r="K127" s="211"/>
      <c r="L127" s="216"/>
      <c r="M127" s="217"/>
      <c r="N127" s="218"/>
      <c r="O127" s="218"/>
      <c r="P127" s="219">
        <f>P128</f>
        <v>0</v>
      </c>
      <c r="Q127" s="218"/>
      <c r="R127" s="219">
        <f>R128</f>
        <v>0</v>
      </c>
      <c r="S127" s="218"/>
      <c r="T127" s="220">
        <f>T128</f>
        <v>0</v>
      </c>
      <c r="U127" s="12"/>
      <c r="V127" s="12"/>
      <c r="W127" s="12"/>
      <c r="X127" s="12"/>
      <c r="Y127" s="12"/>
      <c r="Z127" s="12"/>
      <c r="AA127" s="12"/>
      <c r="AB127" s="12"/>
      <c r="AC127" s="12"/>
      <c r="AD127" s="12"/>
      <c r="AE127" s="12"/>
      <c r="AR127" s="221" t="s">
        <v>84</v>
      </c>
      <c r="AT127" s="222" t="s">
        <v>76</v>
      </c>
      <c r="AU127" s="222" t="s">
        <v>77</v>
      </c>
      <c r="AY127" s="221" t="s">
        <v>304</v>
      </c>
      <c r="BK127" s="223">
        <f>BK128</f>
        <v>0</v>
      </c>
    </row>
    <row r="128" s="12" customFormat="1" ht="22.8" customHeight="1">
      <c r="A128" s="12"/>
      <c r="B128" s="210"/>
      <c r="C128" s="211"/>
      <c r="D128" s="212" t="s">
        <v>76</v>
      </c>
      <c r="E128" s="224" t="s">
        <v>330</v>
      </c>
      <c r="F128" s="224" t="s">
        <v>2690</v>
      </c>
      <c r="G128" s="211"/>
      <c r="H128" s="211"/>
      <c r="I128" s="214"/>
      <c r="J128" s="225">
        <f>BK128</f>
        <v>0</v>
      </c>
      <c r="K128" s="211"/>
      <c r="L128" s="216"/>
      <c r="M128" s="217"/>
      <c r="N128" s="218"/>
      <c r="O128" s="218"/>
      <c r="P128" s="219">
        <f>SUM(P129:P130)</f>
        <v>0</v>
      </c>
      <c r="Q128" s="218"/>
      <c r="R128" s="219">
        <f>SUM(R129:R130)</f>
        <v>0</v>
      </c>
      <c r="S128" s="218"/>
      <c r="T128" s="220">
        <f>SUM(T129:T130)</f>
        <v>0</v>
      </c>
      <c r="U128" s="12"/>
      <c r="V128" s="12"/>
      <c r="W128" s="12"/>
      <c r="X128" s="12"/>
      <c r="Y128" s="12"/>
      <c r="Z128" s="12"/>
      <c r="AA128" s="12"/>
      <c r="AB128" s="12"/>
      <c r="AC128" s="12"/>
      <c r="AD128" s="12"/>
      <c r="AE128" s="12"/>
      <c r="AR128" s="221" t="s">
        <v>84</v>
      </c>
      <c r="AT128" s="222" t="s">
        <v>76</v>
      </c>
      <c r="AU128" s="222" t="s">
        <v>84</v>
      </c>
      <c r="AY128" s="221" t="s">
        <v>304</v>
      </c>
      <c r="BK128" s="223">
        <f>SUM(BK129:BK130)</f>
        <v>0</v>
      </c>
    </row>
    <row r="129" s="2" customFormat="1" ht="33" customHeight="1">
      <c r="A129" s="38"/>
      <c r="B129" s="39"/>
      <c r="C129" s="226" t="s">
        <v>84</v>
      </c>
      <c r="D129" s="226" t="s">
        <v>307</v>
      </c>
      <c r="E129" s="227" t="s">
        <v>2691</v>
      </c>
      <c r="F129" s="228" t="s">
        <v>2692</v>
      </c>
      <c r="G129" s="229" t="s">
        <v>317</v>
      </c>
      <c r="H129" s="230">
        <v>65</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86</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2693</v>
      </c>
    </row>
    <row r="130" s="2" customFormat="1" ht="37.8" customHeight="1">
      <c r="A130" s="38"/>
      <c r="B130" s="39"/>
      <c r="C130" s="226" t="s">
        <v>86</v>
      </c>
      <c r="D130" s="226" t="s">
        <v>307</v>
      </c>
      <c r="E130" s="227" t="s">
        <v>2694</v>
      </c>
      <c r="F130" s="228" t="s">
        <v>2695</v>
      </c>
      <c r="G130" s="229" t="s">
        <v>317</v>
      </c>
      <c r="H130" s="230">
        <v>105</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86</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2696</v>
      </c>
    </row>
    <row r="131" s="12" customFormat="1" ht="25.92" customHeight="1">
      <c r="A131" s="12"/>
      <c r="B131" s="210"/>
      <c r="C131" s="211"/>
      <c r="D131" s="212" t="s">
        <v>76</v>
      </c>
      <c r="E131" s="213" t="s">
        <v>385</v>
      </c>
      <c r="F131" s="213" t="s">
        <v>386</v>
      </c>
      <c r="G131" s="211"/>
      <c r="H131" s="211"/>
      <c r="I131" s="214"/>
      <c r="J131" s="215">
        <f>BK131</f>
        <v>0</v>
      </c>
      <c r="K131" s="211"/>
      <c r="L131" s="216"/>
      <c r="M131" s="217"/>
      <c r="N131" s="218"/>
      <c r="O131" s="218"/>
      <c r="P131" s="219">
        <f>P132+P134</f>
        <v>0</v>
      </c>
      <c r="Q131" s="218"/>
      <c r="R131" s="219">
        <f>R132+R134</f>
        <v>0</v>
      </c>
      <c r="S131" s="218"/>
      <c r="T131" s="220">
        <f>T132+T134</f>
        <v>0</v>
      </c>
      <c r="U131" s="12"/>
      <c r="V131" s="12"/>
      <c r="W131" s="12"/>
      <c r="X131" s="12"/>
      <c r="Y131" s="12"/>
      <c r="Z131" s="12"/>
      <c r="AA131" s="12"/>
      <c r="AB131" s="12"/>
      <c r="AC131" s="12"/>
      <c r="AD131" s="12"/>
      <c r="AE131" s="12"/>
      <c r="AR131" s="221" t="s">
        <v>86</v>
      </c>
      <c r="AT131" s="222" t="s">
        <v>76</v>
      </c>
      <c r="AU131" s="222" t="s">
        <v>77</v>
      </c>
      <c r="AY131" s="221" t="s">
        <v>304</v>
      </c>
      <c r="BK131" s="223">
        <f>BK132+BK134</f>
        <v>0</v>
      </c>
    </row>
    <row r="132" s="12" customFormat="1" ht="22.8" customHeight="1">
      <c r="A132" s="12"/>
      <c r="B132" s="210"/>
      <c r="C132" s="211"/>
      <c r="D132" s="212" t="s">
        <v>76</v>
      </c>
      <c r="E132" s="224" t="s">
        <v>1385</v>
      </c>
      <c r="F132" s="224" t="s">
        <v>1386</v>
      </c>
      <c r="G132" s="211"/>
      <c r="H132" s="211"/>
      <c r="I132" s="214"/>
      <c r="J132" s="225">
        <f>BK132</f>
        <v>0</v>
      </c>
      <c r="K132" s="211"/>
      <c r="L132" s="216"/>
      <c r="M132" s="217"/>
      <c r="N132" s="218"/>
      <c r="O132" s="218"/>
      <c r="P132" s="219">
        <f>P133</f>
        <v>0</v>
      </c>
      <c r="Q132" s="218"/>
      <c r="R132" s="219">
        <f>R133</f>
        <v>0</v>
      </c>
      <c r="S132" s="218"/>
      <c r="T132" s="220">
        <f>T133</f>
        <v>0</v>
      </c>
      <c r="U132" s="12"/>
      <c r="V132" s="12"/>
      <c r="W132" s="12"/>
      <c r="X132" s="12"/>
      <c r="Y132" s="12"/>
      <c r="Z132" s="12"/>
      <c r="AA132" s="12"/>
      <c r="AB132" s="12"/>
      <c r="AC132" s="12"/>
      <c r="AD132" s="12"/>
      <c r="AE132" s="12"/>
      <c r="AR132" s="221" t="s">
        <v>86</v>
      </c>
      <c r="AT132" s="222" t="s">
        <v>76</v>
      </c>
      <c r="AU132" s="222" t="s">
        <v>84</v>
      </c>
      <c r="AY132" s="221" t="s">
        <v>304</v>
      </c>
      <c r="BK132" s="223">
        <f>BK133</f>
        <v>0</v>
      </c>
    </row>
    <row r="133" s="2" customFormat="1" ht="16.5" customHeight="1">
      <c r="A133" s="38"/>
      <c r="B133" s="39"/>
      <c r="C133" s="226" t="s">
        <v>305</v>
      </c>
      <c r="D133" s="226" t="s">
        <v>307</v>
      </c>
      <c r="E133" s="227" t="s">
        <v>2697</v>
      </c>
      <c r="F133" s="228" t="s">
        <v>2698</v>
      </c>
      <c r="G133" s="229" t="s">
        <v>351</v>
      </c>
      <c r="H133" s="230">
        <v>1</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392</v>
      </c>
      <c r="AT133" s="237" t="s">
        <v>307</v>
      </c>
      <c r="AU133" s="237" t="s">
        <v>86</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392</v>
      </c>
      <c r="BM133" s="237" t="s">
        <v>2699</v>
      </c>
    </row>
    <row r="134" s="12" customFormat="1" ht="22.8" customHeight="1">
      <c r="A134" s="12"/>
      <c r="B134" s="210"/>
      <c r="C134" s="211"/>
      <c r="D134" s="212" t="s">
        <v>76</v>
      </c>
      <c r="E134" s="224" t="s">
        <v>2700</v>
      </c>
      <c r="F134" s="224" t="s">
        <v>2701</v>
      </c>
      <c r="G134" s="211"/>
      <c r="H134" s="211"/>
      <c r="I134" s="214"/>
      <c r="J134" s="225">
        <f>BK134</f>
        <v>0</v>
      </c>
      <c r="K134" s="211"/>
      <c r="L134" s="216"/>
      <c r="M134" s="217"/>
      <c r="N134" s="218"/>
      <c r="O134" s="218"/>
      <c r="P134" s="219">
        <f>SUM(P135:P137)</f>
        <v>0</v>
      </c>
      <c r="Q134" s="218"/>
      <c r="R134" s="219">
        <f>SUM(R135:R137)</f>
        <v>0</v>
      </c>
      <c r="S134" s="218"/>
      <c r="T134" s="220">
        <f>SUM(T135:T137)</f>
        <v>0</v>
      </c>
      <c r="U134" s="12"/>
      <c r="V134" s="12"/>
      <c r="W134" s="12"/>
      <c r="X134" s="12"/>
      <c r="Y134" s="12"/>
      <c r="Z134" s="12"/>
      <c r="AA134" s="12"/>
      <c r="AB134" s="12"/>
      <c r="AC134" s="12"/>
      <c r="AD134" s="12"/>
      <c r="AE134" s="12"/>
      <c r="AR134" s="221" t="s">
        <v>86</v>
      </c>
      <c r="AT134" s="222" t="s">
        <v>76</v>
      </c>
      <c r="AU134" s="222" t="s">
        <v>84</v>
      </c>
      <c r="AY134" s="221" t="s">
        <v>304</v>
      </c>
      <c r="BK134" s="223">
        <f>SUM(BK135:BK137)</f>
        <v>0</v>
      </c>
    </row>
    <row r="135" s="2" customFormat="1" ht="24.15" customHeight="1">
      <c r="A135" s="38"/>
      <c r="B135" s="39"/>
      <c r="C135" s="226" t="s">
        <v>311</v>
      </c>
      <c r="D135" s="226" t="s">
        <v>307</v>
      </c>
      <c r="E135" s="227" t="s">
        <v>2702</v>
      </c>
      <c r="F135" s="228" t="s">
        <v>2703</v>
      </c>
      <c r="G135" s="229" t="s">
        <v>310</v>
      </c>
      <c r="H135" s="230">
        <v>3500</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392</v>
      </c>
      <c r="AT135" s="237" t="s">
        <v>307</v>
      </c>
      <c r="AU135" s="237" t="s">
        <v>86</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392</v>
      </c>
      <c r="BM135" s="237" t="s">
        <v>2704</v>
      </c>
    </row>
    <row r="136" s="2" customFormat="1" ht="21.75" customHeight="1">
      <c r="A136" s="38"/>
      <c r="B136" s="39"/>
      <c r="C136" s="226" t="s">
        <v>330</v>
      </c>
      <c r="D136" s="226" t="s">
        <v>307</v>
      </c>
      <c r="E136" s="227" t="s">
        <v>2705</v>
      </c>
      <c r="F136" s="228" t="s">
        <v>2706</v>
      </c>
      <c r="G136" s="229" t="s">
        <v>351</v>
      </c>
      <c r="H136" s="230">
        <v>3</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2707</v>
      </c>
    </row>
    <row r="137" s="2" customFormat="1" ht="16.5" customHeight="1">
      <c r="A137" s="38"/>
      <c r="B137" s="39"/>
      <c r="C137" s="226" t="s">
        <v>313</v>
      </c>
      <c r="D137" s="226" t="s">
        <v>307</v>
      </c>
      <c r="E137" s="227" t="s">
        <v>2708</v>
      </c>
      <c r="F137" s="228" t="s">
        <v>2709</v>
      </c>
      <c r="G137" s="229" t="s">
        <v>351</v>
      </c>
      <c r="H137" s="230">
        <v>1</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392</v>
      </c>
      <c r="AT137" s="237" t="s">
        <v>307</v>
      </c>
      <c r="AU137" s="237" t="s">
        <v>86</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392</v>
      </c>
      <c r="BM137" s="237" t="s">
        <v>2710</v>
      </c>
    </row>
    <row r="138" s="12" customFormat="1" ht="25.92" customHeight="1">
      <c r="A138" s="12"/>
      <c r="B138" s="210"/>
      <c r="C138" s="211"/>
      <c r="D138" s="212" t="s">
        <v>76</v>
      </c>
      <c r="E138" s="213" t="s">
        <v>529</v>
      </c>
      <c r="F138" s="213" t="s">
        <v>530</v>
      </c>
      <c r="G138" s="211"/>
      <c r="H138" s="211"/>
      <c r="I138" s="214"/>
      <c r="J138" s="215">
        <f>BK138</f>
        <v>0</v>
      </c>
      <c r="K138" s="211"/>
      <c r="L138" s="216"/>
      <c r="M138" s="217"/>
      <c r="N138" s="218"/>
      <c r="O138" s="218"/>
      <c r="P138" s="219">
        <f>SUM(P139:P140)</f>
        <v>0</v>
      </c>
      <c r="Q138" s="218"/>
      <c r="R138" s="219">
        <f>SUM(R139:R140)</f>
        <v>0</v>
      </c>
      <c r="S138" s="218"/>
      <c r="T138" s="220">
        <f>SUM(T139:T140)</f>
        <v>0</v>
      </c>
      <c r="U138" s="12"/>
      <c r="V138" s="12"/>
      <c r="W138" s="12"/>
      <c r="X138" s="12"/>
      <c r="Y138" s="12"/>
      <c r="Z138" s="12"/>
      <c r="AA138" s="12"/>
      <c r="AB138" s="12"/>
      <c r="AC138" s="12"/>
      <c r="AD138" s="12"/>
      <c r="AE138" s="12"/>
      <c r="AR138" s="221" t="s">
        <v>311</v>
      </c>
      <c r="AT138" s="222" t="s">
        <v>76</v>
      </c>
      <c r="AU138" s="222" t="s">
        <v>77</v>
      </c>
      <c r="AY138" s="221" t="s">
        <v>304</v>
      </c>
      <c r="BK138" s="223">
        <f>SUM(BK139:BK140)</f>
        <v>0</v>
      </c>
    </row>
    <row r="139" s="2" customFormat="1" ht="16.5" customHeight="1">
      <c r="A139" s="38"/>
      <c r="B139" s="39"/>
      <c r="C139" s="226" t="s">
        <v>343</v>
      </c>
      <c r="D139" s="226" t="s">
        <v>307</v>
      </c>
      <c r="E139" s="227" t="s">
        <v>532</v>
      </c>
      <c r="F139" s="228" t="s">
        <v>533</v>
      </c>
      <c r="G139" s="229" t="s">
        <v>534</v>
      </c>
      <c r="H139" s="230">
        <v>50</v>
      </c>
      <c r="I139" s="231"/>
      <c r="J139" s="232">
        <f>ROUND(I139*H139,2)</f>
        <v>0</v>
      </c>
      <c r="K139" s="228" t="s">
        <v>318</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535</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535</v>
      </c>
      <c r="BM139" s="237" t="s">
        <v>2711</v>
      </c>
    </row>
    <row r="140" s="13" customFormat="1">
      <c r="A140" s="13"/>
      <c r="B140" s="239"/>
      <c r="C140" s="240"/>
      <c r="D140" s="241" t="s">
        <v>323</v>
      </c>
      <c r="E140" s="242" t="s">
        <v>1</v>
      </c>
      <c r="F140" s="243" t="s">
        <v>537</v>
      </c>
      <c r="G140" s="240"/>
      <c r="H140" s="244">
        <v>50</v>
      </c>
      <c r="I140" s="245"/>
      <c r="J140" s="240"/>
      <c r="K140" s="240"/>
      <c r="L140" s="246"/>
      <c r="M140" s="283"/>
      <c r="N140" s="284"/>
      <c r="O140" s="284"/>
      <c r="P140" s="284"/>
      <c r="Q140" s="284"/>
      <c r="R140" s="284"/>
      <c r="S140" s="284"/>
      <c r="T140" s="285"/>
      <c r="U140" s="13"/>
      <c r="V140" s="13"/>
      <c r="W140" s="13"/>
      <c r="X140" s="13"/>
      <c r="Y140" s="13"/>
      <c r="Z140" s="13"/>
      <c r="AA140" s="13"/>
      <c r="AB140" s="13"/>
      <c r="AC140" s="13"/>
      <c r="AD140" s="13"/>
      <c r="AE140" s="13"/>
      <c r="AT140" s="250" t="s">
        <v>323</v>
      </c>
      <c r="AU140" s="250" t="s">
        <v>84</v>
      </c>
      <c r="AV140" s="13" t="s">
        <v>86</v>
      </c>
      <c r="AW140" s="13" t="s">
        <v>32</v>
      </c>
      <c r="AX140" s="13" t="s">
        <v>84</v>
      </c>
      <c r="AY140" s="250" t="s">
        <v>304</v>
      </c>
    </row>
    <row r="141" s="2" customFormat="1" ht="6.96" customHeight="1">
      <c r="A141" s="38"/>
      <c r="B141" s="66"/>
      <c r="C141" s="67"/>
      <c r="D141" s="67"/>
      <c r="E141" s="67"/>
      <c r="F141" s="67"/>
      <c r="G141" s="67"/>
      <c r="H141" s="67"/>
      <c r="I141" s="67"/>
      <c r="J141" s="67"/>
      <c r="K141" s="67"/>
      <c r="L141" s="44"/>
      <c r="M141" s="38"/>
      <c r="O141" s="38"/>
      <c r="P141" s="38"/>
      <c r="Q141" s="38"/>
      <c r="R141" s="38"/>
      <c r="S141" s="38"/>
      <c r="T141" s="38"/>
      <c r="U141" s="38"/>
      <c r="V141" s="38"/>
      <c r="W141" s="38"/>
      <c r="X141" s="38"/>
      <c r="Y141" s="38"/>
      <c r="Z141" s="38"/>
      <c r="AA141" s="38"/>
      <c r="AB141" s="38"/>
      <c r="AC141" s="38"/>
      <c r="AD141" s="38"/>
      <c r="AE141" s="38"/>
    </row>
  </sheetData>
  <sheetProtection sheet="1" autoFilter="0" formatColumns="0" formatRows="0" objects="1" scenarios="1" spinCount="100000" saltValue="mpJWt/2zXRW8nCGVC8rHQq5pNfm5mdAFuTdXU86vrDHQMDHG4AXZIJPEBM+gX6YoLnTqFEu07/dgQCzxkFGPKQ==" hashValue="/aHBNdRuzd/7GdCLpPN/+mzah9pR6/qghK7A/cStjifv0r/FyysT6QzVj/NP+F2dZABwzglJdcIVtEb6erb8sw==" algorithmName="SHA-512" password="CC35"/>
  <autoFilter ref="C125:K140"/>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256</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2686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2712</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ROUND(J121,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ROUND((SUM(BE121:BE157)),  2)</f>
        <v>0</v>
      </c>
      <c r="G35" s="38"/>
      <c r="H35" s="38"/>
      <c r="I35" s="164">
        <v>0.20999999999999999</v>
      </c>
      <c r="J35" s="163">
        <f>ROUND(((SUM(BE121:BE157))*I35),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ROUND((SUM(BF121:BF157)),  2)</f>
        <v>0</v>
      </c>
      <c r="G36" s="38"/>
      <c r="H36" s="38"/>
      <c r="I36" s="164">
        <v>0.12</v>
      </c>
      <c r="J36" s="163">
        <f>ROUND(((SUM(BF121:BF157))*I36),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ROUND((SUM(BG121:BG157)),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ROUND((SUM(BH121:BH157)),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ROUND((SUM(BI121:BI157)),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2686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09.4 - FVE - solární elektrárna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J121</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891</v>
      </c>
      <c r="E99" s="191"/>
      <c r="F99" s="191"/>
      <c r="G99" s="191"/>
      <c r="H99" s="191"/>
      <c r="I99" s="191"/>
      <c r="J99" s="192">
        <f>J122</f>
        <v>0</v>
      </c>
      <c r="K99" s="189"/>
      <c r="L99" s="193"/>
      <c r="S99" s="9"/>
      <c r="T99" s="9"/>
      <c r="U99" s="9"/>
      <c r="V99" s="9"/>
      <c r="W99" s="9"/>
      <c r="X99" s="9"/>
      <c r="Y99" s="9"/>
      <c r="Z99" s="9"/>
      <c r="AA99" s="9"/>
      <c r="AB99" s="9"/>
      <c r="AC99" s="9"/>
      <c r="AD99" s="9"/>
      <c r="AE99" s="9"/>
    </row>
    <row r="100" s="2" customFormat="1" ht="21.84" customHeight="1">
      <c r="A100" s="38"/>
      <c r="B100" s="39"/>
      <c r="C100" s="40"/>
      <c r="D100" s="40"/>
      <c r="E100" s="40"/>
      <c r="F100" s="40"/>
      <c r="G100" s="40"/>
      <c r="H100" s="40"/>
      <c r="I100" s="40"/>
      <c r="J100" s="40"/>
      <c r="K100" s="40"/>
      <c r="L100" s="63"/>
      <c r="S100" s="38"/>
      <c r="T100" s="38"/>
      <c r="U100" s="38"/>
      <c r="V100" s="38"/>
      <c r="W100" s="38"/>
      <c r="X100" s="38"/>
      <c r="Y100" s="38"/>
      <c r="Z100" s="38"/>
      <c r="AA100" s="38"/>
      <c r="AB100" s="38"/>
      <c r="AC100" s="38"/>
      <c r="AD100" s="38"/>
      <c r="AE100" s="38"/>
    </row>
    <row r="101" s="2" customFormat="1" ht="6.96" customHeight="1">
      <c r="A101" s="38"/>
      <c r="B101" s="66"/>
      <c r="C101" s="67"/>
      <c r="D101" s="67"/>
      <c r="E101" s="67"/>
      <c r="F101" s="67"/>
      <c r="G101" s="67"/>
      <c r="H101" s="67"/>
      <c r="I101" s="67"/>
      <c r="J101" s="67"/>
      <c r="K101" s="67"/>
      <c r="L101" s="63"/>
      <c r="S101" s="38"/>
      <c r="T101" s="38"/>
      <c r="U101" s="38"/>
      <c r="V101" s="38"/>
      <c r="W101" s="38"/>
      <c r="X101" s="38"/>
      <c r="Y101" s="38"/>
      <c r="Z101" s="38"/>
      <c r="AA101" s="38"/>
      <c r="AB101" s="38"/>
      <c r="AC101" s="38"/>
      <c r="AD101" s="38"/>
      <c r="AE101" s="38"/>
    </row>
    <row r="105" s="2" customFormat="1" ht="6.96" customHeight="1">
      <c r="A105" s="38"/>
      <c r="B105" s="68"/>
      <c r="C105" s="69"/>
      <c r="D105" s="69"/>
      <c r="E105" s="69"/>
      <c r="F105" s="69"/>
      <c r="G105" s="69"/>
      <c r="H105" s="69"/>
      <c r="I105" s="69"/>
      <c r="J105" s="69"/>
      <c r="K105" s="69"/>
      <c r="L105" s="63"/>
      <c r="S105" s="38"/>
      <c r="T105" s="38"/>
      <c r="U105" s="38"/>
      <c r="V105" s="38"/>
      <c r="W105" s="38"/>
      <c r="X105" s="38"/>
      <c r="Y105" s="38"/>
      <c r="Z105" s="38"/>
      <c r="AA105" s="38"/>
      <c r="AB105" s="38"/>
      <c r="AC105" s="38"/>
      <c r="AD105" s="38"/>
      <c r="AE105" s="38"/>
    </row>
    <row r="106" s="2" customFormat="1" ht="24.96" customHeight="1">
      <c r="A106" s="38"/>
      <c r="B106" s="39"/>
      <c r="C106" s="23" t="s">
        <v>289</v>
      </c>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39"/>
      <c r="C107" s="40"/>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12" customHeight="1">
      <c r="A108" s="38"/>
      <c r="B108" s="39"/>
      <c r="C108" s="32" t="s">
        <v>16</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6.5" customHeight="1">
      <c r="A109" s="38"/>
      <c r="B109" s="39"/>
      <c r="C109" s="40"/>
      <c r="D109" s="40"/>
      <c r="E109" s="183" t="str">
        <f>E7</f>
        <v>Stavební úpravy v budově č.p. 1371, ul. Na Okrouhlíku, HK</v>
      </c>
      <c r="F109" s="32"/>
      <c r="G109" s="32"/>
      <c r="H109" s="32"/>
      <c r="I109" s="40"/>
      <c r="J109" s="40"/>
      <c r="K109" s="40"/>
      <c r="L109" s="63"/>
      <c r="S109" s="38"/>
      <c r="T109" s="38"/>
      <c r="U109" s="38"/>
      <c r="V109" s="38"/>
      <c r="W109" s="38"/>
      <c r="X109" s="38"/>
      <c r="Y109" s="38"/>
      <c r="Z109" s="38"/>
      <c r="AA109" s="38"/>
      <c r="AB109" s="38"/>
      <c r="AC109" s="38"/>
      <c r="AD109" s="38"/>
      <c r="AE109" s="38"/>
    </row>
    <row r="110" s="1" customFormat="1" ht="12" customHeight="1">
      <c r="B110" s="21"/>
      <c r="C110" s="32" t="s">
        <v>267</v>
      </c>
      <c r="D110" s="22"/>
      <c r="E110" s="22"/>
      <c r="F110" s="22"/>
      <c r="G110" s="22"/>
      <c r="H110" s="22"/>
      <c r="I110" s="22"/>
      <c r="J110" s="22"/>
      <c r="K110" s="22"/>
      <c r="L110" s="20"/>
    </row>
    <row r="111" s="2" customFormat="1" ht="16.5" customHeight="1">
      <c r="A111" s="38"/>
      <c r="B111" s="39"/>
      <c r="C111" s="40"/>
      <c r="D111" s="40"/>
      <c r="E111" s="183" t="s">
        <v>2686</v>
      </c>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269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76" t="str">
        <f>E11</f>
        <v>09.4 - FVE - solární elektrárna</v>
      </c>
      <c r="F113" s="40"/>
      <c r="G113" s="40"/>
      <c r="H113" s="40"/>
      <c r="I113" s="40"/>
      <c r="J113" s="40"/>
      <c r="K113" s="40"/>
      <c r="L113" s="63"/>
      <c r="S113" s="38"/>
      <c r="T113" s="38"/>
      <c r="U113" s="38"/>
      <c r="V113" s="38"/>
      <c r="W113" s="38"/>
      <c r="X113" s="38"/>
      <c r="Y113" s="38"/>
      <c r="Z113" s="38"/>
      <c r="AA113" s="38"/>
      <c r="AB113" s="38"/>
      <c r="AC113" s="38"/>
      <c r="AD113" s="38"/>
      <c r="AE113" s="38"/>
    </row>
    <row r="114" s="2" customFormat="1" ht="6.96" customHeight="1">
      <c r="A114" s="38"/>
      <c r="B114" s="39"/>
      <c r="C114" s="40"/>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20</v>
      </c>
      <c r="D115" s="40"/>
      <c r="E115" s="40"/>
      <c r="F115" s="27" t="str">
        <f>F14</f>
        <v>Na Okrouhlíku 1371, HK</v>
      </c>
      <c r="G115" s="40"/>
      <c r="H115" s="40"/>
      <c r="I115" s="32" t="s">
        <v>22</v>
      </c>
      <c r="J115" s="79" t="str">
        <f>IF(J14="","",J14)</f>
        <v>24. 6. 2024</v>
      </c>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25.65" customHeight="1">
      <c r="A117" s="38"/>
      <c r="B117" s="39"/>
      <c r="C117" s="32" t="s">
        <v>24</v>
      </c>
      <c r="D117" s="40"/>
      <c r="E117" s="40"/>
      <c r="F117" s="27" t="str">
        <f>E17</f>
        <v>Krajský úřad Královéhradeckého kraje</v>
      </c>
      <c r="G117" s="40"/>
      <c r="H117" s="40"/>
      <c r="I117" s="32" t="s">
        <v>30</v>
      </c>
      <c r="J117" s="36" t="str">
        <f>E23</f>
        <v>Energy Benefit Centre a.s.</v>
      </c>
      <c r="K117" s="40"/>
      <c r="L117" s="63"/>
      <c r="S117" s="38"/>
      <c r="T117" s="38"/>
      <c r="U117" s="38"/>
      <c r="V117" s="38"/>
      <c r="W117" s="38"/>
      <c r="X117" s="38"/>
      <c r="Y117" s="38"/>
      <c r="Z117" s="38"/>
      <c r="AA117" s="38"/>
      <c r="AB117" s="38"/>
      <c r="AC117" s="38"/>
      <c r="AD117" s="38"/>
      <c r="AE117" s="38"/>
    </row>
    <row r="118" s="2" customFormat="1" ht="15.15" customHeight="1">
      <c r="A118" s="38"/>
      <c r="B118" s="39"/>
      <c r="C118" s="32" t="s">
        <v>28</v>
      </c>
      <c r="D118" s="40"/>
      <c r="E118" s="40"/>
      <c r="F118" s="27" t="str">
        <f>IF(E20="","",E20)</f>
        <v>Vyplň údaj</v>
      </c>
      <c r="G118" s="40"/>
      <c r="H118" s="40"/>
      <c r="I118" s="32" t="s">
        <v>33</v>
      </c>
      <c r="J118" s="36" t="str">
        <f>E26</f>
        <v xml:space="preserve"> </v>
      </c>
      <c r="K118" s="40"/>
      <c r="L118" s="63"/>
      <c r="S118" s="38"/>
      <c r="T118" s="38"/>
      <c r="U118" s="38"/>
      <c r="V118" s="38"/>
      <c r="W118" s="38"/>
      <c r="X118" s="38"/>
      <c r="Y118" s="38"/>
      <c r="Z118" s="38"/>
      <c r="AA118" s="38"/>
      <c r="AB118" s="38"/>
      <c r="AC118" s="38"/>
      <c r="AD118" s="38"/>
      <c r="AE118" s="38"/>
    </row>
    <row r="119" s="2" customFormat="1" ht="10.32"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11" customFormat="1" ht="29.28" customHeight="1">
      <c r="A120" s="199"/>
      <c r="B120" s="200"/>
      <c r="C120" s="201" t="s">
        <v>290</v>
      </c>
      <c r="D120" s="202" t="s">
        <v>62</v>
      </c>
      <c r="E120" s="202" t="s">
        <v>58</v>
      </c>
      <c r="F120" s="202" t="s">
        <v>59</v>
      </c>
      <c r="G120" s="202" t="s">
        <v>291</v>
      </c>
      <c r="H120" s="202" t="s">
        <v>292</v>
      </c>
      <c r="I120" s="202" t="s">
        <v>293</v>
      </c>
      <c r="J120" s="202" t="s">
        <v>273</v>
      </c>
      <c r="K120" s="203" t="s">
        <v>294</v>
      </c>
      <c r="L120" s="204"/>
      <c r="M120" s="100" t="s">
        <v>1</v>
      </c>
      <c r="N120" s="101" t="s">
        <v>41</v>
      </c>
      <c r="O120" s="101" t="s">
        <v>295</v>
      </c>
      <c r="P120" s="101" t="s">
        <v>296</v>
      </c>
      <c r="Q120" s="101" t="s">
        <v>297</v>
      </c>
      <c r="R120" s="101" t="s">
        <v>298</v>
      </c>
      <c r="S120" s="101" t="s">
        <v>299</v>
      </c>
      <c r="T120" s="102" t="s">
        <v>300</v>
      </c>
      <c r="U120" s="199"/>
      <c r="V120" s="199"/>
      <c r="W120" s="199"/>
      <c r="X120" s="199"/>
      <c r="Y120" s="199"/>
      <c r="Z120" s="199"/>
      <c r="AA120" s="199"/>
      <c r="AB120" s="199"/>
      <c r="AC120" s="199"/>
      <c r="AD120" s="199"/>
      <c r="AE120" s="199"/>
    </row>
    <row r="121" s="2" customFormat="1" ht="22.8" customHeight="1">
      <c r="A121" s="38"/>
      <c r="B121" s="39"/>
      <c r="C121" s="107" t="s">
        <v>301</v>
      </c>
      <c r="D121" s="40"/>
      <c r="E121" s="40"/>
      <c r="F121" s="40"/>
      <c r="G121" s="40"/>
      <c r="H121" s="40"/>
      <c r="I121" s="40"/>
      <c r="J121" s="205">
        <f>BK121</f>
        <v>0</v>
      </c>
      <c r="K121" s="40"/>
      <c r="L121" s="44"/>
      <c r="M121" s="103"/>
      <c r="N121" s="206"/>
      <c r="O121" s="104"/>
      <c r="P121" s="207">
        <f>P122</f>
        <v>0</v>
      </c>
      <c r="Q121" s="104"/>
      <c r="R121" s="207">
        <f>R122</f>
        <v>0</v>
      </c>
      <c r="S121" s="104"/>
      <c r="T121" s="208">
        <f>T122</f>
        <v>0</v>
      </c>
      <c r="U121" s="38"/>
      <c r="V121" s="38"/>
      <c r="W121" s="38"/>
      <c r="X121" s="38"/>
      <c r="Y121" s="38"/>
      <c r="Z121" s="38"/>
      <c r="AA121" s="38"/>
      <c r="AB121" s="38"/>
      <c r="AC121" s="38"/>
      <c r="AD121" s="38"/>
      <c r="AE121" s="38"/>
      <c r="AT121" s="17" t="s">
        <v>76</v>
      </c>
      <c r="AU121" s="17" t="s">
        <v>275</v>
      </c>
      <c r="BK121" s="209">
        <f>BK122</f>
        <v>0</v>
      </c>
    </row>
    <row r="122" s="12" customFormat="1" ht="25.92" customHeight="1">
      <c r="A122" s="12"/>
      <c r="B122" s="210"/>
      <c r="C122" s="211"/>
      <c r="D122" s="212" t="s">
        <v>76</v>
      </c>
      <c r="E122" s="213" t="s">
        <v>908</v>
      </c>
      <c r="F122" s="213" t="s">
        <v>909</v>
      </c>
      <c r="G122" s="211"/>
      <c r="H122" s="211"/>
      <c r="I122" s="214"/>
      <c r="J122" s="215">
        <f>BK122</f>
        <v>0</v>
      </c>
      <c r="K122" s="211"/>
      <c r="L122" s="216"/>
      <c r="M122" s="217"/>
      <c r="N122" s="218"/>
      <c r="O122" s="218"/>
      <c r="P122" s="219">
        <f>SUM(P123:P157)</f>
        <v>0</v>
      </c>
      <c r="Q122" s="218"/>
      <c r="R122" s="219">
        <f>SUM(R123:R157)</f>
        <v>0</v>
      </c>
      <c r="S122" s="218"/>
      <c r="T122" s="220">
        <f>SUM(T123:T157)</f>
        <v>0</v>
      </c>
      <c r="U122" s="12"/>
      <c r="V122" s="12"/>
      <c r="W122" s="12"/>
      <c r="X122" s="12"/>
      <c r="Y122" s="12"/>
      <c r="Z122" s="12"/>
      <c r="AA122" s="12"/>
      <c r="AB122" s="12"/>
      <c r="AC122" s="12"/>
      <c r="AD122" s="12"/>
      <c r="AE122" s="12"/>
      <c r="AR122" s="221" t="s">
        <v>84</v>
      </c>
      <c r="AT122" s="222" t="s">
        <v>76</v>
      </c>
      <c r="AU122" s="222" t="s">
        <v>77</v>
      </c>
      <c r="AY122" s="221" t="s">
        <v>304</v>
      </c>
      <c r="BK122" s="223">
        <f>SUM(BK123:BK157)</f>
        <v>0</v>
      </c>
    </row>
    <row r="123" s="2" customFormat="1" ht="16.5" customHeight="1">
      <c r="A123" s="38"/>
      <c r="B123" s="39"/>
      <c r="C123" s="226" t="s">
        <v>84</v>
      </c>
      <c r="D123" s="226" t="s">
        <v>307</v>
      </c>
      <c r="E123" s="227" t="s">
        <v>2713</v>
      </c>
      <c r="F123" s="228" t="s">
        <v>2714</v>
      </c>
      <c r="G123" s="229" t="s">
        <v>911</v>
      </c>
      <c r="H123" s="230">
        <v>1</v>
      </c>
      <c r="I123" s="231"/>
      <c r="J123" s="232">
        <f>ROUND(I123*H123,2)</f>
        <v>0</v>
      </c>
      <c r="K123" s="228" t="s">
        <v>1</v>
      </c>
      <c r="L123" s="44"/>
      <c r="M123" s="233" t="s">
        <v>1</v>
      </c>
      <c r="N123" s="234" t="s">
        <v>42</v>
      </c>
      <c r="O123" s="91"/>
      <c r="P123" s="235">
        <f>O123*H123</f>
        <v>0</v>
      </c>
      <c r="Q123" s="235">
        <v>0</v>
      </c>
      <c r="R123" s="235">
        <f>Q123*H123</f>
        <v>0</v>
      </c>
      <c r="S123" s="235">
        <v>0</v>
      </c>
      <c r="T123" s="236">
        <f>S123*H123</f>
        <v>0</v>
      </c>
      <c r="U123" s="38"/>
      <c r="V123" s="38"/>
      <c r="W123" s="38"/>
      <c r="X123" s="38"/>
      <c r="Y123" s="38"/>
      <c r="Z123" s="38"/>
      <c r="AA123" s="38"/>
      <c r="AB123" s="38"/>
      <c r="AC123" s="38"/>
      <c r="AD123" s="38"/>
      <c r="AE123" s="38"/>
      <c r="AR123" s="237" t="s">
        <v>311</v>
      </c>
      <c r="AT123" s="237" t="s">
        <v>307</v>
      </c>
      <c r="AU123" s="237" t="s">
        <v>84</v>
      </c>
      <c r="AY123" s="17" t="s">
        <v>304</v>
      </c>
      <c r="BE123" s="238">
        <f>IF(N123="základní",J123,0)</f>
        <v>0</v>
      </c>
      <c r="BF123" s="238">
        <f>IF(N123="snížená",J123,0)</f>
        <v>0</v>
      </c>
      <c r="BG123" s="238">
        <f>IF(N123="zákl. přenesená",J123,0)</f>
        <v>0</v>
      </c>
      <c r="BH123" s="238">
        <f>IF(N123="sníž. přenesená",J123,0)</f>
        <v>0</v>
      </c>
      <c r="BI123" s="238">
        <f>IF(N123="nulová",J123,0)</f>
        <v>0</v>
      </c>
      <c r="BJ123" s="17" t="s">
        <v>84</v>
      </c>
      <c r="BK123" s="238">
        <f>ROUND(I123*H123,2)</f>
        <v>0</v>
      </c>
      <c r="BL123" s="17" t="s">
        <v>311</v>
      </c>
      <c r="BM123" s="237" t="s">
        <v>86</v>
      </c>
    </row>
    <row r="124" s="2" customFormat="1" ht="16.5" customHeight="1">
      <c r="A124" s="38"/>
      <c r="B124" s="39"/>
      <c r="C124" s="226" t="s">
        <v>86</v>
      </c>
      <c r="D124" s="226" t="s">
        <v>307</v>
      </c>
      <c r="E124" s="227" t="s">
        <v>935</v>
      </c>
      <c r="F124" s="228" t="s">
        <v>936</v>
      </c>
      <c r="G124" s="229" t="s">
        <v>575</v>
      </c>
      <c r="H124" s="230">
        <v>1</v>
      </c>
      <c r="I124" s="231"/>
      <c r="J124" s="232">
        <f>ROUND(I124*H124,2)</f>
        <v>0</v>
      </c>
      <c r="K124" s="228" t="s">
        <v>1</v>
      </c>
      <c r="L124" s="44"/>
      <c r="M124" s="233" t="s">
        <v>1</v>
      </c>
      <c r="N124" s="234" t="s">
        <v>42</v>
      </c>
      <c r="O124" s="91"/>
      <c r="P124" s="235">
        <f>O124*H124</f>
        <v>0</v>
      </c>
      <c r="Q124" s="235">
        <v>0</v>
      </c>
      <c r="R124" s="235">
        <f>Q124*H124</f>
        <v>0</v>
      </c>
      <c r="S124" s="235">
        <v>0</v>
      </c>
      <c r="T124" s="236">
        <f>S124*H124</f>
        <v>0</v>
      </c>
      <c r="U124" s="38"/>
      <c r="V124" s="38"/>
      <c r="W124" s="38"/>
      <c r="X124" s="38"/>
      <c r="Y124" s="38"/>
      <c r="Z124" s="38"/>
      <c r="AA124" s="38"/>
      <c r="AB124" s="38"/>
      <c r="AC124" s="38"/>
      <c r="AD124" s="38"/>
      <c r="AE124" s="38"/>
      <c r="AR124" s="237" t="s">
        <v>311</v>
      </c>
      <c r="AT124" s="237" t="s">
        <v>307</v>
      </c>
      <c r="AU124" s="237" t="s">
        <v>84</v>
      </c>
      <c r="AY124" s="17" t="s">
        <v>304</v>
      </c>
      <c r="BE124" s="238">
        <f>IF(N124="základní",J124,0)</f>
        <v>0</v>
      </c>
      <c r="BF124" s="238">
        <f>IF(N124="snížená",J124,0)</f>
        <v>0</v>
      </c>
      <c r="BG124" s="238">
        <f>IF(N124="zákl. přenesená",J124,0)</f>
        <v>0</v>
      </c>
      <c r="BH124" s="238">
        <f>IF(N124="sníž. přenesená",J124,0)</f>
        <v>0</v>
      </c>
      <c r="BI124" s="238">
        <f>IF(N124="nulová",J124,0)</f>
        <v>0</v>
      </c>
      <c r="BJ124" s="17" t="s">
        <v>84</v>
      </c>
      <c r="BK124" s="238">
        <f>ROUND(I124*H124,2)</f>
        <v>0</v>
      </c>
      <c r="BL124" s="17" t="s">
        <v>311</v>
      </c>
      <c r="BM124" s="237" t="s">
        <v>311</v>
      </c>
    </row>
    <row r="125" s="2" customFormat="1" ht="16.5" customHeight="1">
      <c r="A125" s="38"/>
      <c r="B125" s="39"/>
      <c r="C125" s="226" t="s">
        <v>305</v>
      </c>
      <c r="D125" s="226" t="s">
        <v>307</v>
      </c>
      <c r="E125" s="227" t="s">
        <v>2715</v>
      </c>
      <c r="F125" s="228" t="s">
        <v>2716</v>
      </c>
      <c r="G125" s="229" t="s">
        <v>911</v>
      </c>
      <c r="H125" s="230">
        <v>1</v>
      </c>
      <c r="I125" s="231"/>
      <c r="J125" s="232">
        <f>ROUND(I125*H125,2)</f>
        <v>0</v>
      </c>
      <c r="K125" s="228" t="s">
        <v>1</v>
      </c>
      <c r="L125" s="44"/>
      <c r="M125" s="233" t="s">
        <v>1</v>
      </c>
      <c r="N125" s="234" t="s">
        <v>42</v>
      </c>
      <c r="O125" s="91"/>
      <c r="P125" s="235">
        <f>O125*H125</f>
        <v>0</v>
      </c>
      <c r="Q125" s="235">
        <v>0</v>
      </c>
      <c r="R125" s="235">
        <f>Q125*H125</f>
        <v>0</v>
      </c>
      <c r="S125" s="235">
        <v>0</v>
      </c>
      <c r="T125" s="236">
        <f>S125*H125</f>
        <v>0</v>
      </c>
      <c r="U125" s="38"/>
      <c r="V125" s="38"/>
      <c r="W125" s="38"/>
      <c r="X125" s="38"/>
      <c r="Y125" s="38"/>
      <c r="Z125" s="38"/>
      <c r="AA125" s="38"/>
      <c r="AB125" s="38"/>
      <c r="AC125" s="38"/>
      <c r="AD125" s="38"/>
      <c r="AE125" s="38"/>
      <c r="AR125" s="237" t="s">
        <v>311</v>
      </c>
      <c r="AT125" s="237" t="s">
        <v>307</v>
      </c>
      <c r="AU125" s="237" t="s">
        <v>84</v>
      </c>
      <c r="AY125" s="17" t="s">
        <v>304</v>
      </c>
      <c r="BE125" s="238">
        <f>IF(N125="základní",J125,0)</f>
        <v>0</v>
      </c>
      <c r="BF125" s="238">
        <f>IF(N125="snížená",J125,0)</f>
        <v>0</v>
      </c>
      <c r="BG125" s="238">
        <f>IF(N125="zákl. přenesená",J125,0)</f>
        <v>0</v>
      </c>
      <c r="BH125" s="238">
        <f>IF(N125="sníž. přenesená",J125,0)</f>
        <v>0</v>
      </c>
      <c r="BI125" s="238">
        <f>IF(N125="nulová",J125,0)</f>
        <v>0</v>
      </c>
      <c r="BJ125" s="17" t="s">
        <v>84</v>
      </c>
      <c r="BK125" s="238">
        <f>ROUND(I125*H125,2)</f>
        <v>0</v>
      </c>
      <c r="BL125" s="17" t="s">
        <v>311</v>
      </c>
      <c r="BM125" s="237" t="s">
        <v>313</v>
      </c>
    </row>
    <row r="126" s="2" customFormat="1" ht="16.5" customHeight="1">
      <c r="A126" s="38"/>
      <c r="B126" s="39"/>
      <c r="C126" s="226" t="s">
        <v>311</v>
      </c>
      <c r="D126" s="226" t="s">
        <v>307</v>
      </c>
      <c r="E126" s="227" t="s">
        <v>935</v>
      </c>
      <c r="F126" s="228" t="s">
        <v>936</v>
      </c>
      <c r="G126" s="229" t="s">
        <v>575</v>
      </c>
      <c r="H126" s="230">
        <v>1</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348</v>
      </c>
    </row>
    <row r="127" s="2" customFormat="1" ht="16.5" customHeight="1">
      <c r="A127" s="38"/>
      <c r="B127" s="39"/>
      <c r="C127" s="226" t="s">
        <v>330</v>
      </c>
      <c r="D127" s="226" t="s">
        <v>307</v>
      </c>
      <c r="E127" s="227" t="s">
        <v>2717</v>
      </c>
      <c r="F127" s="228" t="s">
        <v>2718</v>
      </c>
      <c r="G127" s="229" t="s">
        <v>911</v>
      </c>
      <c r="H127" s="230">
        <v>18</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362</v>
      </c>
    </row>
    <row r="128" s="2" customFormat="1" ht="16.5" customHeight="1">
      <c r="A128" s="38"/>
      <c r="B128" s="39"/>
      <c r="C128" s="226" t="s">
        <v>313</v>
      </c>
      <c r="D128" s="226" t="s">
        <v>307</v>
      </c>
      <c r="E128" s="227" t="s">
        <v>2719</v>
      </c>
      <c r="F128" s="228" t="s">
        <v>2720</v>
      </c>
      <c r="G128" s="229" t="s">
        <v>911</v>
      </c>
      <c r="H128" s="230">
        <v>18</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8</v>
      </c>
    </row>
    <row r="129" s="2" customFormat="1" ht="16.5" customHeight="1">
      <c r="A129" s="38"/>
      <c r="B129" s="39"/>
      <c r="C129" s="226" t="s">
        <v>343</v>
      </c>
      <c r="D129" s="226" t="s">
        <v>307</v>
      </c>
      <c r="E129" s="227" t="s">
        <v>2721</v>
      </c>
      <c r="F129" s="228" t="s">
        <v>2722</v>
      </c>
      <c r="G129" s="229" t="s">
        <v>911</v>
      </c>
      <c r="H129" s="230">
        <v>50</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381</v>
      </c>
    </row>
    <row r="130" s="2" customFormat="1" ht="16.5" customHeight="1">
      <c r="A130" s="38"/>
      <c r="B130" s="39"/>
      <c r="C130" s="226" t="s">
        <v>348</v>
      </c>
      <c r="D130" s="226" t="s">
        <v>307</v>
      </c>
      <c r="E130" s="227" t="s">
        <v>2723</v>
      </c>
      <c r="F130" s="228" t="s">
        <v>2724</v>
      </c>
      <c r="G130" s="229" t="s">
        <v>911</v>
      </c>
      <c r="H130" s="230">
        <v>12</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392</v>
      </c>
    </row>
    <row r="131" s="2" customFormat="1" ht="16.5" customHeight="1">
      <c r="A131" s="38"/>
      <c r="B131" s="39"/>
      <c r="C131" s="226" t="s">
        <v>325</v>
      </c>
      <c r="D131" s="226" t="s">
        <v>307</v>
      </c>
      <c r="E131" s="227" t="s">
        <v>2725</v>
      </c>
      <c r="F131" s="228" t="s">
        <v>2726</v>
      </c>
      <c r="G131" s="229" t="s">
        <v>911</v>
      </c>
      <c r="H131" s="230">
        <v>1</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403</v>
      </c>
    </row>
    <row r="132" s="2" customFormat="1" ht="16.5" customHeight="1">
      <c r="A132" s="38"/>
      <c r="B132" s="39"/>
      <c r="C132" s="226" t="s">
        <v>362</v>
      </c>
      <c r="D132" s="226" t="s">
        <v>307</v>
      </c>
      <c r="E132" s="227" t="s">
        <v>2727</v>
      </c>
      <c r="F132" s="228" t="s">
        <v>2728</v>
      </c>
      <c r="G132" s="229" t="s">
        <v>911</v>
      </c>
      <c r="H132" s="230">
        <v>12</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414</v>
      </c>
    </row>
    <row r="133" s="2" customFormat="1" ht="24.15" customHeight="1">
      <c r="A133" s="38"/>
      <c r="B133" s="39"/>
      <c r="C133" s="226" t="s">
        <v>367</v>
      </c>
      <c r="D133" s="226" t="s">
        <v>307</v>
      </c>
      <c r="E133" s="227" t="s">
        <v>2729</v>
      </c>
      <c r="F133" s="228" t="s">
        <v>2730</v>
      </c>
      <c r="G133" s="229" t="s">
        <v>911</v>
      </c>
      <c r="H133" s="230">
        <v>4</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422</v>
      </c>
    </row>
    <row r="134" s="2" customFormat="1" ht="16.5" customHeight="1">
      <c r="A134" s="38"/>
      <c r="B134" s="39"/>
      <c r="C134" s="226" t="s">
        <v>8</v>
      </c>
      <c r="D134" s="226" t="s">
        <v>307</v>
      </c>
      <c r="E134" s="227" t="s">
        <v>2731</v>
      </c>
      <c r="F134" s="228" t="s">
        <v>2732</v>
      </c>
      <c r="G134" s="229" t="s">
        <v>547</v>
      </c>
      <c r="H134" s="230">
        <v>15</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433</v>
      </c>
    </row>
    <row r="135" s="2" customFormat="1" ht="16.5" customHeight="1">
      <c r="A135" s="38"/>
      <c r="B135" s="39"/>
      <c r="C135" s="226" t="s">
        <v>375</v>
      </c>
      <c r="D135" s="226" t="s">
        <v>307</v>
      </c>
      <c r="E135" s="227" t="s">
        <v>2733</v>
      </c>
      <c r="F135" s="228" t="s">
        <v>2734</v>
      </c>
      <c r="G135" s="229" t="s">
        <v>547</v>
      </c>
      <c r="H135" s="230">
        <v>15</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443</v>
      </c>
    </row>
    <row r="136" s="2" customFormat="1" ht="16.5" customHeight="1">
      <c r="A136" s="38"/>
      <c r="B136" s="39"/>
      <c r="C136" s="226" t="s">
        <v>381</v>
      </c>
      <c r="D136" s="226" t="s">
        <v>307</v>
      </c>
      <c r="E136" s="227" t="s">
        <v>2735</v>
      </c>
      <c r="F136" s="228" t="s">
        <v>2736</v>
      </c>
      <c r="G136" s="229" t="s">
        <v>911</v>
      </c>
      <c r="H136" s="230">
        <v>18</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451</v>
      </c>
    </row>
    <row r="137" s="2" customFormat="1" ht="16.5" customHeight="1">
      <c r="A137" s="38"/>
      <c r="B137" s="39"/>
      <c r="C137" s="226" t="s">
        <v>389</v>
      </c>
      <c r="D137" s="226" t="s">
        <v>307</v>
      </c>
      <c r="E137" s="227" t="s">
        <v>2737</v>
      </c>
      <c r="F137" s="228" t="s">
        <v>2738</v>
      </c>
      <c r="G137" s="229" t="s">
        <v>911</v>
      </c>
      <c r="H137" s="230">
        <v>1</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461</v>
      </c>
    </row>
    <row r="138" s="2" customFormat="1" ht="24.15" customHeight="1">
      <c r="A138" s="38"/>
      <c r="B138" s="39"/>
      <c r="C138" s="226" t="s">
        <v>392</v>
      </c>
      <c r="D138" s="226" t="s">
        <v>307</v>
      </c>
      <c r="E138" s="227" t="s">
        <v>2739</v>
      </c>
      <c r="F138" s="228" t="s">
        <v>2740</v>
      </c>
      <c r="G138" s="229" t="s">
        <v>547</v>
      </c>
      <c r="H138" s="230">
        <v>25</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426</v>
      </c>
    </row>
    <row r="139" s="2" customFormat="1" ht="24.15" customHeight="1">
      <c r="A139" s="38"/>
      <c r="B139" s="39"/>
      <c r="C139" s="226" t="s">
        <v>398</v>
      </c>
      <c r="D139" s="226" t="s">
        <v>307</v>
      </c>
      <c r="E139" s="227" t="s">
        <v>2741</v>
      </c>
      <c r="F139" s="228" t="s">
        <v>2742</v>
      </c>
      <c r="G139" s="229" t="s">
        <v>547</v>
      </c>
      <c r="H139" s="230">
        <v>25</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479</v>
      </c>
    </row>
    <row r="140" s="2" customFormat="1" ht="24.15" customHeight="1">
      <c r="A140" s="38"/>
      <c r="B140" s="39"/>
      <c r="C140" s="226" t="s">
        <v>403</v>
      </c>
      <c r="D140" s="226" t="s">
        <v>307</v>
      </c>
      <c r="E140" s="227" t="s">
        <v>2743</v>
      </c>
      <c r="F140" s="228" t="s">
        <v>2744</v>
      </c>
      <c r="G140" s="229" t="s">
        <v>547</v>
      </c>
      <c r="H140" s="230">
        <v>15</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488</v>
      </c>
    </row>
    <row r="141" s="2" customFormat="1" ht="16.5" customHeight="1">
      <c r="A141" s="38"/>
      <c r="B141" s="39"/>
      <c r="C141" s="226" t="s">
        <v>410</v>
      </c>
      <c r="D141" s="226" t="s">
        <v>307</v>
      </c>
      <c r="E141" s="227" t="s">
        <v>2745</v>
      </c>
      <c r="F141" s="228" t="s">
        <v>2746</v>
      </c>
      <c r="G141" s="229" t="s">
        <v>911</v>
      </c>
      <c r="H141" s="230">
        <v>1</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500</v>
      </c>
    </row>
    <row r="142" s="2" customFormat="1" ht="16.5" customHeight="1">
      <c r="A142" s="38"/>
      <c r="B142" s="39"/>
      <c r="C142" s="226" t="s">
        <v>414</v>
      </c>
      <c r="D142" s="226" t="s">
        <v>307</v>
      </c>
      <c r="E142" s="227" t="s">
        <v>2747</v>
      </c>
      <c r="F142" s="228" t="s">
        <v>2748</v>
      </c>
      <c r="G142" s="229" t="s">
        <v>547</v>
      </c>
      <c r="H142" s="230">
        <v>2</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508</v>
      </c>
    </row>
    <row r="143" s="2" customFormat="1" ht="16.5" customHeight="1">
      <c r="A143" s="38"/>
      <c r="B143" s="39"/>
      <c r="C143" s="226" t="s">
        <v>7</v>
      </c>
      <c r="D143" s="226" t="s">
        <v>307</v>
      </c>
      <c r="E143" s="227" t="s">
        <v>2749</v>
      </c>
      <c r="F143" s="228" t="s">
        <v>2750</v>
      </c>
      <c r="G143" s="229" t="s">
        <v>547</v>
      </c>
      <c r="H143" s="230">
        <v>25</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518</v>
      </c>
    </row>
    <row r="144" s="2" customFormat="1" ht="16.5" customHeight="1">
      <c r="A144" s="38"/>
      <c r="B144" s="39"/>
      <c r="C144" s="226" t="s">
        <v>422</v>
      </c>
      <c r="D144" s="226" t="s">
        <v>307</v>
      </c>
      <c r="E144" s="227" t="s">
        <v>2751</v>
      </c>
      <c r="F144" s="228" t="s">
        <v>2752</v>
      </c>
      <c r="G144" s="229" t="s">
        <v>911</v>
      </c>
      <c r="H144" s="230">
        <v>2</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531</v>
      </c>
    </row>
    <row r="145" s="2" customFormat="1" ht="24.15" customHeight="1">
      <c r="A145" s="38"/>
      <c r="B145" s="39"/>
      <c r="C145" s="226" t="s">
        <v>429</v>
      </c>
      <c r="D145" s="226" t="s">
        <v>307</v>
      </c>
      <c r="E145" s="227" t="s">
        <v>1109</v>
      </c>
      <c r="F145" s="228" t="s">
        <v>1110</v>
      </c>
      <c r="G145" s="229" t="s">
        <v>547</v>
      </c>
      <c r="H145" s="230">
        <v>50</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687</v>
      </c>
    </row>
    <row r="146" s="2" customFormat="1" ht="16.5" customHeight="1">
      <c r="A146" s="38"/>
      <c r="B146" s="39"/>
      <c r="C146" s="226" t="s">
        <v>433</v>
      </c>
      <c r="D146" s="226" t="s">
        <v>307</v>
      </c>
      <c r="E146" s="227" t="s">
        <v>2753</v>
      </c>
      <c r="F146" s="228" t="s">
        <v>2754</v>
      </c>
      <c r="G146" s="229" t="s">
        <v>911</v>
      </c>
      <c r="H146" s="230">
        <v>18</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697</v>
      </c>
    </row>
    <row r="147" s="2" customFormat="1" ht="16.5" customHeight="1">
      <c r="A147" s="38"/>
      <c r="B147" s="39"/>
      <c r="C147" s="226" t="s">
        <v>437</v>
      </c>
      <c r="D147" s="226" t="s">
        <v>307</v>
      </c>
      <c r="E147" s="227" t="s">
        <v>2755</v>
      </c>
      <c r="F147" s="228" t="s">
        <v>2756</v>
      </c>
      <c r="G147" s="229" t="s">
        <v>547</v>
      </c>
      <c r="H147" s="230">
        <v>36</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938</v>
      </c>
    </row>
    <row r="148" s="2" customFormat="1" ht="16.5" customHeight="1">
      <c r="A148" s="38"/>
      <c r="B148" s="39"/>
      <c r="C148" s="226" t="s">
        <v>443</v>
      </c>
      <c r="D148" s="226" t="s">
        <v>307</v>
      </c>
      <c r="E148" s="227" t="s">
        <v>2757</v>
      </c>
      <c r="F148" s="228" t="s">
        <v>2758</v>
      </c>
      <c r="G148" s="229" t="s">
        <v>547</v>
      </c>
      <c r="H148" s="230">
        <v>25</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940</v>
      </c>
    </row>
    <row r="149" s="2" customFormat="1" ht="16.5" customHeight="1">
      <c r="A149" s="38"/>
      <c r="B149" s="39"/>
      <c r="C149" s="226" t="s">
        <v>447</v>
      </c>
      <c r="D149" s="226" t="s">
        <v>307</v>
      </c>
      <c r="E149" s="227" t="s">
        <v>2759</v>
      </c>
      <c r="F149" s="228" t="s">
        <v>2760</v>
      </c>
      <c r="G149" s="229" t="s">
        <v>911</v>
      </c>
      <c r="H149" s="230">
        <v>1</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943</v>
      </c>
    </row>
    <row r="150" s="2" customFormat="1" ht="16.5" customHeight="1">
      <c r="A150" s="38"/>
      <c r="B150" s="39"/>
      <c r="C150" s="226" t="s">
        <v>451</v>
      </c>
      <c r="D150" s="226" t="s">
        <v>307</v>
      </c>
      <c r="E150" s="227" t="s">
        <v>2761</v>
      </c>
      <c r="F150" s="228" t="s">
        <v>2762</v>
      </c>
      <c r="G150" s="229" t="s">
        <v>911</v>
      </c>
      <c r="H150" s="230">
        <v>1</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945</v>
      </c>
    </row>
    <row r="151" s="2" customFormat="1" ht="16.5" customHeight="1">
      <c r="A151" s="38"/>
      <c r="B151" s="39"/>
      <c r="C151" s="226" t="s">
        <v>456</v>
      </c>
      <c r="D151" s="226" t="s">
        <v>307</v>
      </c>
      <c r="E151" s="227" t="s">
        <v>2763</v>
      </c>
      <c r="F151" s="228" t="s">
        <v>2764</v>
      </c>
      <c r="G151" s="229" t="s">
        <v>911</v>
      </c>
      <c r="H151" s="230">
        <v>1</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948</v>
      </c>
    </row>
    <row r="152" s="2" customFormat="1" ht="16.5" customHeight="1">
      <c r="A152" s="38"/>
      <c r="B152" s="39"/>
      <c r="C152" s="226" t="s">
        <v>461</v>
      </c>
      <c r="D152" s="226" t="s">
        <v>307</v>
      </c>
      <c r="E152" s="227" t="s">
        <v>2765</v>
      </c>
      <c r="F152" s="228" t="s">
        <v>2766</v>
      </c>
      <c r="G152" s="229" t="s">
        <v>911</v>
      </c>
      <c r="H152" s="230">
        <v>1</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950</v>
      </c>
    </row>
    <row r="153" s="2" customFormat="1" ht="16.5" customHeight="1">
      <c r="A153" s="38"/>
      <c r="B153" s="39"/>
      <c r="C153" s="226" t="s">
        <v>466</v>
      </c>
      <c r="D153" s="226" t="s">
        <v>307</v>
      </c>
      <c r="E153" s="227" t="s">
        <v>2767</v>
      </c>
      <c r="F153" s="228" t="s">
        <v>2768</v>
      </c>
      <c r="G153" s="229" t="s">
        <v>911</v>
      </c>
      <c r="H153" s="230">
        <v>1</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953</v>
      </c>
    </row>
    <row r="154" s="2" customFormat="1" ht="16.5" customHeight="1">
      <c r="A154" s="38"/>
      <c r="B154" s="39"/>
      <c r="C154" s="226" t="s">
        <v>426</v>
      </c>
      <c r="D154" s="226" t="s">
        <v>307</v>
      </c>
      <c r="E154" s="227" t="s">
        <v>2769</v>
      </c>
      <c r="F154" s="228" t="s">
        <v>2770</v>
      </c>
      <c r="G154" s="229" t="s">
        <v>911</v>
      </c>
      <c r="H154" s="230">
        <v>1</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956</v>
      </c>
    </row>
    <row r="155" s="2" customFormat="1" ht="16.5" customHeight="1">
      <c r="A155" s="38"/>
      <c r="B155" s="39"/>
      <c r="C155" s="226" t="s">
        <v>475</v>
      </c>
      <c r="D155" s="226" t="s">
        <v>307</v>
      </c>
      <c r="E155" s="227" t="s">
        <v>2771</v>
      </c>
      <c r="F155" s="228" t="s">
        <v>2772</v>
      </c>
      <c r="G155" s="229" t="s">
        <v>911</v>
      </c>
      <c r="H155" s="230">
        <v>1</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959</v>
      </c>
    </row>
    <row r="156" s="2" customFormat="1" ht="16.5" customHeight="1">
      <c r="A156" s="38"/>
      <c r="B156" s="39"/>
      <c r="C156" s="226" t="s">
        <v>479</v>
      </c>
      <c r="D156" s="226" t="s">
        <v>307</v>
      </c>
      <c r="E156" s="227" t="s">
        <v>2773</v>
      </c>
      <c r="F156" s="228" t="s">
        <v>2774</v>
      </c>
      <c r="G156" s="229" t="s">
        <v>911</v>
      </c>
      <c r="H156" s="230">
        <v>1</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962</v>
      </c>
    </row>
    <row r="157" s="2" customFormat="1" ht="16.5" customHeight="1">
      <c r="A157" s="38"/>
      <c r="B157" s="39"/>
      <c r="C157" s="226" t="s">
        <v>483</v>
      </c>
      <c r="D157" s="226" t="s">
        <v>307</v>
      </c>
      <c r="E157" s="227" t="s">
        <v>2775</v>
      </c>
      <c r="F157" s="228" t="s">
        <v>2776</v>
      </c>
      <c r="G157" s="229" t="s">
        <v>911</v>
      </c>
      <c r="H157" s="230">
        <v>1</v>
      </c>
      <c r="I157" s="231"/>
      <c r="J157" s="232">
        <f>ROUND(I157*H157,2)</f>
        <v>0</v>
      </c>
      <c r="K157" s="228" t="s">
        <v>1</v>
      </c>
      <c r="L157" s="44"/>
      <c r="M157" s="286" t="s">
        <v>1</v>
      </c>
      <c r="N157" s="287" t="s">
        <v>42</v>
      </c>
      <c r="O157" s="288"/>
      <c r="P157" s="289">
        <f>O157*H157</f>
        <v>0</v>
      </c>
      <c r="Q157" s="289">
        <v>0</v>
      </c>
      <c r="R157" s="289">
        <f>Q157*H157</f>
        <v>0</v>
      </c>
      <c r="S157" s="289">
        <v>0</v>
      </c>
      <c r="T157" s="290">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964</v>
      </c>
    </row>
    <row r="158" s="2" customFormat="1" ht="6.96" customHeight="1">
      <c r="A158" s="38"/>
      <c r="B158" s="66"/>
      <c r="C158" s="67"/>
      <c r="D158" s="67"/>
      <c r="E158" s="67"/>
      <c r="F158" s="67"/>
      <c r="G158" s="67"/>
      <c r="H158" s="67"/>
      <c r="I158" s="67"/>
      <c r="J158" s="67"/>
      <c r="K158" s="67"/>
      <c r="L158" s="44"/>
      <c r="M158" s="38"/>
      <c r="O158" s="38"/>
      <c r="P158" s="38"/>
      <c r="Q158" s="38"/>
      <c r="R158" s="38"/>
      <c r="S158" s="38"/>
      <c r="T158" s="38"/>
      <c r="U158" s="38"/>
      <c r="V158" s="38"/>
      <c r="W158" s="38"/>
      <c r="X158" s="38"/>
      <c r="Y158" s="38"/>
      <c r="Z158" s="38"/>
      <c r="AA158" s="38"/>
      <c r="AB158" s="38"/>
      <c r="AC158" s="38"/>
      <c r="AD158" s="38"/>
      <c r="AE158" s="38"/>
    </row>
  </sheetData>
  <sheetProtection sheet="1" autoFilter="0" formatColumns="0" formatRows="0" objects="1" scenarios="1" spinCount="100000" saltValue="uHz/vh15FvjUBsZ15a3h+GkqUtJf5KZ01QyzvxrfLKEwBbYoV3SpY3b+zxXwmYru9ix/+j5OLC47B/tKZ91osA==" hashValue="ZuHHiZfGRRfXvqRebzF8rgT4mo8pfyvtY/cR2UQtyVwDN+1dUtPgrOrULbPYNmghC0g5TO6TvPTJwgyyj/o+2Q==" algorithmName="SHA-512" password="CC35"/>
  <autoFilter ref="C120:K157"/>
  <mergeCells count="12">
    <mergeCell ref="E7:H7"/>
    <mergeCell ref="E9:H9"/>
    <mergeCell ref="E11:H11"/>
    <mergeCell ref="E20:H20"/>
    <mergeCell ref="E29:H29"/>
    <mergeCell ref="E85:H85"/>
    <mergeCell ref="E87:H87"/>
    <mergeCell ref="E89:H89"/>
    <mergeCell ref="E109:H109"/>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259</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2686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2777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ROUND(J127,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ROUND((SUM(BE127:BE168)),  2)</f>
        <v>0</v>
      </c>
      <c r="G35" s="38"/>
      <c r="H35" s="38"/>
      <c r="I35" s="164">
        <v>0.20999999999999999</v>
      </c>
      <c r="J35" s="163">
        <f>ROUND(((SUM(BE127:BE168))*I35),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ROUND((SUM(BF127:BF168)),  2)</f>
        <v>0</v>
      </c>
      <c r="G36" s="38"/>
      <c r="H36" s="38"/>
      <c r="I36" s="164">
        <v>0.12</v>
      </c>
      <c r="J36" s="163">
        <f>ROUND(((SUM(BF127:BF168))*I36),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ROUND((SUM(BG127:BG168)),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ROUND((SUM(BH127:BH168)),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ROUND((SUM(BI127:BI168)),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2686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09.5.1 - VZT-STŘECHA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J127</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1564</v>
      </c>
      <c r="E99" s="191"/>
      <c r="F99" s="191"/>
      <c r="G99" s="191"/>
      <c r="H99" s="191"/>
      <c r="I99" s="191"/>
      <c r="J99" s="192">
        <f>J128</f>
        <v>0</v>
      </c>
      <c r="K99" s="189"/>
      <c r="L99" s="193"/>
      <c r="S99" s="9"/>
      <c r="T99" s="9"/>
      <c r="U99" s="9"/>
      <c r="V99" s="9"/>
      <c r="W99" s="9"/>
      <c r="X99" s="9"/>
      <c r="Y99" s="9"/>
      <c r="Z99" s="9"/>
      <c r="AA99" s="9"/>
      <c r="AB99" s="9"/>
      <c r="AC99" s="9"/>
      <c r="AD99" s="9"/>
      <c r="AE99" s="9"/>
    </row>
    <row r="100" s="9" customFormat="1" ht="24.96" customHeight="1">
      <c r="A100" s="9"/>
      <c r="B100" s="188"/>
      <c r="C100" s="189"/>
      <c r="D100" s="190" t="s">
        <v>1286</v>
      </c>
      <c r="E100" s="191"/>
      <c r="F100" s="191"/>
      <c r="G100" s="191"/>
      <c r="H100" s="191"/>
      <c r="I100" s="191"/>
      <c r="J100" s="192">
        <f>J145</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1287</v>
      </c>
      <c r="E101" s="191"/>
      <c r="F101" s="191"/>
      <c r="G101" s="191"/>
      <c r="H101" s="191"/>
      <c r="I101" s="191"/>
      <c r="J101" s="192">
        <f>J153</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1808</v>
      </c>
      <c r="E102" s="191"/>
      <c r="F102" s="191"/>
      <c r="G102" s="191"/>
      <c r="H102" s="191"/>
      <c r="I102" s="191"/>
      <c r="J102" s="192">
        <f>J157</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1565</v>
      </c>
      <c r="E103" s="191"/>
      <c r="F103" s="191"/>
      <c r="G103" s="191"/>
      <c r="H103" s="191"/>
      <c r="I103" s="191"/>
      <c r="J103" s="192">
        <f>J161</f>
        <v>0</v>
      </c>
      <c r="K103" s="189"/>
      <c r="L103" s="193"/>
      <c r="S103" s="9"/>
      <c r="T103" s="9"/>
      <c r="U103" s="9"/>
      <c r="V103" s="9"/>
      <c r="W103" s="9"/>
      <c r="X103" s="9"/>
      <c r="Y103" s="9"/>
      <c r="Z103" s="9"/>
      <c r="AA103" s="9"/>
      <c r="AB103" s="9"/>
      <c r="AC103" s="9"/>
      <c r="AD103" s="9"/>
      <c r="AE103" s="9"/>
    </row>
    <row r="104" s="9" customFormat="1" ht="24.96" customHeight="1">
      <c r="A104" s="9"/>
      <c r="B104" s="188"/>
      <c r="C104" s="189"/>
      <c r="D104" s="190" t="s">
        <v>2778</v>
      </c>
      <c r="E104" s="191"/>
      <c r="F104" s="191"/>
      <c r="G104" s="191"/>
      <c r="H104" s="191"/>
      <c r="I104" s="191"/>
      <c r="J104" s="192">
        <f>J163</f>
        <v>0</v>
      </c>
      <c r="K104" s="189"/>
      <c r="L104" s="193"/>
      <c r="S104" s="9"/>
      <c r="T104" s="9"/>
      <c r="U104" s="9"/>
      <c r="V104" s="9"/>
      <c r="W104" s="9"/>
      <c r="X104" s="9"/>
      <c r="Y104" s="9"/>
      <c r="Z104" s="9"/>
      <c r="AA104" s="9"/>
      <c r="AB104" s="9"/>
      <c r="AC104" s="9"/>
      <c r="AD104" s="9"/>
      <c r="AE104" s="9"/>
    </row>
    <row r="105" s="9" customFormat="1" ht="24.96" customHeight="1">
      <c r="A105" s="9"/>
      <c r="B105" s="188"/>
      <c r="C105" s="189"/>
      <c r="D105" s="190" t="s">
        <v>2779</v>
      </c>
      <c r="E105" s="191"/>
      <c r="F105" s="191"/>
      <c r="G105" s="191"/>
      <c r="H105" s="191"/>
      <c r="I105" s="191"/>
      <c r="J105" s="192">
        <f>J167</f>
        <v>0</v>
      </c>
      <c r="K105" s="189"/>
      <c r="L105" s="193"/>
      <c r="S105" s="9"/>
      <c r="T105" s="9"/>
      <c r="U105" s="9"/>
      <c r="V105" s="9"/>
      <c r="W105" s="9"/>
      <c r="X105" s="9"/>
      <c r="Y105" s="9"/>
      <c r="Z105" s="9"/>
      <c r="AA105" s="9"/>
      <c r="AB105" s="9"/>
      <c r="AC105" s="9"/>
      <c r="AD105" s="9"/>
      <c r="AE105" s="9"/>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289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183" t="str">
        <f>E7</f>
        <v>Stavební úpravy v budově č.p. 1371, ul. Na Okrouhlíku, HK</v>
      </c>
      <c r="F115" s="32"/>
      <c r="G115" s="32"/>
      <c r="H115" s="32"/>
      <c r="I115" s="40"/>
      <c r="J115" s="40"/>
      <c r="K115" s="40"/>
      <c r="L115" s="63"/>
      <c r="S115" s="38"/>
      <c r="T115" s="38"/>
      <c r="U115" s="38"/>
      <c r="V115" s="38"/>
      <c r="W115" s="38"/>
      <c r="X115" s="38"/>
      <c r="Y115" s="38"/>
      <c r="Z115" s="38"/>
      <c r="AA115" s="38"/>
      <c r="AB115" s="38"/>
      <c r="AC115" s="38"/>
      <c r="AD115" s="38"/>
      <c r="AE115" s="38"/>
    </row>
    <row r="116" s="1" customFormat="1" ht="12" customHeight="1">
      <c r="B116" s="21"/>
      <c r="C116" s="32" t="s">
        <v>267</v>
      </c>
      <c r="D116" s="22"/>
      <c r="E116" s="22"/>
      <c r="F116" s="22"/>
      <c r="G116" s="22"/>
      <c r="H116" s="22"/>
      <c r="I116" s="22"/>
      <c r="J116" s="22"/>
      <c r="K116" s="22"/>
      <c r="L116" s="20"/>
    </row>
    <row r="117" s="2" customFormat="1" ht="16.5" customHeight="1">
      <c r="A117" s="38"/>
      <c r="B117" s="39"/>
      <c r="C117" s="40"/>
      <c r="D117" s="40"/>
      <c r="E117" s="183" t="s">
        <v>2686</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269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E11</f>
        <v>09.5.1 - VZT-STŘECHA</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F14</f>
        <v>Na Okrouhlíku 1371, HK</v>
      </c>
      <c r="G121" s="40"/>
      <c r="H121" s="40"/>
      <c r="I121" s="32" t="s">
        <v>22</v>
      </c>
      <c r="J121" s="79" t="str">
        <f>IF(J14="","",J14)</f>
        <v>24. 6. 2024</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25.65" customHeight="1">
      <c r="A123" s="38"/>
      <c r="B123" s="39"/>
      <c r="C123" s="32" t="s">
        <v>24</v>
      </c>
      <c r="D123" s="40"/>
      <c r="E123" s="40"/>
      <c r="F123" s="27" t="str">
        <f>E17</f>
        <v>Krajský úřad Královéhradeckého kraje</v>
      </c>
      <c r="G123" s="40"/>
      <c r="H123" s="40"/>
      <c r="I123" s="32" t="s">
        <v>30</v>
      </c>
      <c r="J123" s="36" t="str">
        <f>E23</f>
        <v>Energy Benefit Centre a.s.</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IF(E20="","",E20)</f>
        <v>Vyplň údaj</v>
      </c>
      <c r="G124" s="40"/>
      <c r="H124" s="40"/>
      <c r="I124" s="32" t="s">
        <v>33</v>
      </c>
      <c r="J124" s="36" t="str">
        <f>E26</f>
        <v xml:space="preserve"> </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1" customFormat="1" ht="29.28" customHeight="1">
      <c r="A126" s="199"/>
      <c r="B126" s="200"/>
      <c r="C126" s="201" t="s">
        <v>290</v>
      </c>
      <c r="D126" s="202" t="s">
        <v>62</v>
      </c>
      <c r="E126" s="202" t="s">
        <v>58</v>
      </c>
      <c r="F126" s="202" t="s">
        <v>59</v>
      </c>
      <c r="G126" s="202" t="s">
        <v>291</v>
      </c>
      <c r="H126" s="202" t="s">
        <v>292</v>
      </c>
      <c r="I126" s="202" t="s">
        <v>293</v>
      </c>
      <c r="J126" s="202" t="s">
        <v>273</v>
      </c>
      <c r="K126" s="203" t="s">
        <v>294</v>
      </c>
      <c r="L126" s="204"/>
      <c r="M126" s="100" t="s">
        <v>1</v>
      </c>
      <c r="N126" s="101" t="s">
        <v>41</v>
      </c>
      <c r="O126" s="101" t="s">
        <v>295</v>
      </c>
      <c r="P126" s="101" t="s">
        <v>296</v>
      </c>
      <c r="Q126" s="101" t="s">
        <v>297</v>
      </c>
      <c r="R126" s="101" t="s">
        <v>298</v>
      </c>
      <c r="S126" s="101" t="s">
        <v>299</v>
      </c>
      <c r="T126" s="102" t="s">
        <v>300</v>
      </c>
      <c r="U126" s="199"/>
      <c r="V126" s="199"/>
      <c r="W126" s="199"/>
      <c r="X126" s="199"/>
      <c r="Y126" s="199"/>
      <c r="Z126" s="199"/>
      <c r="AA126" s="199"/>
      <c r="AB126" s="199"/>
      <c r="AC126" s="199"/>
      <c r="AD126" s="199"/>
      <c r="AE126" s="199"/>
    </row>
    <row r="127" s="2" customFormat="1" ht="22.8" customHeight="1">
      <c r="A127" s="38"/>
      <c r="B127" s="39"/>
      <c r="C127" s="107" t="s">
        <v>301</v>
      </c>
      <c r="D127" s="40"/>
      <c r="E127" s="40"/>
      <c r="F127" s="40"/>
      <c r="G127" s="40"/>
      <c r="H127" s="40"/>
      <c r="I127" s="40"/>
      <c r="J127" s="205">
        <f>BK127</f>
        <v>0</v>
      </c>
      <c r="K127" s="40"/>
      <c r="L127" s="44"/>
      <c r="M127" s="103"/>
      <c r="N127" s="206"/>
      <c r="O127" s="104"/>
      <c r="P127" s="207">
        <f>P128+P145+P153+P157+P161+P163+P167</f>
        <v>0</v>
      </c>
      <c r="Q127" s="104"/>
      <c r="R127" s="207">
        <f>R128+R145+R153+R157+R161+R163+R167</f>
        <v>0</v>
      </c>
      <c r="S127" s="104"/>
      <c r="T127" s="208">
        <f>T128+T145+T153+T157+T161+T163+T167</f>
        <v>0</v>
      </c>
      <c r="U127" s="38"/>
      <c r="V127" s="38"/>
      <c r="W127" s="38"/>
      <c r="X127" s="38"/>
      <c r="Y127" s="38"/>
      <c r="Z127" s="38"/>
      <c r="AA127" s="38"/>
      <c r="AB127" s="38"/>
      <c r="AC127" s="38"/>
      <c r="AD127" s="38"/>
      <c r="AE127" s="38"/>
      <c r="AT127" s="17" t="s">
        <v>76</v>
      </c>
      <c r="AU127" s="17" t="s">
        <v>275</v>
      </c>
      <c r="BK127" s="209">
        <f>BK128+BK145+BK153+BK157+BK161+BK163+BK167</f>
        <v>0</v>
      </c>
    </row>
    <row r="128" s="12" customFormat="1" ht="25.92" customHeight="1">
      <c r="A128" s="12"/>
      <c r="B128" s="210"/>
      <c r="C128" s="211"/>
      <c r="D128" s="212" t="s">
        <v>76</v>
      </c>
      <c r="E128" s="213" t="s">
        <v>84</v>
      </c>
      <c r="F128" s="213" t="s">
        <v>1567</v>
      </c>
      <c r="G128" s="211"/>
      <c r="H128" s="211"/>
      <c r="I128" s="214"/>
      <c r="J128" s="215">
        <f>BK128</f>
        <v>0</v>
      </c>
      <c r="K128" s="211"/>
      <c r="L128" s="216"/>
      <c r="M128" s="217"/>
      <c r="N128" s="218"/>
      <c r="O128" s="218"/>
      <c r="P128" s="219">
        <f>SUM(P129:P144)</f>
        <v>0</v>
      </c>
      <c r="Q128" s="218"/>
      <c r="R128" s="219">
        <f>SUM(R129:R144)</f>
        <v>0</v>
      </c>
      <c r="S128" s="218"/>
      <c r="T128" s="220">
        <f>SUM(T129:T144)</f>
        <v>0</v>
      </c>
      <c r="U128" s="12"/>
      <c r="V128" s="12"/>
      <c r="W128" s="12"/>
      <c r="X128" s="12"/>
      <c r="Y128" s="12"/>
      <c r="Z128" s="12"/>
      <c r="AA128" s="12"/>
      <c r="AB128" s="12"/>
      <c r="AC128" s="12"/>
      <c r="AD128" s="12"/>
      <c r="AE128" s="12"/>
      <c r="AR128" s="221" t="s">
        <v>84</v>
      </c>
      <c r="AT128" s="222" t="s">
        <v>76</v>
      </c>
      <c r="AU128" s="222" t="s">
        <v>77</v>
      </c>
      <c r="AY128" s="221" t="s">
        <v>304</v>
      </c>
      <c r="BK128" s="223">
        <f>SUM(BK129:BK144)</f>
        <v>0</v>
      </c>
    </row>
    <row r="129" s="2" customFormat="1" ht="408" customHeight="1">
      <c r="A129" s="38"/>
      <c r="B129" s="39"/>
      <c r="C129" s="226" t="s">
        <v>84</v>
      </c>
      <c r="D129" s="226" t="s">
        <v>307</v>
      </c>
      <c r="E129" s="227" t="s">
        <v>2780</v>
      </c>
      <c r="F129" s="295" t="s">
        <v>2781</v>
      </c>
      <c r="G129" s="229" t="s">
        <v>1293</v>
      </c>
      <c r="H129" s="230">
        <v>1</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86</v>
      </c>
    </row>
    <row r="130" s="2" customFormat="1">
      <c r="A130" s="38"/>
      <c r="B130" s="39"/>
      <c r="C130" s="40"/>
      <c r="D130" s="241" t="s">
        <v>912</v>
      </c>
      <c r="E130" s="40"/>
      <c r="F130" s="291" t="s">
        <v>2782</v>
      </c>
      <c r="G130" s="40"/>
      <c r="H130" s="40"/>
      <c r="I130" s="292"/>
      <c r="J130" s="40"/>
      <c r="K130" s="40"/>
      <c r="L130" s="44"/>
      <c r="M130" s="293"/>
      <c r="N130" s="294"/>
      <c r="O130" s="91"/>
      <c r="P130" s="91"/>
      <c r="Q130" s="91"/>
      <c r="R130" s="91"/>
      <c r="S130" s="91"/>
      <c r="T130" s="92"/>
      <c r="U130" s="38"/>
      <c r="V130" s="38"/>
      <c r="W130" s="38"/>
      <c r="X130" s="38"/>
      <c r="Y130" s="38"/>
      <c r="Z130" s="38"/>
      <c r="AA130" s="38"/>
      <c r="AB130" s="38"/>
      <c r="AC130" s="38"/>
      <c r="AD130" s="38"/>
      <c r="AE130" s="38"/>
      <c r="AT130" s="17" t="s">
        <v>912</v>
      </c>
      <c r="AU130" s="17" t="s">
        <v>84</v>
      </c>
    </row>
    <row r="131" s="2" customFormat="1" ht="55.5" customHeight="1">
      <c r="A131" s="38"/>
      <c r="B131" s="39"/>
      <c r="C131" s="226" t="s">
        <v>86</v>
      </c>
      <c r="D131" s="226" t="s">
        <v>307</v>
      </c>
      <c r="E131" s="227" t="s">
        <v>2783</v>
      </c>
      <c r="F131" s="228" t="s">
        <v>2784</v>
      </c>
      <c r="G131" s="229" t="s">
        <v>911</v>
      </c>
      <c r="H131" s="230">
        <v>3</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311</v>
      </c>
    </row>
    <row r="132" s="2" customFormat="1" ht="24.15" customHeight="1">
      <c r="A132" s="38"/>
      <c r="B132" s="39"/>
      <c r="C132" s="226" t="s">
        <v>305</v>
      </c>
      <c r="D132" s="226" t="s">
        <v>307</v>
      </c>
      <c r="E132" s="227" t="s">
        <v>2785</v>
      </c>
      <c r="F132" s="228" t="s">
        <v>2786</v>
      </c>
      <c r="G132" s="229" t="s">
        <v>911</v>
      </c>
      <c r="H132" s="230">
        <v>1</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313</v>
      </c>
    </row>
    <row r="133" s="2" customFormat="1" ht="90" customHeight="1">
      <c r="A133" s="38"/>
      <c r="B133" s="39"/>
      <c r="C133" s="226" t="s">
        <v>311</v>
      </c>
      <c r="D133" s="226" t="s">
        <v>307</v>
      </c>
      <c r="E133" s="227" t="s">
        <v>2787</v>
      </c>
      <c r="F133" s="228" t="s">
        <v>2788</v>
      </c>
      <c r="G133" s="229" t="s">
        <v>1293</v>
      </c>
      <c r="H133" s="230">
        <v>1</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348</v>
      </c>
    </row>
    <row r="134" s="2" customFormat="1" ht="90" customHeight="1">
      <c r="A134" s="38"/>
      <c r="B134" s="39"/>
      <c r="C134" s="226" t="s">
        <v>330</v>
      </c>
      <c r="D134" s="226" t="s">
        <v>307</v>
      </c>
      <c r="E134" s="227" t="s">
        <v>2789</v>
      </c>
      <c r="F134" s="228" t="s">
        <v>2788</v>
      </c>
      <c r="G134" s="229" t="s">
        <v>1293</v>
      </c>
      <c r="H134" s="230">
        <v>1</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362</v>
      </c>
    </row>
    <row r="135" s="2" customFormat="1" ht="44.25" customHeight="1">
      <c r="A135" s="38"/>
      <c r="B135" s="39"/>
      <c r="C135" s="226" t="s">
        <v>313</v>
      </c>
      <c r="D135" s="226" t="s">
        <v>307</v>
      </c>
      <c r="E135" s="227" t="s">
        <v>2790</v>
      </c>
      <c r="F135" s="228" t="s">
        <v>2791</v>
      </c>
      <c r="G135" s="229" t="s">
        <v>1293</v>
      </c>
      <c r="H135" s="230">
        <v>2</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8</v>
      </c>
    </row>
    <row r="136" s="2" customFormat="1" ht="62.7" customHeight="1">
      <c r="A136" s="38"/>
      <c r="B136" s="39"/>
      <c r="C136" s="226" t="s">
        <v>343</v>
      </c>
      <c r="D136" s="226" t="s">
        <v>307</v>
      </c>
      <c r="E136" s="227" t="s">
        <v>2792</v>
      </c>
      <c r="F136" s="228" t="s">
        <v>2793</v>
      </c>
      <c r="G136" s="229" t="s">
        <v>1293</v>
      </c>
      <c r="H136" s="230">
        <v>1</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381</v>
      </c>
    </row>
    <row r="137" s="2" customFormat="1" ht="62.7" customHeight="1">
      <c r="A137" s="38"/>
      <c r="B137" s="39"/>
      <c r="C137" s="226" t="s">
        <v>348</v>
      </c>
      <c r="D137" s="226" t="s">
        <v>307</v>
      </c>
      <c r="E137" s="227" t="s">
        <v>2794</v>
      </c>
      <c r="F137" s="228" t="s">
        <v>2795</v>
      </c>
      <c r="G137" s="229" t="s">
        <v>1293</v>
      </c>
      <c r="H137" s="230">
        <v>6</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392</v>
      </c>
    </row>
    <row r="138" s="2" customFormat="1" ht="37.8" customHeight="1">
      <c r="A138" s="38"/>
      <c r="B138" s="39"/>
      <c r="C138" s="226" t="s">
        <v>325</v>
      </c>
      <c r="D138" s="226" t="s">
        <v>307</v>
      </c>
      <c r="E138" s="227" t="s">
        <v>2796</v>
      </c>
      <c r="F138" s="228" t="s">
        <v>2797</v>
      </c>
      <c r="G138" s="229" t="s">
        <v>911</v>
      </c>
      <c r="H138" s="230">
        <v>1</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403</v>
      </c>
    </row>
    <row r="139" s="2" customFormat="1" ht="37.8" customHeight="1">
      <c r="A139" s="38"/>
      <c r="B139" s="39"/>
      <c r="C139" s="226" t="s">
        <v>362</v>
      </c>
      <c r="D139" s="226" t="s">
        <v>307</v>
      </c>
      <c r="E139" s="227" t="s">
        <v>2798</v>
      </c>
      <c r="F139" s="228" t="s">
        <v>2799</v>
      </c>
      <c r="G139" s="229" t="s">
        <v>911</v>
      </c>
      <c r="H139" s="230">
        <v>1</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414</v>
      </c>
    </row>
    <row r="140" s="2" customFormat="1" ht="55.5" customHeight="1">
      <c r="A140" s="38"/>
      <c r="B140" s="39"/>
      <c r="C140" s="226" t="s">
        <v>367</v>
      </c>
      <c r="D140" s="226" t="s">
        <v>307</v>
      </c>
      <c r="E140" s="227" t="s">
        <v>2800</v>
      </c>
      <c r="F140" s="228" t="s">
        <v>2801</v>
      </c>
      <c r="G140" s="229" t="s">
        <v>1310</v>
      </c>
      <c r="H140" s="230">
        <v>15</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422</v>
      </c>
    </row>
    <row r="141" s="2" customFormat="1" ht="55.5" customHeight="1">
      <c r="A141" s="38"/>
      <c r="B141" s="39"/>
      <c r="C141" s="226" t="s">
        <v>8</v>
      </c>
      <c r="D141" s="226" t="s">
        <v>307</v>
      </c>
      <c r="E141" s="227" t="s">
        <v>1618</v>
      </c>
      <c r="F141" s="228" t="s">
        <v>1305</v>
      </c>
      <c r="G141" s="229" t="s">
        <v>317</v>
      </c>
      <c r="H141" s="230">
        <v>230</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433</v>
      </c>
    </row>
    <row r="142" s="2" customFormat="1" ht="62.7" customHeight="1">
      <c r="A142" s="38"/>
      <c r="B142" s="39"/>
      <c r="C142" s="226" t="s">
        <v>375</v>
      </c>
      <c r="D142" s="226" t="s">
        <v>307</v>
      </c>
      <c r="E142" s="227" t="s">
        <v>2802</v>
      </c>
      <c r="F142" s="228" t="s">
        <v>2803</v>
      </c>
      <c r="G142" s="229" t="s">
        <v>317</v>
      </c>
      <c r="H142" s="230">
        <v>195</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443</v>
      </c>
    </row>
    <row r="143" s="2" customFormat="1" ht="78" customHeight="1">
      <c r="A143" s="38"/>
      <c r="B143" s="39"/>
      <c r="C143" s="226" t="s">
        <v>381</v>
      </c>
      <c r="D143" s="226" t="s">
        <v>307</v>
      </c>
      <c r="E143" s="227" t="s">
        <v>2804</v>
      </c>
      <c r="F143" s="228" t="s">
        <v>2805</v>
      </c>
      <c r="G143" s="229" t="s">
        <v>317</v>
      </c>
      <c r="H143" s="230">
        <v>16</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451</v>
      </c>
    </row>
    <row r="144" s="2" customFormat="1" ht="55.5" customHeight="1">
      <c r="A144" s="38"/>
      <c r="B144" s="39"/>
      <c r="C144" s="226" t="s">
        <v>389</v>
      </c>
      <c r="D144" s="226" t="s">
        <v>307</v>
      </c>
      <c r="E144" s="227" t="s">
        <v>2806</v>
      </c>
      <c r="F144" s="228" t="s">
        <v>2807</v>
      </c>
      <c r="G144" s="229" t="s">
        <v>1293</v>
      </c>
      <c r="H144" s="230">
        <v>1</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461</v>
      </c>
    </row>
    <row r="145" s="12" customFormat="1" ht="25.92" customHeight="1">
      <c r="A145" s="12"/>
      <c r="B145" s="210"/>
      <c r="C145" s="211"/>
      <c r="D145" s="212" t="s">
        <v>76</v>
      </c>
      <c r="E145" s="213" t="s">
        <v>86</v>
      </c>
      <c r="F145" s="213" t="s">
        <v>1290</v>
      </c>
      <c r="G145" s="211"/>
      <c r="H145" s="211"/>
      <c r="I145" s="214"/>
      <c r="J145" s="215">
        <f>BK145</f>
        <v>0</v>
      </c>
      <c r="K145" s="211"/>
      <c r="L145" s="216"/>
      <c r="M145" s="217"/>
      <c r="N145" s="218"/>
      <c r="O145" s="218"/>
      <c r="P145" s="219">
        <f>SUM(P146:P152)</f>
        <v>0</v>
      </c>
      <c r="Q145" s="218"/>
      <c r="R145" s="219">
        <f>SUM(R146:R152)</f>
        <v>0</v>
      </c>
      <c r="S145" s="218"/>
      <c r="T145" s="220">
        <f>SUM(T146:T152)</f>
        <v>0</v>
      </c>
      <c r="U145" s="12"/>
      <c r="V145" s="12"/>
      <c r="W145" s="12"/>
      <c r="X145" s="12"/>
      <c r="Y145" s="12"/>
      <c r="Z145" s="12"/>
      <c r="AA145" s="12"/>
      <c r="AB145" s="12"/>
      <c r="AC145" s="12"/>
      <c r="AD145" s="12"/>
      <c r="AE145" s="12"/>
      <c r="AR145" s="221" t="s">
        <v>84</v>
      </c>
      <c r="AT145" s="222" t="s">
        <v>76</v>
      </c>
      <c r="AU145" s="222" t="s">
        <v>77</v>
      </c>
      <c r="AY145" s="221" t="s">
        <v>304</v>
      </c>
      <c r="BK145" s="223">
        <f>SUM(BK146:BK152)</f>
        <v>0</v>
      </c>
    </row>
    <row r="146" s="2" customFormat="1" ht="49.05" customHeight="1">
      <c r="A146" s="38"/>
      <c r="B146" s="39"/>
      <c r="C146" s="226" t="s">
        <v>392</v>
      </c>
      <c r="D146" s="226" t="s">
        <v>307</v>
      </c>
      <c r="E146" s="227" t="s">
        <v>2808</v>
      </c>
      <c r="F146" s="228" t="s">
        <v>1292</v>
      </c>
      <c r="G146" s="229" t="s">
        <v>1293</v>
      </c>
      <c r="H146" s="230">
        <v>1</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426</v>
      </c>
    </row>
    <row r="147" s="2" customFormat="1" ht="44.25" customHeight="1">
      <c r="A147" s="38"/>
      <c r="B147" s="39"/>
      <c r="C147" s="226" t="s">
        <v>398</v>
      </c>
      <c r="D147" s="226" t="s">
        <v>307</v>
      </c>
      <c r="E147" s="227" t="s">
        <v>2809</v>
      </c>
      <c r="F147" s="228" t="s">
        <v>2810</v>
      </c>
      <c r="G147" s="229" t="s">
        <v>1293</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479</v>
      </c>
    </row>
    <row r="148" s="2" customFormat="1" ht="24.15" customHeight="1">
      <c r="A148" s="38"/>
      <c r="B148" s="39"/>
      <c r="C148" s="226" t="s">
        <v>403</v>
      </c>
      <c r="D148" s="226" t="s">
        <v>307</v>
      </c>
      <c r="E148" s="227" t="s">
        <v>2811</v>
      </c>
      <c r="F148" s="228" t="s">
        <v>2812</v>
      </c>
      <c r="G148" s="229" t="s">
        <v>911</v>
      </c>
      <c r="H148" s="230">
        <v>1</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488</v>
      </c>
    </row>
    <row r="149" s="2" customFormat="1" ht="21.75" customHeight="1">
      <c r="A149" s="38"/>
      <c r="B149" s="39"/>
      <c r="C149" s="226" t="s">
        <v>410</v>
      </c>
      <c r="D149" s="226" t="s">
        <v>307</v>
      </c>
      <c r="E149" s="227" t="s">
        <v>1302</v>
      </c>
      <c r="F149" s="228" t="s">
        <v>1303</v>
      </c>
      <c r="G149" s="229" t="s">
        <v>911</v>
      </c>
      <c r="H149" s="230">
        <v>1</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500</v>
      </c>
    </row>
    <row r="150" s="2" customFormat="1" ht="78" customHeight="1">
      <c r="A150" s="38"/>
      <c r="B150" s="39"/>
      <c r="C150" s="226" t="s">
        <v>414</v>
      </c>
      <c r="D150" s="226" t="s">
        <v>307</v>
      </c>
      <c r="E150" s="227" t="s">
        <v>2813</v>
      </c>
      <c r="F150" s="228" t="s">
        <v>2814</v>
      </c>
      <c r="G150" s="229" t="s">
        <v>1310</v>
      </c>
      <c r="H150" s="230">
        <v>0.5</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508</v>
      </c>
    </row>
    <row r="151" s="2" customFormat="1" ht="55.5" customHeight="1">
      <c r="A151" s="38"/>
      <c r="B151" s="39"/>
      <c r="C151" s="226" t="s">
        <v>7</v>
      </c>
      <c r="D151" s="226" t="s">
        <v>307</v>
      </c>
      <c r="E151" s="227" t="s">
        <v>1304</v>
      </c>
      <c r="F151" s="228" t="s">
        <v>1305</v>
      </c>
      <c r="G151" s="229" t="s">
        <v>317</v>
      </c>
      <c r="H151" s="230">
        <v>11</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518</v>
      </c>
    </row>
    <row r="152" s="2" customFormat="1" ht="49.05" customHeight="1">
      <c r="A152" s="38"/>
      <c r="B152" s="39"/>
      <c r="C152" s="226" t="s">
        <v>422</v>
      </c>
      <c r="D152" s="226" t="s">
        <v>307</v>
      </c>
      <c r="E152" s="227" t="s">
        <v>2815</v>
      </c>
      <c r="F152" s="228" t="s">
        <v>2816</v>
      </c>
      <c r="G152" s="229" t="s">
        <v>317</v>
      </c>
      <c r="H152" s="230">
        <v>5</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531</v>
      </c>
    </row>
    <row r="153" s="12" customFormat="1" ht="25.92" customHeight="1">
      <c r="A153" s="12"/>
      <c r="B153" s="210"/>
      <c r="C153" s="211"/>
      <c r="D153" s="212" t="s">
        <v>76</v>
      </c>
      <c r="E153" s="213" t="s">
        <v>305</v>
      </c>
      <c r="F153" s="213" t="s">
        <v>1313</v>
      </c>
      <c r="G153" s="211"/>
      <c r="H153" s="211"/>
      <c r="I153" s="214"/>
      <c r="J153" s="215">
        <f>BK153</f>
        <v>0</v>
      </c>
      <c r="K153" s="211"/>
      <c r="L153" s="216"/>
      <c r="M153" s="217"/>
      <c r="N153" s="218"/>
      <c r="O153" s="218"/>
      <c r="P153" s="219">
        <f>SUM(P154:P156)</f>
        <v>0</v>
      </c>
      <c r="Q153" s="218"/>
      <c r="R153" s="219">
        <f>SUM(R154:R156)</f>
        <v>0</v>
      </c>
      <c r="S153" s="218"/>
      <c r="T153" s="220">
        <f>SUM(T154:T156)</f>
        <v>0</v>
      </c>
      <c r="U153" s="12"/>
      <c r="V153" s="12"/>
      <c r="W153" s="12"/>
      <c r="X153" s="12"/>
      <c r="Y153" s="12"/>
      <c r="Z153" s="12"/>
      <c r="AA153" s="12"/>
      <c r="AB153" s="12"/>
      <c r="AC153" s="12"/>
      <c r="AD153" s="12"/>
      <c r="AE153" s="12"/>
      <c r="AR153" s="221" t="s">
        <v>84</v>
      </c>
      <c r="AT153" s="222" t="s">
        <v>76</v>
      </c>
      <c r="AU153" s="222" t="s">
        <v>77</v>
      </c>
      <c r="AY153" s="221" t="s">
        <v>304</v>
      </c>
      <c r="BK153" s="223">
        <f>SUM(BK154:BK156)</f>
        <v>0</v>
      </c>
    </row>
    <row r="154" s="2" customFormat="1" ht="24.15" customHeight="1">
      <c r="A154" s="38"/>
      <c r="B154" s="39"/>
      <c r="C154" s="226" t="s">
        <v>429</v>
      </c>
      <c r="D154" s="226" t="s">
        <v>307</v>
      </c>
      <c r="E154" s="227" t="s">
        <v>2817</v>
      </c>
      <c r="F154" s="228" t="s">
        <v>2818</v>
      </c>
      <c r="G154" s="229" t="s">
        <v>911</v>
      </c>
      <c r="H154" s="230">
        <v>1</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687</v>
      </c>
    </row>
    <row r="155" s="2" customFormat="1" ht="55.5" customHeight="1">
      <c r="A155" s="38"/>
      <c r="B155" s="39"/>
      <c r="C155" s="226" t="s">
        <v>433</v>
      </c>
      <c r="D155" s="226" t="s">
        <v>307</v>
      </c>
      <c r="E155" s="227" t="s">
        <v>1336</v>
      </c>
      <c r="F155" s="228" t="s">
        <v>1305</v>
      </c>
      <c r="G155" s="229" t="s">
        <v>317</v>
      </c>
      <c r="H155" s="230">
        <v>3</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697</v>
      </c>
    </row>
    <row r="156" s="2" customFormat="1" ht="49.05" customHeight="1">
      <c r="A156" s="38"/>
      <c r="B156" s="39"/>
      <c r="C156" s="226" t="s">
        <v>437</v>
      </c>
      <c r="D156" s="226" t="s">
        <v>307</v>
      </c>
      <c r="E156" s="227" t="s">
        <v>2819</v>
      </c>
      <c r="F156" s="228" t="s">
        <v>2816</v>
      </c>
      <c r="G156" s="229" t="s">
        <v>317</v>
      </c>
      <c r="H156" s="230">
        <v>6</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938</v>
      </c>
    </row>
    <row r="157" s="12" customFormat="1" ht="25.92" customHeight="1">
      <c r="A157" s="12"/>
      <c r="B157" s="210"/>
      <c r="C157" s="211"/>
      <c r="D157" s="212" t="s">
        <v>76</v>
      </c>
      <c r="E157" s="213" t="s">
        <v>311</v>
      </c>
      <c r="F157" s="213" t="s">
        <v>1859</v>
      </c>
      <c r="G157" s="211"/>
      <c r="H157" s="211"/>
      <c r="I157" s="214"/>
      <c r="J157" s="215">
        <f>BK157</f>
        <v>0</v>
      </c>
      <c r="K157" s="211"/>
      <c r="L157" s="216"/>
      <c r="M157" s="217"/>
      <c r="N157" s="218"/>
      <c r="O157" s="218"/>
      <c r="P157" s="219">
        <f>SUM(P158:P160)</f>
        <v>0</v>
      </c>
      <c r="Q157" s="218"/>
      <c r="R157" s="219">
        <f>SUM(R158:R160)</f>
        <v>0</v>
      </c>
      <c r="S157" s="218"/>
      <c r="T157" s="220">
        <f>SUM(T158:T160)</f>
        <v>0</v>
      </c>
      <c r="U157" s="12"/>
      <c r="V157" s="12"/>
      <c r="W157" s="12"/>
      <c r="X157" s="12"/>
      <c r="Y157" s="12"/>
      <c r="Z157" s="12"/>
      <c r="AA157" s="12"/>
      <c r="AB157" s="12"/>
      <c r="AC157" s="12"/>
      <c r="AD157" s="12"/>
      <c r="AE157" s="12"/>
      <c r="AR157" s="221" t="s">
        <v>84</v>
      </c>
      <c r="AT157" s="222" t="s">
        <v>76</v>
      </c>
      <c r="AU157" s="222" t="s">
        <v>77</v>
      </c>
      <c r="AY157" s="221" t="s">
        <v>304</v>
      </c>
      <c r="BK157" s="223">
        <f>SUM(BK158:BK160)</f>
        <v>0</v>
      </c>
    </row>
    <row r="158" s="2" customFormat="1" ht="16.5" customHeight="1">
      <c r="A158" s="38"/>
      <c r="B158" s="39"/>
      <c r="C158" s="226" t="s">
        <v>443</v>
      </c>
      <c r="D158" s="226" t="s">
        <v>307</v>
      </c>
      <c r="E158" s="227" t="s">
        <v>2820</v>
      </c>
      <c r="F158" s="228" t="s">
        <v>2821</v>
      </c>
      <c r="G158" s="229" t="s">
        <v>911</v>
      </c>
      <c r="H158" s="230">
        <v>1</v>
      </c>
      <c r="I158" s="231"/>
      <c r="J158" s="232">
        <f>ROUND(I158*H158,2)</f>
        <v>0</v>
      </c>
      <c r="K158" s="228" t="s">
        <v>1</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940</v>
      </c>
    </row>
    <row r="159" s="2" customFormat="1" ht="78" customHeight="1">
      <c r="A159" s="38"/>
      <c r="B159" s="39"/>
      <c r="C159" s="226" t="s">
        <v>447</v>
      </c>
      <c r="D159" s="226" t="s">
        <v>307</v>
      </c>
      <c r="E159" s="227" t="s">
        <v>2822</v>
      </c>
      <c r="F159" s="228" t="s">
        <v>1333</v>
      </c>
      <c r="G159" s="229" t="s">
        <v>1310</v>
      </c>
      <c r="H159" s="230">
        <v>1</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943</v>
      </c>
    </row>
    <row r="160" s="2" customFormat="1" ht="49.05" customHeight="1">
      <c r="A160" s="38"/>
      <c r="B160" s="39"/>
      <c r="C160" s="226" t="s">
        <v>451</v>
      </c>
      <c r="D160" s="226" t="s">
        <v>307</v>
      </c>
      <c r="E160" s="227" t="s">
        <v>2823</v>
      </c>
      <c r="F160" s="228" t="s">
        <v>2816</v>
      </c>
      <c r="G160" s="229" t="s">
        <v>317</v>
      </c>
      <c r="H160" s="230">
        <v>2</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945</v>
      </c>
    </row>
    <row r="161" s="12" customFormat="1" ht="25.92" customHeight="1">
      <c r="A161" s="12"/>
      <c r="B161" s="210"/>
      <c r="C161" s="211"/>
      <c r="D161" s="212" t="s">
        <v>76</v>
      </c>
      <c r="E161" s="213" t="s">
        <v>313</v>
      </c>
      <c r="F161" s="213" t="s">
        <v>1646</v>
      </c>
      <c r="G161" s="211"/>
      <c r="H161" s="211"/>
      <c r="I161" s="214"/>
      <c r="J161" s="215">
        <f>BK161</f>
        <v>0</v>
      </c>
      <c r="K161" s="211"/>
      <c r="L161" s="216"/>
      <c r="M161" s="217"/>
      <c r="N161" s="218"/>
      <c r="O161" s="218"/>
      <c r="P161" s="219">
        <f>P162</f>
        <v>0</v>
      </c>
      <c r="Q161" s="218"/>
      <c r="R161" s="219">
        <f>R162</f>
        <v>0</v>
      </c>
      <c r="S161" s="218"/>
      <c r="T161" s="220">
        <f>T162</f>
        <v>0</v>
      </c>
      <c r="U161" s="12"/>
      <c r="V161" s="12"/>
      <c r="W161" s="12"/>
      <c r="X161" s="12"/>
      <c r="Y161" s="12"/>
      <c r="Z161" s="12"/>
      <c r="AA161" s="12"/>
      <c r="AB161" s="12"/>
      <c r="AC161" s="12"/>
      <c r="AD161" s="12"/>
      <c r="AE161" s="12"/>
      <c r="AR161" s="221" t="s">
        <v>84</v>
      </c>
      <c r="AT161" s="222" t="s">
        <v>76</v>
      </c>
      <c r="AU161" s="222" t="s">
        <v>77</v>
      </c>
      <c r="AY161" s="221" t="s">
        <v>304</v>
      </c>
      <c r="BK161" s="223">
        <f>BK162</f>
        <v>0</v>
      </c>
    </row>
    <row r="162" s="2" customFormat="1" ht="37.8" customHeight="1">
      <c r="A162" s="38"/>
      <c r="B162" s="39"/>
      <c r="C162" s="226" t="s">
        <v>456</v>
      </c>
      <c r="D162" s="226" t="s">
        <v>307</v>
      </c>
      <c r="E162" s="227" t="s">
        <v>2824</v>
      </c>
      <c r="F162" s="228" t="s">
        <v>2825</v>
      </c>
      <c r="G162" s="229" t="s">
        <v>1310</v>
      </c>
      <c r="H162" s="230">
        <v>20</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948</v>
      </c>
    </row>
    <row r="163" s="12" customFormat="1" ht="25.92" customHeight="1">
      <c r="A163" s="12"/>
      <c r="B163" s="210"/>
      <c r="C163" s="211"/>
      <c r="D163" s="212" t="s">
        <v>76</v>
      </c>
      <c r="E163" s="213" t="s">
        <v>343</v>
      </c>
      <c r="F163" s="213" t="s">
        <v>2826</v>
      </c>
      <c r="G163" s="211"/>
      <c r="H163" s="211"/>
      <c r="I163" s="214"/>
      <c r="J163" s="215">
        <f>BK163</f>
        <v>0</v>
      </c>
      <c r="K163" s="211"/>
      <c r="L163" s="216"/>
      <c r="M163" s="217"/>
      <c r="N163" s="218"/>
      <c r="O163" s="218"/>
      <c r="P163" s="219">
        <f>SUM(P164:P166)</f>
        <v>0</v>
      </c>
      <c r="Q163" s="218"/>
      <c r="R163" s="219">
        <f>SUM(R164:R166)</f>
        <v>0</v>
      </c>
      <c r="S163" s="218"/>
      <c r="T163" s="220">
        <f>SUM(T164:T166)</f>
        <v>0</v>
      </c>
      <c r="U163" s="12"/>
      <c r="V163" s="12"/>
      <c r="W163" s="12"/>
      <c r="X163" s="12"/>
      <c r="Y163" s="12"/>
      <c r="Z163" s="12"/>
      <c r="AA163" s="12"/>
      <c r="AB163" s="12"/>
      <c r="AC163" s="12"/>
      <c r="AD163" s="12"/>
      <c r="AE163" s="12"/>
      <c r="AR163" s="221" t="s">
        <v>84</v>
      </c>
      <c r="AT163" s="222" t="s">
        <v>76</v>
      </c>
      <c r="AU163" s="222" t="s">
        <v>77</v>
      </c>
      <c r="AY163" s="221" t="s">
        <v>304</v>
      </c>
      <c r="BK163" s="223">
        <f>SUM(BK164:BK166)</f>
        <v>0</v>
      </c>
    </row>
    <row r="164" s="2" customFormat="1" ht="24.15" customHeight="1">
      <c r="A164" s="38"/>
      <c r="B164" s="39"/>
      <c r="C164" s="226" t="s">
        <v>461</v>
      </c>
      <c r="D164" s="226" t="s">
        <v>307</v>
      </c>
      <c r="E164" s="227" t="s">
        <v>2827</v>
      </c>
      <c r="F164" s="228" t="s">
        <v>2828</v>
      </c>
      <c r="G164" s="229" t="s">
        <v>911</v>
      </c>
      <c r="H164" s="230">
        <v>1</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950</v>
      </c>
    </row>
    <row r="165" s="2" customFormat="1" ht="55.5" customHeight="1">
      <c r="A165" s="38"/>
      <c r="B165" s="39"/>
      <c r="C165" s="226" t="s">
        <v>466</v>
      </c>
      <c r="D165" s="226" t="s">
        <v>307</v>
      </c>
      <c r="E165" s="227" t="s">
        <v>2829</v>
      </c>
      <c r="F165" s="228" t="s">
        <v>1305</v>
      </c>
      <c r="G165" s="229" t="s">
        <v>317</v>
      </c>
      <c r="H165" s="230">
        <v>2</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953</v>
      </c>
    </row>
    <row r="166" s="2" customFormat="1" ht="49.05" customHeight="1">
      <c r="A166" s="38"/>
      <c r="B166" s="39"/>
      <c r="C166" s="226" t="s">
        <v>426</v>
      </c>
      <c r="D166" s="226" t="s">
        <v>307</v>
      </c>
      <c r="E166" s="227" t="s">
        <v>2830</v>
      </c>
      <c r="F166" s="228" t="s">
        <v>2816</v>
      </c>
      <c r="G166" s="229" t="s">
        <v>317</v>
      </c>
      <c r="H166" s="230">
        <v>2</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956</v>
      </c>
    </row>
    <row r="167" s="12" customFormat="1" ht="25.92" customHeight="1">
      <c r="A167" s="12"/>
      <c r="B167" s="210"/>
      <c r="C167" s="211"/>
      <c r="D167" s="212" t="s">
        <v>76</v>
      </c>
      <c r="E167" s="213" t="s">
        <v>2831</v>
      </c>
      <c r="F167" s="213" t="s">
        <v>692</v>
      </c>
      <c r="G167" s="211"/>
      <c r="H167" s="211"/>
      <c r="I167" s="214"/>
      <c r="J167" s="215">
        <f>BK167</f>
        <v>0</v>
      </c>
      <c r="K167" s="211"/>
      <c r="L167" s="216"/>
      <c r="M167" s="217"/>
      <c r="N167" s="218"/>
      <c r="O167" s="218"/>
      <c r="P167" s="219">
        <f>P168</f>
        <v>0</v>
      </c>
      <c r="Q167" s="218"/>
      <c r="R167" s="219">
        <f>R168</f>
        <v>0</v>
      </c>
      <c r="S167" s="218"/>
      <c r="T167" s="220">
        <f>T168</f>
        <v>0</v>
      </c>
      <c r="U167" s="12"/>
      <c r="V167" s="12"/>
      <c r="W167" s="12"/>
      <c r="X167" s="12"/>
      <c r="Y167" s="12"/>
      <c r="Z167" s="12"/>
      <c r="AA167" s="12"/>
      <c r="AB167" s="12"/>
      <c r="AC167" s="12"/>
      <c r="AD167" s="12"/>
      <c r="AE167" s="12"/>
      <c r="AR167" s="221" t="s">
        <v>84</v>
      </c>
      <c r="AT167" s="222" t="s">
        <v>76</v>
      </c>
      <c r="AU167" s="222" t="s">
        <v>77</v>
      </c>
      <c r="AY167" s="221" t="s">
        <v>304</v>
      </c>
      <c r="BK167" s="223">
        <f>BK168</f>
        <v>0</v>
      </c>
    </row>
    <row r="168" s="2" customFormat="1" ht="16.5" customHeight="1">
      <c r="A168" s="38"/>
      <c r="B168" s="39"/>
      <c r="C168" s="226" t="s">
        <v>475</v>
      </c>
      <c r="D168" s="226" t="s">
        <v>307</v>
      </c>
      <c r="E168" s="227" t="s">
        <v>2832</v>
      </c>
      <c r="F168" s="228" t="s">
        <v>1353</v>
      </c>
      <c r="G168" s="229" t="s">
        <v>1293</v>
      </c>
      <c r="H168" s="230">
        <v>1</v>
      </c>
      <c r="I168" s="231"/>
      <c r="J168" s="232">
        <f>ROUND(I168*H168,2)</f>
        <v>0</v>
      </c>
      <c r="K168" s="228" t="s">
        <v>1</v>
      </c>
      <c r="L168" s="44"/>
      <c r="M168" s="286" t="s">
        <v>1</v>
      </c>
      <c r="N168" s="287" t="s">
        <v>42</v>
      </c>
      <c r="O168" s="288"/>
      <c r="P168" s="289">
        <f>O168*H168</f>
        <v>0</v>
      </c>
      <c r="Q168" s="289">
        <v>0</v>
      </c>
      <c r="R168" s="289">
        <f>Q168*H168</f>
        <v>0</v>
      </c>
      <c r="S168" s="289">
        <v>0</v>
      </c>
      <c r="T168" s="290">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962</v>
      </c>
    </row>
    <row r="169" s="2" customFormat="1" ht="6.96" customHeight="1">
      <c r="A169" s="38"/>
      <c r="B169" s="66"/>
      <c r="C169" s="67"/>
      <c r="D169" s="67"/>
      <c r="E169" s="67"/>
      <c r="F169" s="67"/>
      <c r="G169" s="67"/>
      <c r="H169" s="67"/>
      <c r="I169" s="67"/>
      <c r="J169" s="67"/>
      <c r="K169" s="67"/>
      <c r="L169" s="44"/>
      <c r="M169" s="38"/>
      <c r="O169" s="38"/>
      <c r="P169" s="38"/>
      <c r="Q169" s="38"/>
      <c r="R169" s="38"/>
      <c r="S169" s="38"/>
      <c r="T169" s="38"/>
      <c r="U169" s="38"/>
      <c r="V169" s="38"/>
      <c r="W169" s="38"/>
      <c r="X169" s="38"/>
      <c r="Y169" s="38"/>
      <c r="Z169" s="38"/>
      <c r="AA169" s="38"/>
      <c r="AB169" s="38"/>
      <c r="AC169" s="38"/>
      <c r="AD169" s="38"/>
      <c r="AE169" s="38"/>
    </row>
  </sheetData>
  <sheetProtection sheet="1" autoFilter="0" formatColumns="0" formatRows="0" objects="1" scenarios="1" spinCount="100000" saltValue="Sef/QPgJYH82e0Zbx6U0mIixHOMuI9NWhY7ciy+UIOAaJ9Vgvqc5BCm+EwwoaHx3UjzulYh3BwJxgob9qwJHLg==" hashValue="itN+GMCuG9zsMS5lkCFJUji5XP+fr/e8qT1GLcMANTFivdzr2ZKq1YXitnp4UiUQDTuXU4kOyuOix6hUv08Fog==" algorithmName="SHA-512" password="CC35"/>
  <autoFilter ref="C126:K168"/>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100</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268</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887</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23.25" customHeight="1">
      <c r="A29" s="154"/>
      <c r="B29" s="155"/>
      <c r="C29" s="154"/>
      <c r="D29" s="154"/>
      <c r="E29" s="156" t="s">
        <v>888</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ROUND((SUM(BE125:BE272)),  2)</f>
        <v>0</v>
      </c>
      <c r="G35" s="38"/>
      <c r="H35" s="38"/>
      <c r="I35" s="164">
        <v>0.20999999999999999</v>
      </c>
      <c r="J35" s="163">
        <f>ROUND(((SUM(BE125:BE272))*I35),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ROUND((SUM(BF125:BF272)),  2)</f>
        <v>0</v>
      </c>
      <c r="G36" s="38"/>
      <c r="H36" s="38"/>
      <c r="I36" s="164">
        <v>0.12</v>
      </c>
      <c r="J36" s="163">
        <f>ROUND(((SUM(BF125:BF272))*I36),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ROUND((SUM(BG125:BG272)),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ROUND((SUM(BH125:BH272)),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ROUND((SUM(BI125:BI272)),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268</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00.4 - Elektroinstalace 1.pp + instalace střecha</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889</v>
      </c>
      <c r="E99" s="191"/>
      <c r="F99" s="191"/>
      <c r="G99" s="191"/>
      <c r="H99" s="191"/>
      <c r="I99" s="191"/>
      <c r="J99" s="192">
        <f>J126</f>
        <v>0</v>
      </c>
      <c r="K99" s="189"/>
      <c r="L99" s="193"/>
      <c r="S99" s="9"/>
      <c r="T99" s="9"/>
      <c r="U99" s="9"/>
      <c r="V99" s="9"/>
      <c r="W99" s="9"/>
      <c r="X99" s="9"/>
      <c r="Y99" s="9"/>
      <c r="Z99" s="9"/>
      <c r="AA99" s="9"/>
      <c r="AB99" s="9"/>
      <c r="AC99" s="9"/>
      <c r="AD99" s="9"/>
      <c r="AE99" s="9"/>
    </row>
    <row r="100" s="9" customFormat="1" ht="24.96" customHeight="1">
      <c r="A100" s="9"/>
      <c r="B100" s="188"/>
      <c r="C100" s="189"/>
      <c r="D100" s="190" t="s">
        <v>890</v>
      </c>
      <c r="E100" s="191"/>
      <c r="F100" s="191"/>
      <c r="G100" s="191"/>
      <c r="H100" s="191"/>
      <c r="I100" s="191"/>
      <c r="J100" s="192">
        <f>J129</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891</v>
      </c>
      <c r="E101" s="191"/>
      <c r="F101" s="191"/>
      <c r="G101" s="191"/>
      <c r="H101" s="191"/>
      <c r="I101" s="191"/>
      <c r="J101" s="192">
        <f>J133</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892</v>
      </c>
      <c r="E102" s="191"/>
      <c r="F102" s="191"/>
      <c r="G102" s="191"/>
      <c r="H102" s="191"/>
      <c r="I102" s="191"/>
      <c r="J102" s="192">
        <f>J246</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893</v>
      </c>
      <c r="E103" s="191"/>
      <c r="F103" s="191"/>
      <c r="G103" s="191"/>
      <c r="H103" s="191"/>
      <c r="I103" s="191"/>
      <c r="J103" s="192">
        <f>J267</f>
        <v>0</v>
      </c>
      <c r="K103" s="189"/>
      <c r="L103" s="193"/>
      <c r="S103" s="9"/>
      <c r="T103" s="9"/>
      <c r="U103" s="9"/>
      <c r="V103" s="9"/>
      <c r="W103" s="9"/>
      <c r="X103" s="9"/>
      <c r="Y103" s="9"/>
      <c r="Z103" s="9"/>
      <c r="AA103" s="9"/>
      <c r="AB103" s="9"/>
      <c r="AC103" s="9"/>
      <c r="AD103" s="9"/>
      <c r="AE103" s="9"/>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268</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00.4 - Elektroinstalace 1.pp + instalace střecha</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25.65" customHeight="1">
      <c r="A121" s="38"/>
      <c r="B121" s="39"/>
      <c r="C121" s="32" t="s">
        <v>24</v>
      </c>
      <c r="D121" s="40"/>
      <c r="E121" s="40"/>
      <c r="F121" s="27" t="str">
        <f>E17</f>
        <v>Krajský úřad Královéhradeckého kraje</v>
      </c>
      <c r="G121" s="40"/>
      <c r="H121" s="40"/>
      <c r="I121" s="32" t="s">
        <v>30</v>
      </c>
      <c r="J121" s="36" t="str">
        <f>E23</f>
        <v>Energy Benefit Centre a.s.</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P126+P129+P133+P246+P267</f>
        <v>0</v>
      </c>
      <c r="Q125" s="104"/>
      <c r="R125" s="207">
        <f>R126+R129+R133+R246+R267</f>
        <v>0</v>
      </c>
      <c r="S125" s="104"/>
      <c r="T125" s="208">
        <f>T126+T129+T133+T246+T267</f>
        <v>0</v>
      </c>
      <c r="U125" s="38"/>
      <c r="V125" s="38"/>
      <c r="W125" s="38"/>
      <c r="X125" s="38"/>
      <c r="Y125" s="38"/>
      <c r="Z125" s="38"/>
      <c r="AA125" s="38"/>
      <c r="AB125" s="38"/>
      <c r="AC125" s="38"/>
      <c r="AD125" s="38"/>
      <c r="AE125" s="38"/>
      <c r="AT125" s="17" t="s">
        <v>76</v>
      </c>
      <c r="AU125" s="17" t="s">
        <v>275</v>
      </c>
      <c r="BK125" s="209">
        <f>BK126+BK129+BK133+BK246+BK267</f>
        <v>0</v>
      </c>
    </row>
    <row r="126" s="12" customFormat="1" ht="25.92" customHeight="1">
      <c r="A126" s="12"/>
      <c r="B126" s="210"/>
      <c r="C126" s="211"/>
      <c r="D126" s="212" t="s">
        <v>76</v>
      </c>
      <c r="E126" s="213" t="s">
        <v>894</v>
      </c>
      <c r="F126" s="213" t="s">
        <v>895</v>
      </c>
      <c r="G126" s="211"/>
      <c r="H126" s="211"/>
      <c r="I126" s="214"/>
      <c r="J126" s="215">
        <f>BK126</f>
        <v>0</v>
      </c>
      <c r="K126" s="211"/>
      <c r="L126" s="216"/>
      <c r="M126" s="217"/>
      <c r="N126" s="218"/>
      <c r="O126" s="218"/>
      <c r="P126" s="219">
        <f>SUM(P127:P128)</f>
        <v>0</v>
      </c>
      <c r="Q126" s="218"/>
      <c r="R126" s="219">
        <f>SUM(R127:R128)</f>
        <v>0</v>
      </c>
      <c r="S126" s="218"/>
      <c r="T126" s="220">
        <f>SUM(T127:T128)</f>
        <v>0</v>
      </c>
      <c r="U126" s="12"/>
      <c r="V126" s="12"/>
      <c r="W126" s="12"/>
      <c r="X126" s="12"/>
      <c r="Y126" s="12"/>
      <c r="Z126" s="12"/>
      <c r="AA126" s="12"/>
      <c r="AB126" s="12"/>
      <c r="AC126" s="12"/>
      <c r="AD126" s="12"/>
      <c r="AE126" s="12"/>
      <c r="AR126" s="221" t="s">
        <v>84</v>
      </c>
      <c r="AT126" s="222" t="s">
        <v>76</v>
      </c>
      <c r="AU126" s="222" t="s">
        <v>77</v>
      </c>
      <c r="AY126" s="221" t="s">
        <v>304</v>
      </c>
      <c r="BK126" s="223">
        <f>SUM(BK127:BK128)</f>
        <v>0</v>
      </c>
    </row>
    <row r="127" s="2" customFormat="1" ht="24.15" customHeight="1">
      <c r="A127" s="38"/>
      <c r="B127" s="39"/>
      <c r="C127" s="226" t="s">
        <v>84</v>
      </c>
      <c r="D127" s="226" t="s">
        <v>307</v>
      </c>
      <c r="E127" s="227" t="s">
        <v>896</v>
      </c>
      <c r="F127" s="228" t="s">
        <v>897</v>
      </c>
      <c r="G127" s="229" t="s">
        <v>317</v>
      </c>
      <c r="H127" s="230">
        <v>146</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86</v>
      </c>
    </row>
    <row r="128" s="2" customFormat="1" ht="24.15" customHeight="1">
      <c r="A128" s="38"/>
      <c r="B128" s="39"/>
      <c r="C128" s="226" t="s">
        <v>86</v>
      </c>
      <c r="D128" s="226" t="s">
        <v>307</v>
      </c>
      <c r="E128" s="227" t="s">
        <v>898</v>
      </c>
      <c r="F128" s="228" t="s">
        <v>899</v>
      </c>
      <c r="G128" s="229" t="s">
        <v>317</v>
      </c>
      <c r="H128" s="230">
        <v>158</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311</v>
      </c>
    </row>
    <row r="129" s="12" customFormat="1" ht="25.92" customHeight="1">
      <c r="A129" s="12"/>
      <c r="B129" s="210"/>
      <c r="C129" s="211"/>
      <c r="D129" s="212" t="s">
        <v>76</v>
      </c>
      <c r="E129" s="213" t="s">
        <v>900</v>
      </c>
      <c r="F129" s="213" t="s">
        <v>901</v>
      </c>
      <c r="G129" s="211"/>
      <c r="H129" s="211"/>
      <c r="I129" s="214"/>
      <c r="J129" s="215">
        <f>BK129</f>
        <v>0</v>
      </c>
      <c r="K129" s="211"/>
      <c r="L129" s="216"/>
      <c r="M129" s="217"/>
      <c r="N129" s="218"/>
      <c r="O129" s="218"/>
      <c r="P129" s="219">
        <f>SUM(P130:P132)</f>
        <v>0</v>
      </c>
      <c r="Q129" s="218"/>
      <c r="R129" s="219">
        <f>SUM(R130:R132)</f>
        <v>0</v>
      </c>
      <c r="S129" s="218"/>
      <c r="T129" s="220">
        <f>SUM(T130:T132)</f>
        <v>0</v>
      </c>
      <c r="U129" s="12"/>
      <c r="V129" s="12"/>
      <c r="W129" s="12"/>
      <c r="X129" s="12"/>
      <c r="Y129" s="12"/>
      <c r="Z129" s="12"/>
      <c r="AA129" s="12"/>
      <c r="AB129" s="12"/>
      <c r="AC129" s="12"/>
      <c r="AD129" s="12"/>
      <c r="AE129" s="12"/>
      <c r="AR129" s="221" t="s">
        <v>84</v>
      </c>
      <c r="AT129" s="222" t="s">
        <v>76</v>
      </c>
      <c r="AU129" s="222" t="s">
        <v>77</v>
      </c>
      <c r="AY129" s="221" t="s">
        <v>304</v>
      </c>
      <c r="BK129" s="223">
        <f>SUM(BK130:BK132)</f>
        <v>0</v>
      </c>
    </row>
    <row r="130" s="2" customFormat="1" ht="16.5" customHeight="1">
      <c r="A130" s="38"/>
      <c r="B130" s="39"/>
      <c r="C130" s="226" t="s">
        <v>305</v>
      </c>
      <c r="D130" s="226" t="s">
        <v>307</v>
      </c>
      <c r="E130" s="227" t="s">
        <v>902</v>
      </c>
      <c r="F130" s="228" t="s">
        <v>903</v>
      </c>
      <c r="G130" s="229" t="s">
        <v>547</v>
      </c>
      <c r="H130" s="230">
        <v>82</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313</v>
      </c>
    </row>
    <row r="131" s="2" customFormat="1" ht="16.5" customHeight="1">
      <c r="A131" s="38"/>
      <c r="B131" s="39"/>
      <c r="C131" s="226" t="s">
        <v>311</v>
      </c>
      <c r="D131" s="226" t="s">
        <v>307</v>
      </c>
      <c r="E131" s="227" t="s">
        <v>904</v>
      </c>
      <c r="F131" s="228" t="s">
        <v>905</v>
      </c>
      <c r="G131" s="229" t="s">
        <v>547</v>
      </c>
      <c r="H131" s="230">
        <v>31</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348</v>
      </c>
    </row>
    <row r="132" s="2" customFormat="1" ht="16.5" customHeight="1">
      <c r="A132" s="38"/>
      <c r="B132" s="39"/>
      <c r="C132" s="226" t="s">
        <v>330</v>
      </c>
      <c r="D132" s="226" t="s">
        <v>307</v>
      </c>
      <c r="E132" s="227" t="s">
        <v>906</v>
      </c>
      <c r="F132" s="228" t="s">
        <v>907</v>
      </c>
      <c r="G132" s="229" t="s">
        <v>547</v>
      </c>
      <c r="H132" s="230">
        <v>42</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362</v>
      </c>
    </row>
    <row r="133" s="12" customFormat="1" ht="25.92" customHeight="1">
      <c r="A133" s="12"/>
      <c r="B133" s="210"/>
      <c r="C133" s="211"/>
      <c r="D133" s="212" t="s">
        <v>76</v>
      </c>
      <c r="E133" s="213" t="s">
        <v>908</v>
      </c>
      <c r="F133" s="213" t="s">
        <v>909</v>
      </c>
      <c r="G133" s="211"/>
      <c r="H133" s="211"/>
      <c r="I133" s="214"/>
      <c r="J133" s="215">
        <f>BK133</f>
        <v>0</v>
      </c>
      <c r="K133" s="211"/>
      <c r="L133" s="216"/>
      <c r="M133" s="217"/>
      <c r="N133" s="218"/>
      <c r="O133" s="218"/>
      <c r="P133" s="219">
        <f>SUM(P134:P245)</f>
        <v>0</v>
      </c>
      <c r="Q133" s="218"/>
      <c r="R133" s="219">
        <f>SUM(R134:R245)</f>
        <v>0</v>
      </c>
      <c r="S133" s="218"/>
      <c r="T133" s="220">
        <f>SUM(T134:T245)</f>
        <v>0</v>
      </c>
      <c r="U133" s="12"/>
      <c r="V133" s="12"/>
      <c r="W133" s="12"/>
      <c r="X133" s="12"/>
      <c r="Y133" s="12"/>
      <c r="Z133" s="12"/>
      <c r="AA133" s="12"/>
      <c r="AB133" s="12"/>
      <c r="AC133" s="12"/>
      <c r="AD133" s="12"/>
      <c r="AE133" s="12"/>
      <c r="AR133" s="221" t="s">
        <v>84</v>
      </c>
      <c r="AT133" s="222" t="s">
        <v>76</v>
      </c>
      <c r="AU133" s="222" t="s">
        <v>77</v>
      </c>
      <c r="AY133" s="221" t="s">
        <v>304</v>
      </c>
      <c r="BK133" s="223">
        <f>SUM(BK134:BK245)</f>
        <v>0</v>
      </c>
    </row>
    <row r="134" s="2" customFormat="1" ht="16.5" customHeight="1">
      <c r="A134" s="38"/>
      <c r="B134" s="39"/>
      <c r="C134" s="226" t="s">
        <v>313</v>
      </c>
      <c r="D134" s="226" t="s">
        <v>307</v>
      </c>
      <c r="E134" s="227" t="s">
        <v>2</v>
      </c>
      <c r="F134" s="228" t="s">
        <v>910</v>
      </c>
      <c r="G134" s="229" t="s">
        <v>911</v>
      </c>
      <c r="H134" s="230">
        <v>1</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8</v>
      </c>
    </row>
    <row r="135" s="2" customFormat="1">
      <c r="A135" s="38"/>
      <c r="B135" s="39"/>
      <c r="C135" s="40"/>
      <c r="D135" s="241" t="s">
        <v>912</v>
      </c>
      <c r="E135" s="40"/>
      <c r="F135" s="291" t="s">
        <v>913</v>
      </c>
      <c r="G135" s="40"/>
      <c r="H135" s="40"/>
      <c r="I135" s="292"/>
      <c r="J135" s="40"/>
      <c r="K135" s="40"/>
      <c r="L135" s="44"/>
      <c r="M135" s="293"/>
      <c r="N135" s="294"/>
      <c r="O135" s="91"/>
      <c r="P135" s="91"/>
      <c r="Q135" s="91"/>
      <c r="R135" s="91"/>
      <c r="S135" s="91"/>
      <c r="T135" s="92"/>
      <c r="U135" s="38"/>
      <c r="V135" s="38"/>
      <c r="W135" s="38"/>
      <c r="X135" s="38"/>
      <c r="Y135" s="38"/>
      <c r="Z135" s="38"/>
      <c r="AA135" s="38"/>
      <c r="AB135" s="38"/>
      <c r="AC135" s="38"/>
      <c r="AD135" s="38"/>
      <c r="AE135" s="38"/>
      <c r="AT135" s="17" t="s">
        <v>912</v>
      </c>
      <c r="AU135" s="17" t="s">
        <v>84</v>
      </c>
    </row>
    <row r="136" s="2" customFormat="1" ht="16.5" customHeight="1">
      <c r="A136" s="38"/>
      <c r="B136" s="39"/>
      <c r="C136" s="226" t="s">
        <v>343</v>
      </c>
      <c r="D136" s="226" t="s">
        <v>307</v>
      </c>
      <c r="E136" s="227" t="s">
        <v>479</v>
      </c>
      <c r="F136" s="228" t="s">
        <v>914</v>
      </c>
      <c r="G136" s="229" t="s">
        <v>911</v>
      </c>
      <c r="H136" s="230">
        <v>1</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381</v>
      </c>
    </row>
    <row r="137" s="2" customFormat="1">
      <c r="A137" s="38"/>
      <c r="B137" s="39"/>
      <c r="C137" s="40"/>
      <c r="D137" s="241" t="s">
        <v>912</v>
      </c>
      <c r="E137" s="40"/>
      <c r="F137" s="291" t="s">
        <v>915</v>
      </c>
      <c r="G137" s="40"/>
      <c r="H137" s="40"/>
      <c r="I137" s="292"/>
      <c r="J137" s="40"/>
      <c r="K137" s="40"/>
      <c r="L137" s="44"/>
      <c r="M137" s="293"/>
      <c r="N137" s="294"/>
      <c r="O137" s="91"/>
      <c r="P137" s="91"/>
      <c r="Q137" s="91"/>
      <c r="R137" s="91"/>
      <c r="S137" s="91"/>
      <c r="T137" s="92"/>
      <c r="U137" s="38"/>
      <c r="V137" s="38"/>
      <c r="W137" s="38"/>
      <c r="X137" s="38"/>
      <c r="Y137" s="38"/>
      <c r="Z137" s="38"/>
      <c r="AA137" s="38"/>
      <c r="AB137" s="38"/>
      <c r="AC137" s="38"/>
      <c r="AD137" s="38"/>
      <c r="AE137" s="38"/>
      <c r="AT137" s="17" t="s">
        <v>912</v>
      </c>
      <c r="AU137" s="17" t="s">
        <v>84</v>
      </c>
    </row>
    <row r="138" s="2" customFormat="1" ht="16.5" customHeight="1">
      <c r="A138" s="38"/>
      <c r="B138" s="39"/>
      <c r="C138" s="226" t="s">
        <v>348</v>
      </c>
      <c r="D138" s="226" t="s">
        <v>307</v>
      </c>
      <c r="E138" s="227" t="s">
        <v>483</v>
      </c>
      <c r="F138" s="228" t="s">
        <v>916</v>
      </c>
      <c r="G138" s="229" t="s">
        <v>911</v>
      </c>
      <c r="H138" s="230">
        <v>1</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392</v>
      </c>
    </row>
    <row r="139" s="2" customFormat="1" ht="16.5" customHeight="1">
      <c r="A139" s="38"/>
      <c r="B139" s="39"/>
      <c r="C139" s="226" t="s">
        <v>325</v>
      </c>
      <c r="D139" s="226" t="s">
        <v>307</v>
      </c>
      <c r="E139" s="227" t="s">
        <v>917</v>
      </c>
      <c r="F139" s="228" t="s">
        <v>918</v>
      </c>
      <c r="G139" s="229" t="s">
        <v>911</v>
      </c>
      <c r="H139" s="230">
        <v>1</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403</v>
      </c>
    </row>
    <row r="140" s="2" customFormat="1" ht="16.5" customHeight="1">
      <c r="A140" s="38"/>
      <c r="B140" s="39"/>
      <c r="C140" s="226" t="s">
        <v>362</v>
      </c>
      <c r="D140" s="226" t="s">
        <v>307</v>
      </c>
      <c r="E140" s="227" t="s">
        <v>488</v>
      </c>
      <c r="F140" s="228" t="s">
        <v>919</v>
      </c>
      <c r="G140" s="229" t="s">
        <v>911</v>
      </c>
      <c r="H140" s="230">
        <v>1</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414</v>
      </c>
    </row>
    <row r="141" s="2" customFormat="1">
      <c r="A141" s="38"/>
      <c r="B141" s="39"/>
      <c r="C141" s="40"/>
      <c r="D141" s="241" t="s">
        <v>912</v>
      </c>
      <c r="E141" s="40"/>
      <c r="F141" s="291" t="s">
        <v>920</v>
      </c>
      <c r="G141" s="40"/>
      <c r="H141" s="40"/>
      <c r="I141" s="292"/>
      <c r="J141" s="40"/>
      <c r="K141" s="40"/>
      <c r="L141" s="44"/>
      <c r="M141" s="293"/>
      <c r="N141" s="294"/>
      <c r="O141" s="91"/>
      <c r="P141" s="91"/>
      <c r="Q141" s="91"/>
      <c r="R141" s="91"/>
      <c r="S141" s="91"/>
      <c r="T141" s="92"/>
      <c r="U141" s="38"/>
      <c r="V141" s="38"/>
      <c r="W141" s="38"/>
      <c r="X141" s="38"/>
      <c r="Y141" s="38"/>
      <c r="Z141" s="38"/>
      <c r="AA141" s="38"/>
      <c r="AB141" s="38"/>
      <c r="AC141" s="38"/>
      <c r="AD141" s="38"/>
      <c r="AE141" s="38"/>
      <c r="AT141" s="17" t="s">
        <v>912</v>
      </c>
      <c r="AU141" s="17" t="s">
        <v>84</v>
      </c>
    </row>
    <row r="142" s="2" customFormat="1" ht="16.5" customHeight="1">
      <c r="A142" s="38"/>
      <c r="B142" s="39"/>
      <c r="C142" s="226" t="s">
        <v>367</v>
      </c>
      <c r="D142" s="226" t="s">
        <v>307</v>
      </c>
      <c r="E142" s="227" t="s">
        <v>500</v>
      </c>
      <c r="F142" s="228" t="s">
        <v>921</v>
      </c>
      <c r="G142" s="229" t="s">
        <v>911</v>
      </c>
      <c r="H142" s="230">
        <v>1</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433</v>
      </c>
    </row>
    <row r="143" s="2" customFormat="1">
      <c r="A143" s="38"/>
      <c r="B143" s="39"/>
      <c r="C143" s="40"/>
      <c r="D143" s="241" t="s">
        <v>912</v>
      </c>
      <c r="E143" s="40"/>
      <c r="F143" s="291" t="s">
        <v>922</v>
      </c>
      <c r="G143" s="40"/>
      <c r="H143" s="40"/>
      <c r="I143" s="292"/>
      <c r="J143" s="40"/>
      <c r="K143" s="40"/>
      <c r="L143" s="44"/>
      <c r="M143" s="293"/>
      <c r="N143" s="294"/>
      <c r="O143" s="91"/>
      <c r="P143" s="91"/>
      <c r="Q143" s="91"/>
      <c r="R143" s="91"/>
      <c r="S143" s="91"/>
      <c r="T143" s="92"/>
      <c r="U143" s="38"/>
      <c r="V143" s="38"/>
      <c r="W143" s="38"/>
      <c r="X143" s="38"/>
      <c r="Y143" s="38"/>
      <c r="Z143" s="38"/>
      <c r="AA143" s="38"/>
      <c r="AB143" s="38"/>
      <c r="AC143" s="38"/>
      <c r="AD143" s="38"/>
      <c r="AE143" s="38"/>
      <c r="AT143" s="17" t="s">
        <v>912</v>
      </c>
      <c r="AU143" s="17" t="s">
        <v>84</v>
      </c>
    </row>
    <row r="144" s="2" customFormat="1" ht="16.5" customHeight="1">
      <c r="A144" s="38"/>
      <c r="B144" s="39"/>
      <c r="C144" s="226" t="s">
        <v>8</v>
      </c>
      <c r="D144" s="226" t="s">
        <v>307</v>
      </c>
      <c r="E144" s="227" t="s">
        <v>504</v>
      </c>
      <c r="F144" s="228" t="s">
        <v>923</v>
      </c>
      <c r="G144" s="229" t="s">
        <v>911</v>
      </c>
      <c r="H144" s="230">
        <v>1</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443</v>
      </c>
    </row>
    <row r="145" s="2" customFormat="1" ht="16.5" customHeight="1">
      <c r="A145" s="38"/>
      <c r="B145" s="39"/>
      <c r="C145" s="226" t="s">
        <v>375</v>
      </c>
      <c r="D145" s="226" t="s">
        <v>307</v>
      </c>
      <c r="E145" s="227" t="s">
        <v>508</v>
      </c>
      <c r="F145" s="228" t="s">
        <v>924</v>
      </c>
      <c r="G145" s="229" t="s">
        <v>911</v>
      </c>
      <c r="H145" s="230">
        <v>1</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451</v>
      </c>
    </row>
    <row r="146" s="2" customFormat="1" ht="16.5" customHeight="1">
      <c r="A146" s="38"/>
      <c r="B146" s="39"/>
      <c r="C146" s="226" t="s">
        <v>381</v>
      </c>
      <c r="D146" s="226" t="s">
        <v>307</v>
      </c>
      <c r="E146" s="227" t="s">
        <v>514</v>
      </c>
      <c r="F146" s="228" t="s">
        <v>925</v>
      </c>
      <c r="G146" s="229" t="s">
        <v>911</v>
      </c>
      <c r="H146" s="230">
        <v>5</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461</v>
      </c>
    </row>
    <row r="147" s="2" customFormat="1" ht="16.5" customHeight="1">
      <c r="A147" s="38"/>
      <c r="B147" s="39"/>
      <c r="C147" s="226" t="s">
        <v>389</v>
      </c>
      <c r="D147" s="226" t="s">
        <v>307</v>
      </c>
      <c r="E147" s="227" t="s">
        <v>518</v>
      </c>
      <c r="F147" s="228" t="s">
        <v>926</v>
      </c>
      <c r="G147" s="229" t="s">
        <v>911</v>
      </c>
      <c r="H147" s="230">
        <v>1</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426</v>
      </c>
    </row>
    <row r="148" s="2" customFormat="1" ht="16.5" customHeight="1">
      <c r="A148" s="38"/>
      <c r="B148" s="39"/>
      <c r="C148" s="226" t="s">
        <v>392</v>
      </c>
      <c r="D148" s="226" t="s">
        <v>307</v>
      </c>
      <c r="E148" s="227" t="s">
        <v>522</v>
      </c>
      <c r="F148" s="228" t="s">
        <v>927</v>
      </c>
      <c r="G148" s="229" t="s">
        <v>911</v>
      </c>
      <c r="H148" s="230">
        <v>1</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479</v>
      </c>
    </row>
    <row r="149" s="2" customFormat="1" ht="16.5" customHeight="1">
      <c r="A149" s="38"/>
      <c r="B149" s="39"/>
      <c r="C149" s="226" t="s">
        <v>398</v>
      </c>
      <c r="D149" s="226" t="s">
        <v>307</v>
      </c>
      <c r="E149" s="227" t="s">
        <v>531</v>
      </c>
      <c r="F149" s="228" t="s">
        <v>928</v>
      </c>
      <c r="G149" s="229" t="s">
        <v>911</v>
      </c>
      <c r="H149" s="230">
        <v>9</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488</v>
      </c>
    </row>
    <row r="150" s="2" customFormat="1" ht="16.5" customHeight="1">
      <c r="A150" s="38"/>
      <c r="B150" s="39"/>
      <c r="C150" s="226" t="s">
        <v>403</v>
      </c>
      <c r="D150" s="226" t="s">
        <v>307</v>
      </c>
      <c r="E150" s="227" t="s">
        <v>683</v>
      </c>
      <c r="F150" s="228" t="s">
        <v>929</v>
      </c>
      <c r="G150" s="229" t="s">
        <v>911</v>
      </c>
      <c r="H150" s="230">
        <v>1</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500</v>
      </c>
    </row>
    <row r="151" s="2" customFormat="1" ht="16.5" customHeight="1">
      <c r="A151" s="38"/>
      <c r="B151" s="39"/>
      <c r="C151" s="226" t="s">
        <v>410</v>
      </c>
      <c r="D151" s="226" t="s">
        <v>307</v>
      </c>
      <c r="E151" s="227" t="s">
        <v>687</v>
      </c>
      <c r="F151" s="228" t="s">
        <v>930</v>
      </c>
      <c r="G151" s="229" t="s">
        <v>911</v>
      </c>
      <c r="H151" s="230">
        <v>810</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508</v>
      </c>
    </row>
    <row r="152" s="2" customFormat="1" ht="16.5" customHeight="1">
      <c r="A152" s="38"/>
      <c r="B152" s="39"/>
      <c r="C152" s="226" t="s">
        <v>414</v>
      </c>
      <c r="D152" s="226" t="s">
        <v>307</v>
      </c>
      <c r="E152" s="227" t="s">
        <v>693</v>
      </c>
      <c r="F152" s="228" t="s">
        <v>931</v>
      </c>
      <c r="G152" s="229" t="s">
        <v>911</v>
      </c>
      <c r="H152" s="230">
        <v>161</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518</v>
      </c>
    </row>
    <row r="153" s="2" customFormat="1" ht="16.5" customHeight="1">
      <c r="A153" s="38"/>
      <c r="B153" s="39"/>
      <c r="C153" s="226" t="s">
        <v>7</v>
      </c>
      <c r="D153" s="226" t="s">
        <v>307</v>
      </c>
      <c r="E153" s="227" t="s">
        <v>697</v>
      </c>
      <c r="F153" s="228" t="s">
        <v>932</v>
      </c>
      <c r="G153" s="229" t="s">
        <v>911</v>
      </c>
      <c r="H153" s="230">
        <v>1</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531</v>
      </c>
    </row>
    <row r="154" s="2" customFormat="1" ht="16.5" customHeight="1">
      <c r="A154" s="38"/>
      <c r="B154" s="39"/>
      <c r="C154" s="226" t="s">
        <v>422</v>
      </c>
      <c r="D154" s="226" t="s">
        <v>307</v>
      </c>
      <c r="E154" s="227" t="s">
        <v>933</v>
      </c>
      <c r="F154" s="228" t="s">
        <v>934</v>
      </c>
      <c r="G154" s="229" t="s">
        <v>575</v>
      </c>
      <c r="H154" s="230">
        <v>6</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687</v>
      </c>
    </row>
    <row r="155" s="2" customFormat="1" ht="16.5" customHeight="1">
      <c r="A155" s="38"/>
      <c r="B155" s="39"/>
      <c r="C155" s="226" t="s">
        <v>429</v>
      </c>
      <c r="D155" s="226" t="s">
        <v>307</v>
      </c>
      <c r="E155" s="227" t="s">
        <v>935</v>
      </c>
      <c r="F155" s="228" t="s">
        <v>936</v>
      </c>
      <c r="G155" s="229" t="s">
        <v>575</v>
      </c>
      <c r="H155" s="230">
        <v>6</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697</v>
      </c>
    </row>
    <row r="156" s="2" customFormat="1" ht="16.5" customHeight="1">
      <c r="A156" s="38"/>
      <c r="B156" s="39"/>
      <c r="C156" s="226" t="s">
        <v>433</v>
      </c>
      <c r="D156" s="226" t="s">
        <v>307</v>
      </c>
      <c r="E156" s="227" t="s">
        <v>422</v>
      </c>
      <c r="F156" s="228" t="s">
        <v>937</v>
      </c>
      <c r="G156" s="229" t="s">
        <v>911</v>
      </c>
      <c r="H156" s="230">
        <v>20</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938</v>
      </c>
    </row>
    <row r="157" s="2" customFormat="1" ht="24.15" customHeight="1">
      <c r="A157" s="38"/>
      <c r="B157" s="39"/>
      <c r="C157" s="226" t="s">
        <v>437</v>
      </c>
      <c r="D157" s="226" t="s">
        <v>307</v>
      </c>
      <c r="E157" s="227" t="s">
        <v>938</v>
      </c>
      <c r="F157" s="228" t="s">
        <v>939</v>
      </c>
      <c r="G157" s="229" t="s">
        <v>911</v>
      </c>
      <c r="H157" s="230">
        <v>2</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940</v>
      </c>
    </row>
    <row r="158" s="2" customFormat="1">
      <c r="A158" s="38"/>
      <c r="B158" s="39"/>
      <c r="C158" s="40"/>
      <c r="D158" s="241" t="s">
        <v>912</v>
      </c>
      <c r="E158" s="40"/>
      <c r="F158" s="291" t="s">
        <v>941</v>
      </c>
      <c r="G158" s="40"/>
      <c r="H158" s="40"/>
      <c r="I158" s="292"/>
      <c r="J158" s="40"/>
      <c r="K158" s="40"/>
      <c r="L158" s="44"/>
      <c r="M158" s="293"/>
      <c r="N158" s="294"/>
      <c r="O158" s="91"/>
      <c r="P158" s="91"/>
      <c r="Q158" s="91"/>
      <c r="R158" s="91"/>
      <c r="S158" s="91"/>
      <c r="T158" s="92"/>
      <c r="U158" s="38"/>
      <c r="V158" s="38"/>
      <c r="W158" s="38"/>
      <c r="X158" s="38"/>
      <c r="Y158" s="38"/>
      <c r="Z158" s="38"/>
      <c r="AA158" s="38"/>
      <c r="AB158" s="38"/>
      <c r="AC158" s="38"/>
      <c r="AD158" s="38"/>
      <c r="AE158" s="38"/>
      <c r="AT158" s="17" t="s">
        <v>912</v>
      </c>
      <c r="AU158" s="17" t="s">
        <v>84</v>
      </c>
    </row>
    <row r="159" s="2" customFormat="1" ht="21.75" customHeight="1">
      <c r="A159" s="38"/>
      <c r="B159" s="39"/>
      <c r="C159" s="226" t="s">
        <v>443</v>
      </c>
      <c r="D159" s="226" t="s">
        <v>307</v>
      </c>
      <c r="E159" s="227" t="s">
        <v>701</v>
      </c>
      <c r="F159" s="228" t="s">
        <v>942</v>
      </c>
      <c r="G159" s="229" t="s">
        <v>911</v>
      </c>
      <c r="H159" s="230">
        <v>3</v>
      </c>
      <c r="I159" s="231"/>
      <c r="J159" s="232">
        <f>ROUND(I159*H159,2)</f>
        <v>0</v>
      </c>
      <c r="K159" s="228" t="s">
        <v>1</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943</v>
      </c>
    </row>
    <row r="160" s="2" customFormat="1" ht="16.5" customHeight="1">
      <c r="A160" s="38"/>
      <c r="B160" s="39"/>
      <c r="C160" s="226" t="s">
        <v>447</v>
      </c>
      <c r="D160" s="226" t="s">
        <v>307</v>
      </c>
      <c r="E160" s="227" t="s">
        <v>305</v>
      </c>
      <c r="F160" s="228" t="s">
        <v>944</v>
      </c>
      <c r="G160" s="229" t="s">
        <v>911</v>
      </c>
      <c r="H160" s="230">
        <v>17</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84</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945</v>
      </c>
    </row>
    <row r="161" s="2" customFormat="1" ht="16.5" customHeight="1">
      <c r="A161" s="38"/>
      <c r="B161" s="39"/>
      <c r="C161" s="226" t="s">
        <v>451</v>
      </c>
      <c r="D161" s="226" t="s">
        <v>307</v>
      </c>
      <c r="E161" s="227" t="s">
        <v>946</v>
      </c>
      <c r="F161" s="228" t="s">
        <v>947</v>
      </c>
      <c r="G161" s="229" t="s">
        <v>911</v>
      </c>
      <c r="H161" s="230">
        <v>20</v>
      </c>
      <c r="I161" s="231"/>
      <c r="J161" s="232">
        <f>ROUND(I161*H161,2)</f>
        <v>0</v>
      </c>
      <c r="K161" s="228" t="s">
        <v>1</v>
      </c>
      <c r="L161" s="44"/>
      <c r="M161" s="233" t="s">
        <v>1</v>
      </c>
      <c r="N161" s="234" t="s">
        <v>42</v>
      </c>
      <c r="O161" s="91"/>
      <c r="P161" s="235">
        <f>O161*H161</f>
        <v>0</v>
      </c>
      <c r="Q161" s="235">
        <v>0</v>
      </c>
      <c r="R161" s="235">
        <f>Q161*H161</f>
        <v>0</v>
      </c>
      <c r="S161" s="235">
        <v>0</v>
      </c>
      <c r="T161" s="236">
        <f>S161*H161</f>
        <v>0</v>
      </c>
      <c r="U161" s="38"/>
      <c r="V161" s="38"/>
      <c r="W161" s="38"/>
      <c r="X161" s="38"/>
      <c r="Y161" s="38"/>
      <c r="Z161" s="38"/>
      <c r="AA161" s="38"/>
      <c r="AB161" s="38"/>
      <c r="AC161" s="38"/>
      <c r="AD161" s="38"/>
      <c r="AE161" s="38"/>
      <c r="AR161" s="237" t="s">
        <v>311</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311</v>
      </c>
      <c r="BM161" s="237" t="s">
        <v>948</v>
      </c>
    </row>
    <row r="162" s="2" customFormat="1" ht="16.5" customHeight="1">
      <c r="A162" s="38"/>
      <c r="B162" s="39"/>
      <c r="C162" s="226" t="s">
        <v>456</v>
      </c>
      <c r="D162" s="226" t="s">
        <v>307</v>
      </c>
      <c r="E162" s="227" t="s">
        <v>311</v>
      </c>
      <c r="F162" s="228" t="s">
        <v>949</v>
      </c>
      <c r="G162" s="229" t="s">
        <v>911</v>
      </c>
      <c r="H162" s="230">
        <v>3</v>
      </c>
      <c r="I162" s="231"/>
      <c r="J162" s="232">
        <f>ROUND(I162*H162,2)</f>
        <v>0</v>
      </c>
      <c r="K162" s="228" t="s">
        <v>1</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950</v>
      </c>
    </row>
    <row r="163" s="2" customFormat="1" ht="16.5" customHeight="1">
      <c r="A163" s="38"/>
      <c r="B163" s="39"/>
      <c r="C163" s="226" t="s">
        <v>461</v>
      </c>
      <c r="D163" s="226" t="s">
        <v>307</v>
      </c>
      <c r="E163" s="227" t="s">
        <v>951</v>
      </c>
      <c r="F163" s="228" t="s">
        <v>952</v>
      </c>
      <c r="G163" s="229" t="s">
        <v>911</v>
      </c>
      <c r="H163" s="230">
        <v>4</v>
      </c>
      <c r="I163" s="231"/>
      <c r="J163" s="232">
        <f>ROUND(I163*H163,2)</f>
        <v>0</v>
      </c>
      <c r="K163" s="228" t="s">
        <v>1</v>
      </c>
      <c r="L163" s="44"/>
      <c r="M163" s="233" t="s">
        <v>1</v>
      </c>
      <c r="N163" s="234" t="s">
        <v>42</v>
      </c>
      <c r="O163" s="91"/>
      <c r="P163" s="235">
        <f>O163*H163</f>
        <v>0</v>
      </c>
      <c r="Q163" s="235">
        <v>0</v>
      </c>
      <c r="R163" s="235">
        <f>Q163*H163</f>
        <v>0</v>
      </c>
      <c r="S163" s="235">
        <v>0</v>
      </c>
      <c r="T163" s="236">
        <f>S163*H163</f>
        <v>0</v>
      </c>
      <c r="U163" s="38"/>
      <c r="V163" s="38"/>
      <c r="W163" s="38"/>
      <c r="X163" s="38"/>
      <c r="Y163" s="38"/>
      <c r="Z163" s="38"/>
      <c r="AA163" s="38"/>
      <c r="AB163" s="38"/>
      <c r="AC163" s="38"/>
      <c r="AD163" s="38"/>
      <c r="AE163" s="38"/>
      <c r="AR163" s="237" t="s">
        <v>311</v>
      </c>
      <c r="AT163" s="237" t="s">
        <v>307</v>
      </c>
      <c r="AU163" s="237" t="s">
        <v>84</v>
      </c>
      <c r="AY163" s="17" t="s">
        <v>304</v>
      </c>
      <c r="BE163" s="238">
        <f>IF(N163="základní",J163,0)</f>
        <v>0</v>
      </c>
      <c r="BF163" s="238">
        <f>IF(N163="snížená",J163,0)</f>
        <v>0</v>
      </c>
      <c r="BG163" s="238">
        <f>IF(N163="zákl. přenesená",J163,0)</f>
        <v>0</v>
      </c>
      <c r="BH163" s="238">
        <f>IF(N163="sníž. přenesená",J163,0)</f>
        <v>0</v>
      </c>
      <c r="BI163" s="238">
        <f>IF(N163="nulová",J163,0)</f>
        <v>0</v>
      </c>
      <c r="BJ163" s="17" t="s">
        <v>84</v>
      </c>
      <c r="BK163" s="238">
        <f>ROUND(I163*H163,2)</f>
        <v>0</v>
      </c>
      <c r="BL163" s="17" t="s">
        <v>311</v>
      </c>
      <c r="BM163" s="237" t="s">
        <v>953</v>
      </c>
    </row>
    <row r="164" s="2" customFormat="1" ht="16.5" customHeight="1">
      <c r="A164" s="38"/>
      <c r="B164" s="39"/>
      <c r="C164" s="226" t="s">
        <v>466</v>
      </c>
      <c r="D164" s="226" t="s">
        <v>307</v>
      </c>
      <c r="E164" s="227" t="s">
        <v>954</v>
      </c>
      <c r="F164" s="228" t="s">
        <v>955</v>
      </c>
      <c r="G164" s="229" t="s">
        <v>911</v>
      </c>
      <c r="H164" s="230">
        <v>2</v>
      </c>
      <c r="I164" s="231"/>
      <c r="J164" s="232">
        <f>ROUND(I164*H164,2)</f>
        <v>0</v>
      </c>
      <c r="K164" s="228" t="s">
        <v>1</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84</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956</v>
      </c>
    </row>
    <row r="165" s="2" customFormat="1" ht="16.5" customHeight="1">
      <c r="A165" s="38"/>
      <c r="B165" s="39"/>
      <c r="C165" s="226" t="s">
        <v>426</v>
      </c>
      <c r="D165" s="226" t="s">
        <v>307</v>
      </c>
      <c r="E165" s="227" t="s">
        <v>957</v>
      </c>
      <c r="F165" s="228" t="s">
        <v>958</v>
      </c>
      <c r="G165" s="229" t="s">
        <v>911</v>
      </c>
      <c r="H165" s="230">
        <v>12</v>
      </c>
      <c r="I165" s="231"/>
      <c r="J165" s="232">
        <f>ROUND(I165*H165,2)</f>
        <v>0</v>
      </c>
      <c r="K165" s="228" t="s">
        <v>1</v>
      </c>
      <c r="L165" s="44"/>
      <c r="M165" s="233" t="s">
        <v>1</v>
      </c>
      <c r="N165" s="234" t="s">
        <v>42</v>
      </c>
      <c r="O165" s="91"/>
      <c r="P165" s="235">
        <f>O165*H165</f>
        <v>0</v>
      </c>
      <c r="Q165" s="235">
        <v>0</v>
      </c>
      <c r="R165" s="235">
        <f>Q165*H165</f>
        <v>0</v>
      </c>
      <c r="S165" s="235">
        <v>0</v>
      </c>
      <c r="T165" s="236">
        <f>S165*H165</f>
        <v>0</v>
      </c>
      <c r="U165" s="38"/>
      <c r="V165" s="38"/>
      <c r="W165" s="38"/>
      <c r="X165" s="38"/>
      <c r="Y165" s="38"/>
      <c r="Z165" s="38"/>
      <c r="AA165" s="38"/>
      <c r="AB165" s="38"/>
      <c r="AC165" s="38"/>
      <c r="AD165" s="38"/>
      <c r="AE165" s="38"/>
      <c r="AR165" s="237" t="s">
        <v>311</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311</v>
      </c>
      <c r="BM165" s="237" t="s">
        <v>959</v>
      </c>
    </row>
    <row r="166" s="2" customFormat="1" ht="21.75" customHeight="1">
      <c r="A166" s="38"/>
      <c r="B166" s="39"/>
      <c r="C166" s="226" t="s">
        <v>475</v>
      </c>
      <c r="D166" s="226" t="s">
        <v>307</v>
      </c>
      <c r="E166" s="227" t="s">
        <v>960</v>
      </c>
      <c r="F166" s="228" t="s">
        <v>961</v>
      </c>
      <c r="G166" s="229" t="s">
        <v>575</v>
      </c>
      <c r="H166" s="230">
        <v>61</v>
      </c>
      <c r="I166" s="231"/>
      <c r="J166" s="232">
        <f>ROUND(I166*H166,2)</f>
        <v>0</v>
      </c>
      <c r="K166" s="228" t="s">
        <v>1</v>
      </c>
      <c r="L166" s="44"/>
      <c r="M166" s="233" t="s">
        <v>1</v>
      </c>
      <c r="N166" s="234" t="s">
        <v>42</v>
      </c>
      <c r="O166" s="91"/>
      <c r="P166" s="235">
        <f>O166*H166</f>
        <v>0</v>
      </c>
      <c r="Q166" s="235">
        <v>0</v>
      </c>
      <c r="R166" s="235">
        <f>Q166*H166</f>
        <v>0</v>
      </c>
      <c r="S166" s="235">
        <v>0</v>
      </c>
      <c r="T166" s="236">
        <f>S166*H166</f>
        <v>0</v>
      </c>
      <c r="U166" s="38"/>
      <c r="V166" s="38"/>
      <c r="W166" s="38"/>
      <c r="X166" s="38"/>
      <c r="Y166" s="38"/>
      <c r="Z166" s="38"/>
      <c r="AA166" s="38"/>
      <c r="AB166" s="38"/>
      <c r="AC166" s="38"/>
      <c r="AD166" s="38"/>
      <c r="AE166" s="38"/>
      <c r="AR166" s="237" t="s">
        <v>311</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311</v>
      </c>
      <c r="BM166" s="237" t="s">
        <v>962</v>
      </c>
    </row>
    <row r="167" s="2" customFormat="1" ht="16.5" customHeight="1">
      <c r="A167" s="38"/>
      <c r="B167" s="39"/>
      <c r="C167" s="226" t="s">
        <v>479</v>
      </c>
      <c r="D167" s="226" t="s">
        <v>307</v>
      </c>
      <c r="E167" s="227" t="s">
        <v>330</v>
      </c>
      <c r="F167" s="228" t="s">
        <v>963</v>
      </c>
      <c r="G167" s="229" t="s">
        <v>911</v>
      </c>
      <c r="H167" s="230">
        <v>4</v>
      </c>
      <c r="I167" s="231"/>
      <c r="J167" s="232">
        <f>ROUND(I167*H167,2)</f>
        <v>0</v>
      </c>
      <c r="K167" s="228" t="s">
        <v>1</v>
      </c>
      <c r="L167" s="44"/>
      <c r="M167" s="233" t="s">
        <v>1</v>
      </c>
      <c r="N167" s="234" t="s">
        <v>42</v>
      </c>
      <c r="O167" s="91"/>
      <c r="P167" s="235">
        <f>O167*H167</f>
        <v>0</v>
      </c>
      <c r="Q167" s="235">
        <v>0</v>
      </c>
      <c r="R167" s="235">
        <f>Q167*H167</f>
        <v>0</v>
      </c>
      <c r="S167" s="235">
        <v>0</v>
      </c>
      <c r="T167" s="236">
        <f>S167*H167</f>
        <v>0</v>
      </c>
      <c r="U167" s="38"/>
      <c r="V167" s="38"/>
      <c r="W167" s="38"/>
      <c r="X167" s="38"/>
      <c r="Y167" s="38"/>
      <c r="Z167" s="38"/>
      <c r="AA167" s="38"/>
      <c r="AB167" s="38"/>
      <c r="AC167" s="38"/>
      <c r="AD167" s="38"/>
      <c r="AE167" s="38"/>
      <c r="AR167" s="237" t="s">
        <v>311</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311</v>
      </c>
      <c r="BM167" s="237" t="s">
        <v>964</v>
      </c>
    </row>
    <row r="168" s="2" customFormat="1" ht="16.5" customHeight="1">
      <c r="A168" s="38"/>
      <c r="B168" s="39"/>
      <c r="C168" s="226" t="s">
        <v>483</v>
      </c>
      <c r="D168" s="226" t="s">
        <v>307</v>
      </c>
      <c r="E168" s="227" t="s">
        <v>965</v>
      </c>
      <c r="F168" s="228" t="s">
        <v>966</v>
      </c>
      <c r="G168" s="229" t="s">
        <v>911</v>
      </c>
      <c r="H168" s="230">
        <v>3</v>
      </c>
      <c r="I168" s="231"/>
      <c r="J168" s="232">
        <f>ROUND(I168*H168,2)</f>
        <v>0</v>
      </c>
      <c r="K168" s="228" t="s">
        <v>1</v>
      </c>
      <c r="L168" s="44"/>
      <c r="M168" s="233" t="s">
        <v>1</v>
      </c>
      <c r="N168" s="234" t="s">
        <v>42</v>
      </c>
      <c r="O168" s="91"/>
      <c r="P168" s="235">
        <f>O168*H168</f>
        <v>0</v>
      </c>
      <c r="Q168" s="235">
        <v>0</v>
      </c>
      <c r="R168" s="235">
        <f>Q168*H168</f>
        <v>0</v>
      </c>
      <c r="S168" s="235">
        <v>0</v>
      </c>
      <c r="T168" s="236">
        <f>S168*H168</f>
        <v>0</v>
      </c>
      <c r="U168" s="38"/>
      <c r="V168" s="38"/>
      <c r="W168" s="38"/>
      <c r="X168" s="38"/>
      <c r="Y168" s="38"/>
      <c r="Z168" s="38"/>
      <c r="AA168" s="38"/>
      <c r="AB168" s="38"/>
      <c r="AC168" s="38"/>
      <c r="AD168" s="38"/>
      <c r="AE168" s="38"/>
      <c r="AR168" s="237" t="s">
        <v>311</v>
      </c>
      <c r="AT168" s="237" t="s">
        <v>307</v>
      </c>
      <c r="AU168" s="237" t="s">
        <v>84</v>
      </c>
      <c r="AY168" s="17" t="s">
        <v>304</v>
      </c>
      <c r="BE168" s="238">
        <f>IF(N168="základní",J168,0)</f>
        <v>0</v>
      </c>
      <c r="BF168" s="238">
        <f>IF(N168="snížená",J168,0)</f>
        <v>0</v>
      </c>
      <c r="BG168" s="238">
        <f>IF(N168="zákl. přenesená",J168,0)</f>
        <v>0</v>
      </c>
      <c r="BH168" s="238">
        <f>IF(N168="sníž. přenesená",J168,0)</f>
        <v>0</v>
      </c>
      <c r="BI168" s="238">
        <f>IF(N168="nulová",J168,0)</f>
        <v>0</v>
      </c>
      <c r="BJ168" s="17" t="s">
        <v>84</v>
      </c>
      <c r="BK168" s="238">
        <f>ROUND(I168*H168,2)</f>
        <v>0</v>
      </c>
      <c r="BL168" s="17" t="s">
        <v>311</v>
      </c>
      <c r="BM168" s="237" t="s">
        <v>967</v>
      </c>
    </row>
    <row r="169" s="2" customFormat="1" ht="16.5" customHeight="1">
      <c r="A169" s="38"/>
      <c r="B169" s="39"/>
      <c r="C169" s="226" t="s">
        <v>488</v>
      </c>
      <c r="D169" s="226" t="s">
        <v>307</v>
      </c>
      <c r="E169" s="227" t="s">
        <v>968</v>
      </c>
      <c r="F169" s="228" t="s">
        <v>969</v>
      </c>
      <c r="G169" s="229" t="s">
        <v>911</v>
      </c>
      <c r="H169" s="230">
        <v>15</v>
      </c>
      <c r="I169" s="231"/>
      <c r="J169" s="232">
        <f>ROUND(I169*H169,2)</f>
        <v>0</v>
      </c>
      <c r="K169" s="228" t="s">
        <v>1</v>
      </c>
      <c r="L169" s="44"/>
      <c r="M169" s="233" t="s">
        <v>1</v>
      </c>
      <c r="N169" s="234" t="s">
        <v>42</v>
      </c>
      <c r="O169" s="91"/>
      <c r="P169" s="235">
        <f>O169*H169</f>
        <v>0</v>
      </c>
      <c r="Q169" s="235">
        <v>0</v>
      </c>
      <c r="R169" s="235">
        <f>Q169*H169</f>
        <v>0</v>
      </c>
      <c r="S169" s="235">
        <v>0</v>
      </c>
      <c r="T169" s="236">
        <f>S169*H169</f>
        <v>0</v>
      </c>
      <c r="U169" s="38"/>
      <c r="V169" s="38"/>
      <c r="W169" s="38"/>
      <c r="X169" s="38"/>
      <c r="Y169" s="38"/>
      <c r="Z169" s="38"/>
      <c r="AA169" s="38"/>
      <c r="AB169" s="38"/>
      <c r="AC169" s="38"/>
      <c r="AD169" s="38"/>
      <c r="AE169" s="38"/>
      <c r="AR169" s="237" t="s">
        <v>311</v>
      </c>
      <c r="AT169" s="237" t="s">
        <v>307</v>
      </c>
      <c r="AU169" s="237" t="s">
        <v>84</v>
      </c>
      <c r="AY169" s="17" t="s">
        <v>304</v>
      </c>
      <c r="BE169" s="238">
        <f>IF(N169="základní",J169,0)</f>
        <v>0</v>
      </c>
      <c r="BF169" s="238">
        <f>IF(N169="snížená",J169,0)</f>
        <v>0</v>
      </c>
      <c r="BG169" s="238">
        <f>IF(N169="zákl. přenesená",J169,0)</f>
        <v>0</v>
      </c>
      <c r="BH169" s="238">
        <f>IF(N169="sníž. přenesená",J169,0)</f>
        <v>0</v>
      </c>
      <c r="BI169" s="238">
        <f>IF(N169="nulová",J169,0)</f>
        <v>0</v>
      </c>
      <c r="BJ169" s="17" t="s">
        <v>84</v>
      </c>
      <c r="BK169" s="238">
        <f>ROUND(I169*H169,2)</f>
        <v>0</v>
      </c>
      <c r="BL169" s="17" t="s">
        <v>311</v>
      </c>
      <c r="BM169" s="237" t="s">
        <v>970</v>
      </c>
    </row>
    <row r="170" s="2" customFormat="1" ht="16.5" customHeight="1">
      <c r="A170" s="38"/>
      <c r="B170" s="39"/>
      <c r="C170" s="226" t="s">
        <v>495</v>
      </c>
      <c r="D170" s="226" t="s">
        <v>307</v>
      </c>
      <c r="E170" s="227" t="s">
        <v>971</v>
      </c>
      <c r="F170" s="228" t="s">
        <v>972</v>
      </c>
      <c r="G170" s="229" t="s">
        <v>911</v>
      </c>
      <c r="H170" s="230">
        <v>2</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311</v>
      </c>
      <c r="AT170" s="237" t="s">
        <v>307</v>
      </c>
      <c r="AU170" s="237" t="s">
        <v>84</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311</v>
      </c>
      <c r="BM170" s="237" t="s">
        <v>973</v>
      </c>
    </row>
    <row r="171" s="2" customFormat="1" ht="16.5" customHeight="1">
      <c r="A171" s="38"/>
      <c r="B171" s="39"/>
      <c r="C171" s="226" t="s">
        <v>500</v>
      </c>
      <c r="D171" s="226" t="s">
        <v>307</v>
      </c>
      <c r="E171" s="227" t="s">
        <v>974</v>
      </c>
      <c r="F171" s="228" t="s">
        <v>975</v>
      </c>
      <c r="G171" s="229" t="s">
        <v>911</v>
      </c>
      <c r="H171" s="230">
        <v>2</v>
      </c>
      <c r="I171" s="231"/>
      <c r="J171" s="232">
        <f>ROUND(I171*H171,2)</f>
        <v>0</v>
      </c>
      <c r="K171" s="228" t="s">
        <v>1</v>
      </c>
      <c r="L171" s="44"/>
      <c r="M171" s="233" t="s">
        <v>1</v>
      </c>
      <c r="N171" s="234" t="s">
        <v>42</v>
      </c>
      <c r="O171" s="91"/>
      <c r="P171" s="235">
        <f>O171*H171</f>
        <v>0</v>
      </c>
      <c r="Q171" s="235">
        <v>0</v>
      </c>
      <c r="R171" s="235">
        <f>Q171*H171</f>
        <v>0</v>
      </c>
      <c r="S171" s="235">
        <v>0</v>
      </c>
      <c r="T171" s="236">
        <f>S171*H171</f>
        <v>0</v>
      </c>
      <c r="U171" s="38"/>
      <c r="V171" s="38"/>
      <c r="W171" s="38"/>
      <c r="X171" s="38"/>
      <c r="Y171" s="38"/>
      <c r="Z171" s="38"/>
      <c r="AA171" s="38"/>
      <c r="AB171" s="38"/>
      <c r="AC171" s="38"/>
      <c r="AD171" s="38"/>
      <c r="AE171" s="38"/>
      <c r="AR171" s="237" t="s">
        <v>311</v>
      </c>
      <c r="AT171" s="237" t="s">
        <v>307</v>
      </c>
      <c r="AU171" s="237" t="s">
        <v>84</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311</v>
      </c>
      <c r="BM171" s="237" t="s">
        <v>976</v>
      </c>
    </row>
    <row r="172" s="2" customFormat="1" ht="21.75" customHeight="1">
      <c r="A172" s="38"/>
      <c r="B172" s="39"/>
      <c r="C172" s="226" t="s">
        <v>504</v>
      </c>
      <c r="D172" s="226" t="s">
        <v>307</v>
      </c>
      <c r="E172" s="227" t="s">
        <v>977</v>
      </c>
      <c r="F172" s="228" t="s">
        <v>978</v>
      </c>
      <c r="G172" s="229" t="s">
        <v>575</v>
      </c>
      <c r="H172" s="230">
        <v>26</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311</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311</v>
      </c>
      <c r="BM172" s="237" t="s">
        <v>979</v>
      </c>
    </row>
    <row r="173" s="2" customFormat="1" ht="24.15" customHeight="1">
      <c r="A173" s="38"/>
      <c r="B173" s="39"/>
      <c r="C173" s="226" t="s">
        <v>508</v>
      </c>
      <c r="D173" s="226" t="s">
        <v>307</v>
      </c>
      <c r="E173" s="227" t="s">
        <v>980</v>
      </c>
      <c r="F173" s="228" t="s">
        <v>981</v>
      </c>
      <c r="G173" s="229" t="s">
        <v>575</v>
      </c>
      <c r="H173" s="230">
        <v>26</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311</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311</v>
      </c>
      <c r="BM173" s="237" t="s">
        <v>982</v>
      </c>
    </row>
    <row r="174" s="2" customFormat="1" ht="24.15" customHeight="1">
      <c r="A174" s="38"/>
      <c r="B174" s="39"/>
      <c r="C174" s="226" t="s">
        <v>514</v>
      </c>
      <c r="D174" s="226" t="s">
        <v>307</v>
      </c>
      <c r="E174" s="227" t="s">
        <v>983</v>
      </c>
      <c r="F174" s="228" t="s">
        <v>984</v>
      </c>
      <c r="G174" s="229" t="s">
        <v>575</v>
      </c>
      <c r="H174" s="230">
        <v>28</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311</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311</v>
      </c>
      <c r="BM174" s="237" t="s">
        <v>985</v>
      </c>
    </row>
    <row r="175" s="2" customFormat="1" ht="24.15" customHeight="1">
      <c r="A175" s="38"/>
      <c r="B175" s="39"/>
      <c r="C175" s="226" t="s">
        <v>518</v>
      </c>
      <c r="D175" s="226" t="s">
        <v>307</v>
      </c>
      <c r="E175" s="227" t="s">
        <v>986</v>
      </c>
      <c r="F175" s="228" t="s">
        <v>987</v>
      </c>
      <c r="G175" s="229" t="s">
        <v>575</v>
      </c>
      <c r="H175" s="230">
        <v>12</v>
      </c>
      <c r="I175" s="231"/>
      <c r="J175" s="232">
        <f>ROUND(I175*H175,2)</f>
        <v>0</v>
      </c>
      <c r="K175" s="228" t="s">
        <v>1</v>
      </c>
      <c r="L175" s="44"/>
      <c r="M175" s="233" t="s">
        <v>1</v>
      </c>
      <c r="N175" s="234" t="s">
        <v>42</v>
      </c>
      <c r="O175" s="91"/>
      <c r="P175" s="235">
        <f>O175*H175</f>
        <v>0</v>
      </c>
      <c r="Q175" s="235">
        <v>0</v>
      </c>
      <c r="R175" s="235">
        <f>Q175*H175</f>
        <v>0</v>
      </c>
      <c r="S175" s="235">
        <v>0</v>
      </c>
      <c r="T175" s="236">
        <f>S175*H175</f>
        <v>0</v>
      </c>
      <c r="U175" s="38"/>
      <c r="V175" s="38"/>
      <c r="W175" s="38"/>
      <c r="X175" s="38"/>
      <c r="Y175" s="38"/>
      <c r="Z175" s="38"/>
      <c r="AA175" s="38"/>
      <c r="AB175" s="38"/>
      <c r="AC175" s="38"/>
      <c r="AD175" s="38"/>
      <c r="AE175" s="38"/>
      <c r="AR175" s="237" t="s">
        <v>311</v>
      </c>
      <c r="AT175" s="237" t="s">
        <v>307</v>
      </c>
      <c r="AU175" s="237" t="s">
        <v>84</v>
      </c>
      <c r="AY175" s="17" t="s">
        <v>304</v>
      </c>
      <c r="BE175" s="238">
        <f>IF(N175="základní",J175,0)</f>
        <v>0</v>
      </c>
      <c r="BF175" s="238">
        <f>IF(N175="snížená",J175,0)</f>
        <v>0</v>
      </c>
      <c r="BG175" s="238">
        <f>IF(N175="zákl. přenesená",J175,0)</f>
        <v>0</v>
      </c>
      <c r="BH175" s="238">
        <f>IF(N175="sníž. přenesená",J175,0)</f>
        <v>0</v>
      </c>
      <c r="BI175" s="238">
        <f>IF(N175="nulová",J175,0)</f>
        <v>0</v>
      </c>
      <c r="BJ175" s="17" t="s">
        <v>84</v>
      </c>
      <c r="BK175" s="238">
        <f>ROUND(I175*H175,2)</f>
        <v>0</v>
      </c>
      <c r="BL175" s="17" t="s">
        <v>311</v>
      </c>
      <c r="BM175" s="237" t="s">
        <v>988</v>
      </c>
    </row>
    <row r="176" s="2" customFormat="1" ht="24.15" customHeight="1">
      <c r="A176" s="38"/>
      <c r="B176" s="39"/>
      <c r="C176" s="226" t="s">
        <v>522</v>
      </c>
      <c r="D176" s="226" t="s">
        <v>307</v>
      </c>
      <c r="E176" s="227" t="s">
        <v>989</v>
      </c>
      <c r="F176" s="228" t="s">
        <v>990</v>
      </c>
      <c r="G176" s="229" t="s">
        <v>575</v>
      </c>
      <c r="H176" s="230">
        <v>12</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311</v>
      </c>
      <c r="AT176" s="237" t="s">
        <v>307</v>
      </c>
      <c r="AU176" s="237" t="s">
        <v>84</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311</v>
      </c>
      <c r="BM176" s="237" t="s">
        <v>991</v>
      </c>
    </row>
    <row r="177" s="2" customFormat="1" ht="24.15" customHeight="1">
      <c r="A177" s="38"/>
      <c r="B177" s="39"/>
      <c r="C177" s="226" t="s">
        <v>531</v>
      </c>
      <c r="D177" s="226" t="s">
        <v>307</v>
      </c>
      <c r="E177" s="227" t="s">
        <v>992</v>
      </c>
      <c r="F177" s="228" t="s">
        <v>993</v>
      </c>
      <c r="G177" s="229" t="s">
        <v>575</v>
      </c>
      <c r="H177" s="230">
        <v>1</v>
      </c>
      <c r="I177" s="231"/>
      <c r="J177" s="232">
        <f>ROUND(I177*H177,2)</f>
        <v>0</v>
      </c>
      <c r="K177" s="228" t="s">
        <v>1</v>
      </c>
      <c r="L177" s="44"/>
      <c r="M177" s="233" t="s">
        <v>1</v>
      </c>
      <c r="N177" s="234" t="s">
        <v>42</v>
      </c>
      <c r="O177" s="91"/>
      <c r="P177" s="235">
        <f>O177*H177</f>
        <v>0</v>
      </c>
      <c r="Q177" s="235">
        <v>0</v>
      </c>
      <c r="R177" s="235">
        <f>Q177*H177</f>
        <v>0</v>
      </c>
      <c r="S177" s="235">
        <v>0</v>
      </c>
      <c r="T177" s="236">
        <f>S177*H177</f>
        <v>0</v>
      </c>
      <c r="U177" s="38"/>
      <c r="V177" s="38"/>
      <c r="W177" s="38"/>
      <c r="X177" s="38"/>
      <c r="Y177" s="38"/>
      <c r="Z177" s="38"/>
      <c r="AA177" s="38"/>
      <c r="AB177" s="38"/>
      <c r="AC177" s="38"/>
      <c r="AD177" s="38"/>
      <c r="AE177" s="38"/>
      <c r="AR177" s="237" t="s">
        <v>311</v>
      </c>
      <c r="AT177" s="237" t="s">
        <v>307</v>
      </c>
      <c r="AU177" s="237" t="s">
        <v>84</v>
      </c>
      <c r="AY177" s="17" t="s">
        <v>304</v>
      </c>
      <c r="BE177" s="238">
        <f>IF(N177="základní",J177,0)</f>
        <v>0</v>
      </c>
      <c r="BF177" s="238">
        <f>IF(N177="snížená",J177,0)</f>
        <v>0</v>
      </c>
      <c r="BG177" s="238">
        <f>IF(N177="zákl. přenesená",J177,0)</f>
        <v>0</v>
      </c>
      <c r="BH177" s="238">
        <f>IF(N177="sníž. přenesená",J177,0)</f>
        <v>0</v>
      </c>
      <c r="BI177" s="238">
        <f>IF(N177="nulová",J177,0)</f>
        <v>0</v>
      </c>
      <c r="BJ177" s="17" t="s">
        <v>84</v>
      </c>
      <c r="BK177" s="238">
        <f>ROUND(I177*H177,2)</f>
        <v>0</v>
      </c>
      <c r="BL177" s="17" t="s">
        <v>311</v>
      </c>
      <c r="BM177" s="237" t="s">
        <v>994</v>
      </c>
    </row>
    <row r="178" s="2" customFormat="1" ht="21.75" customHeight="1">
      <c r="A178" s="38"/>
      <c r="B178" s="39"/>
      <c r="C178" s="226" t="s">
        <v>683</v>
      </c>
      <c r="D178" s="226" t="s">
        <v>307</v>
      </c>
      <c r="E178" s="227" t="s">
        <v>348</v>
      </c>
      <c r="F178" s="228" t="s">
        <v>995</v>
      </c>
      <c r="G178" s="229" t="s">
        <v>911</v>
      </c>
      <c r="H178" s="230">
        <v>11</v>
      </c>
      <c r="I178" s="231"/>
      <c r="J178" s="232">
        <f>ROUND(I178*H178,2)</f>
        <v>0</v>
      </c>
      <c r="K178" s="228" t="s">
        <v>1</v>
      </c>
      <c r="L178" s="44"/>
      <c r="M178" s="233" t="s">
        <v>1</v>
      </c>
      <c r="N178" s="234" t="s">
        <v>42</v>
      </c>
      <c r="O178" s="91"/>
      <c r="P178" s="235">
        <f>O178*H178</f>
        <v>0</v>
      </c>
      <c r="Q178" s="235">
        <v>0</v>
      </c>
      <c r="R178" s="235">
        <f>Q178*H178</f>
        <v>0</v>
      </c>
      <c r="S178" s="235">
        <v>0</v>
      </c>
      <c r="T178" s="236">
        <f>S178*H178</f>
        <v>0</v>
      </c>
      <c r="U178" s="38"/>
      <c r="V178" s="38"/>
      <c r="W178" s="38"/>
      <c r="X178" s="38"/>
      <c r="Y178" s="38"/>
      <c r="Z178" s="38"/>
      <c r="AA178" s="38"/>
      <c r="AB178" s="38"/>
      <c r="AC178" s="38"/>
      <c r="AD178" s="38"/>
      <c r="AE178" s="38"/>
      <c r="AR178" s="237" t="s">
        <v>311</v>
      </c>
      <c r="AT178" s="237" t="s">
        <v>307</v>
      </c>
      <c r="AU178" s="237" t="s">
        <v>84</v>
      </c>
      <c r="AY178" s="17" t="s">
        <v>304</v>
      </c>
      <c r="BE178" s="238">
        <f>IF(N178="základní",J178,0)</f>
        <v>0</v>
      </c>
      <c r="BF178" s="238">
        <f>IF(N178="snížená",J178,0)</f>
        <v>0</v>
      </c>
      <c r="BG178" s="238">
        <f>IF(N178="zákl. přenesená",J178,0)</f>
        <v>0</v>
      </c>
      <c r="BH178" s="238">
        <f>IF(N178="sníž. přenesená",J178,0)</f>
        <v>0</v>
      </c>
      <c r="BI178" s="238">
        <f>IF(N178="nulová",J178,0)</f>
        <v>0</v>
      </c>
      <c r="BJ178" s="17" t="s">
        <v>84</v>
      </c>
      <c r="BK178" s="238">
        <f>ROUND(I178*H178,2)</f>
        <v>0</v>
      </c>
      <c r="BL178" s="17" t="s">
        <v>311</v>
      </c>
      <c r="BM178" s="237" t="s">
        <v>996</v>
      </c>
    </row>
    <row r="179" s="2" customFormat="1" ht="24.15" customHeight="1">
      <c r="A179" s="38"/>
      <c r="B179" s="39"/>
      <c r="C179" s="226" t="s">
        <v>687</v>
      </c>
      <c r="D179" s="226" t="s">
        <v>307</v>
      </c>
      <c r="E179" s="227" t="s">
        <v>997</v>
      </c>
      <c r="F179" s="228" t="s">
        <v>998</v>
      </c>
      <c r="G179" s="229" t="s">
        <v>575</v>
      </c>
      <c r="H179" s="230">
        <v>66</v>
      </c>
      <c r="I179" s="231"/>
      <c r="J179" s="232">
        <f>ROUND(I179*H179,2)</f>
        <v>0</v>
      </c>
      <c r="K179" s="228" t="s">
        <v>1</v>
      </c>
      <c r="L179" s="44"/>
      <c r="M179" s="233" t="s">
        <v>1</v>
      </c>
      <c r="N179" s="234" t="s">
        <v>42</v>
      </c>
      <c r="O179" s="91"/>
      <c r="P179" s="235">
        <f>O179*H179</f>
        <v>0</v>
      </c>
      <c r="Q179" s="235">
        <v>0</v>
      </c>
      <c r="R179" s="235">
        <f>Q179*H179</f>
        <v>0</v>
      </c>
      <c r="S179" s="235">
        <v>0</v>
      </c>
      <c r="T179" s="236">
        <f>S179*H179</f>
        <v>0</v>
      </c>
      <c r="U179" s="38"/>
      <c r="V179" s="38"/>
      <c r="W179" s="38"/>
      <c r="X179" s="38"/>
      <c r="Y179" s="38"/>
      <c r="Z179" s="38"/>
      <c r="AA179" s="38"/>
      <c r="AB179" s="38"/>
      <c r="AC179" s="38"/>
      <c r="AD179" s="38"/>
      <c r="AE179" s="38"/>
      <c r="AR179" s="237" t="s">
        <v>311</v>
      </c>
      <c r="AT179" s="237" t="s">
        <v>307</v>
      </c>
      <c r="AU179" s="237" t="s">
        <v>84</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311</v>
      </c>
      <c r="BM179" s="237" t="s">
        <v>999</v>
      </c>
    </row>
    <row r="180" s="2" customFormat="1" ht="24.15" customHeight="1">
      <c r="A180" s="38"/>
      <c r="B180" s="39"/>
      <c r="C180" s="226" t="s">
        <v>693</v>
      </c>
      <c r="D180" s="226" t="s">
        <v>307</v>
      </c>
      <c r="E180" s="227" t="s">
        <v>1000</v>
      </c>
      <c r="F180" s="228" t="s">
        <v>1001</v>
      </c>
      <c r="G180" s="229" t="s">
        <v>575</v>
      </c>
      <c r="H180" s="230">
        <v>10</v>
      </c>
      <c r="I180" s="231"/>
      <c r="J180" s="232">
        <f>ROUND(I180*H180,2)</f>
        <v>0</v>
      </c>
      <c r="K180" s="228" t="s">
        <v>1</v>
      </c>
      <c r="L180" s="44"/>
      <c r="M180" s="233" t="s">
        <v>1</v>
      </c>
      <c r="N180" s="234" t="s">
        <v>42</v>
      </c>
      <c r="O180" s="91"/>
      <c r="P180" s="235">
        <f>O180*H180</f>
        <v>0</v>
      </c>
      <c r="Q180" s="235">
        <v>0</v>
      </c>
      <c r="R180" s="235">
        <f>Q180*H180</f>
        <v>0</v>
      </c>
      <c r="S180" s="235">
        <v>0</v>
      </c>
      <c r="T180" s="236">
        <f>S180*H180</f>
        <v>0</v>
      </c>
      <c r="U180" s="38"/>
      <c r="V180" s="38"/>
      <c r="W180" s="38"/>
      <c r="X180" s="38"/>
      <c r="Y180" s="38"/>
      <c r="Z180" s="38"/>
      <c r="AA180" s="38"/>
      <c r="AB180" s="38"/>
      <c r="AC180" s="38"/>
      <c r="AD180" s="38"/>
      <c r="AE180" s="38"/>
      <c r="AR180" s="237" t="s">
        <v>311</v>
      </c>
      <c r="AT180" s="237" t="s">
        <v>307</v>
      </c>
      <c r="AU180" s="237" t="s">
        <v>84</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311</v>
      </c>
      <c r="BM180" s="237" t="s">
        <v>1002</v>
      </c>
    </row>
    <row r="181" s="2" customFormat="1" ht="24.15" customHeight="1">
      <c r="A181" s="38"/>
      <c r="B181" s="39"/>
      <c r="C181" s="226" t="s">
        <v>697</v>
      </c>
      <c r="D181" s="226" t="s">
        <v>307</v>
      </c>
      <c r="E181" s="227" t="s">
        <v>1003</v>
      </c>
      <c r="F181" s="228" t="s">
        <v>1004</v>
      </c>
      <c r="G181" s="229" t="s">
        <v>575</v>
      </c>
      <c r="H181" s="230">
        <v>21</v>
      </c>
      <c r="I181" s="231"/>
      <c r="J181" s="232">
        <f>ROUND(I181*H181,2)</f>
        <v>0</v>
      </c>
      <c r="K181" s="228" t="s">
        <v>1</v>
      </c>
      <c r="L181" s="44"/>
      <c r="M181" s="233" t="s">
        <v>1</v>
      </c>
      <c r="N181" s="234" t="s">
        <v>42</v>
      </c>
      <c r="O181" s="91"/>
      <c r="P181" s="235">
        <f>O181*H181</f>
        <v>0</v>
      </c>
      <c r="Q181" s="235">
        <v>0</v>
      </c>
      <c r="R181" s="235">
        <f>Q181*H181</f>
        <v>0</v>
      </c>
      <c r="S181" s="235">
        <v>0</v>
      </c>
      <c r="T181" s="236">
        <f>S181*H181</f>
        <v>0</v>
      </c>
      <c r="U181" s="38"/>
      <c r="V181" s="38"/>
      <c r="W181" s="38"/>
      <c r="X181" s="38"/>
      <c r="Y181" s="38"/>
      <c r="Z181" s="38"/>
      <c r="AA181" s="38"/>
      <c r="AB181" s="38"/>
      <c r="AC181" s="38"/>
      <c r="AD181" s="38"/>
      <c r="AE181" s="38"/>
      <c r="AR181" s="237" t="s">
        <v>311</v>
      </c>
      <c r="AT181" s="237" t="s">
        <v>307</v>
      </c>
      <c r="AU181" s="237" t="s">
        <v>84</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311</v>
      </c>
      <c r="BM181" s="237" t="s">
        <v>1005</v>
      </c>
    </row>
    <row r="182" s="2" customFormat="1" ht="24.15" customHeight="1">
      <c r="A182" s="38"/>
      <c r="B182" s="39"/>
      <c r="C182" s="226" t="s">
        <v>701</v>
      </c>
      <c r="D182" s="226" t="s">
        <v>307</v>
      </c>
      <c r="E182" s="227" t="s">
        <v>1006</v>
      </c>
      <c r="F182" s="228" t="s">
        <v>1007</v>
      </c>
      <c r="G182" s="229" t="s">
        <v>575</v>
      </c>
      <c r="H182" s="230">
        <v>8</v>
      </c>
      <c r="I182" s="231"/>
      <c r="J182" s="232">
        <f>ROUND(I182*H182,2)</f>
        <v>0</v>
      </c>
      <c r="K182" s="228" t="s">
        <v>1</v>
      </c>
      <c r="L182" s="44"/>
      <c r="M182" s="233" t="s">
        <v>1</v>
      </c>
      <c r="N182" s="234" t="s">
        <v>42</v>
      </c>
      <c r="O182" s="91"/>
      <c r="P182" s="235">
        <f>O182*H182</f>
        <v>0</v>
      </c>
      <c r="Q182" s="235">
        <v>0</v>
      </c>
      <c r="R182" s="235">
        <f>Q182*H182</f>
        <v>0</v>
      </c>
      <c r="S182" s="235">
        <v>0</v>
      </c>
      <c r="T182" s="236">
        <f>S182*H182</f>
        <v>0</v>
      </c>
      <c r="U182" s="38"/>
      <c r="V182" s="38"/>
      <c r="W182" s="38"/>
      <c r="X182" s="38"/>
      <c r="Y182" s="38"/>
      <c r="Z182" s="38"/>
      <c r="AA182" s="38"/>
      <c r="AB182" s="38"/>
      <c r="AC182" s="38"/>
      <c r="AD182" s="38"/>
      <c r="AE182" s="38"/>
      <c r="AR182" s="237" t="s">
        <v>311</v>
      </c>
      <c r="AT182" s="237" t="s">
        <v>307</v>
      </c>
      <c r="AU182" s="237" t="s">
        <v>84</v>
      </c>
      <c r="AY182" s="17" t="s">
        <v>304</v>
      </c>
      <c r="BE182" s="238">
        <f>IF(N182="základní",J182,0)</f>
        <v>0</v>
      </c>
      <c r="BF182" s="238">
        <f>IF(N182="snížená",J182,0)</f>
        <v>0</v>
      </c>
      <c r="BG182" s="238">
        <f>IF(N182="zákl. přenesená",J182,0)</f>
        <v>0</v>
      </c>
      <c r="BH182" s="238">
        <f>IF(N182="sníž. přenesená",J182,0)</f>
        <v>0</v>
      </c>
      <c r="BI182" s="238">
        <f>IF(N182="nulová",J182,0)</f>
        <v>0</v>
      </c>
      <c r="BJ182" s="17" t="s">
        <v>84</v>
      </c>
      <c r="BK182" s="238">
        <f>ROUND(I182*H182,2)</f>
        <v>0</v>
      </c>
      <c r="BL182" s="17" t="s">
        <v>311</v>
      </c>
      <c r="BM182" s="237" t="s">
        <v>1008</v>
      </c>
    </row>
    <row r="183" s="2" customFormat="1" ht="24.15" customHeight="1">
      <c r="A183" s="38"/>
      <c r="B183" s="39"/>
      <c r="C183" s="226" t="s">
        <v>938</v>
      </c>
      <c r="D183" s="226" t="s">
        <v>307</v>
      </c>
      <c r="E183" s="227" t="s">
        <v>1009</v>
      </c>
      <c r="F183" s="228" t="s">
        <v>1010</v>
      </c>
      <c r="G183" s="229" t="s">
        <v>575</v>
      </c>
      <c r="H183" s="230">
        <v>60</v>
      </c>
      <c r="I183" s="231"/>
      <c r="J183" s="232">
        <f>ROUND(I183*H183,2)</f>
        <v>0</v>
      </c>
      <c r="K183" s="228" t="s">
        <v>1</v>
      </c>
      <c r="L183" s="44"/>
      <c r="M183" s="233" t="s">
        <v>1</v>
      </c>
      <c r="N183" s="234" t="s">
        <v>42</v>
      </c>
      <c r="O183" s="91"/>
      <c r="P183" s="235">
        <f>O183*H183</f>
        <v>0</v>
      </c>
      <c r="Q183" s="235">
        <v>0</v>
      </c>
      <c r="R183" s="235">
        <f>Q183*H183</f>
        <v>0</v>
      </c>
      <c r="S183" s="235">
        <v>0</v>
      </c>
      <c r="T183" s="236">
        <f>S183*H183</f>
        <v>0</v>
      </c>
      <c r="U183" s="38"/>
      <c r="V183" s="38"/>
      <c r="W183" s="38"/>
      <c r="X183" s="38"/>
      <c r="Y183" s="38"/>
      <c r="Z183" s="38"/>
      <c r="AA183" s="38"/>
      <c r="AB183" s="38"/>
      <c r="AC183" s="38"/>
      <c r="AD183" s="38"/>
      <c r="AE183" s="38"/>
      <c r="AR183" s="237" t="s">
        <v>311</v>
      </c>
      <c r="AT183" s="237" t="s">
        <v>307</v>
      </c>
      <c r="AU183" s="237" t="s">
        <v>84</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311</v>
      </c>
      <c r="BM183" s="237" t="s">
        <v>1011</v>
      </c>
    </row>
    <row r="184" s="2" customFormat="1" ht="16.5" customHeight="1">
      <c r="A184" s="38"/>
      <c r="B184" s="39"/>
      <c r="C184" s="226" t="s">
        <v>1012</v>
      </c>
      <c r="D184" s="226" t="s">
        <v>307</v>
      </c>
      <c r="E184" s="227" t="s">
        <v>1013</v>
      </c>
      <c r="F184" s="228" t="s">
        <v>1014</v>
      </c>
      <c r="G184" s="229" t="s">
        <v>911</v>
      </c>
      <c r="H184" s="230">
        <v>1</v>
      </c>
      <c r="I184" s="231"/>
      <c r="J184" s="232">
        <f>ROUND(I184*H184,2)</f>
        <v>0</v>
      </c>
      <c r="K184" s="228" t="s">
        <v>1</v>
      </c>
      <c r="L184" s="44"/>
      <c r="M184" s="233" t="s">
        <v>1</v>
      </c>
      <c r="N184" s="234" t="s">
        <v>42</v>
      </c>
      <c r="O184" s="91"/>
      <c r="P184" s="235">
        <f>O184*H184</f>
        <v>0</v>
      </c>
      <c r="Q184" s="235">
        <v>0</v>
      </c>
      <c r="R184" s="235">
        <f>Q184*H184</f>
        <v>0</v>
      </c>
      <c r="S184" s="235">
        <v>0</v>
      </c>
      <c r="T184" s="236">
        <f>S184*H184</f>
        <v>0</v>
      </c>
      <c r="U184" s="38"/>
      <c r="V184" s="38"/>
      <c r="W184" s="38"/>
      <c r="X184" s="38"/>
      <c r="Y184" s="38"/>
      <c r="Z184" s="38"/>
      <c r="AA184" s="38"/>
      <c r="AB184" s="38"/>
      <c r="AC184" s="38"/>
      <c r="AD184" s="38"/>
      <c r="AE184" s="38"/>
      <c r="AR184" s="237" t="s">
        <v>311</v>
      </c>
      <c r="AT184" s="237" t="s">
        <v>307</v>
      </c>
      <c r="AU184" s="237" t="s">
        <v>84</v>
      </c>
      <c r="AY184" s="17" t="s">
        <v>304</v>
      </c>
      <c r="BE184" s="238">
        <f>IF(N184="základní",J184,0)</f>
        <v>0</v>
      </c>
      <c r="BF184" s="238">
        <f>IF(N184="snížená",J184,0)</f>
        <v>0</v>
      </c>
      <c r="BG184" s="238">
        <f>IF(N184="zákl. přenesená",J184,0)</f>
        <v>0</v>
      </c>
      <c r="BH184" s="238">
        <f>IF(N184="sníž. přenesená",J184,0)</f>
        <v>0</v>
      </c>
      <c r="BI184" s="238">
        <f>IF(N184="nulová",J184,0)</f>
        <v>0</v>
      </c>
      <c r="BJ184" s="17" t="s">
        <v>84</v>
      </c>
      <c r="BK184" s="238">
        <f>ROUND(I184*H184,2)</f>
        <v>0</v>
      </c>
      <c r="BL184" s="17" t="s">
        <v>311</v>
      </c>
      <c r="BM184" s="237" t="s">
        <v>1015</v>
      </c>
    </row>
    <row r="185" s="2" customFormat="1" ht="16.5" customHeight="1">
      <c r="A185" s="38"/>
      <c r="B185" s="39"/>
      <c r="C185" s="226" t="s">
        <v>940</v>
      </c>
      <c r="D185" s="226" t="s">
        <v>307</v>
      </c>
      <c r="E185" s="227" t="s">
        <v>8</v>
      </c>
      <c r="F185" s="228" t="s">
        <v>1016</v>
      </c>
      <c r="G185" s="229" t="s">
        <v>911</v>
      </c>
      <c r="H185" s="230">
        <v>1</v>
      </c>
      <c r="I185" s="231"/>
      <c r="J185" s="232">
        <f>ROUND(I185*H185,2)</f>
        <v>0</v>
      </c>
      <c r="K185" s="228" t="s">
        <v>1</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311</v>
      </c>
      <c r="AT185" s="237" t="s">
        <v>307</v>
      </c>
      <c r="AU185" s="237" t="s">
        <v>84</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311</v>
      </c>
      <c r="BM185" s="237" t="s">
        <v>1017</v>
      </c>
    </row>
    <row r="186" s="2" customFormat="1" ht="16.5" customHeight="1">
      <c r="A186" s="38"/>
      <c r="B186" s="39"/>
      <c r="C186" s="226" t="s">
        <v>1018</v>
      </c>
      <c r="D186" s="226" t="s">
        <v>307</v>
      </c>
      <c r="E186" s="227" t="s">
        <v>1019</v>
      </c>
      <c r="F186" s="228" t="s">
        <v>1020</v>
      </c>
      <c r="G186" s="229" t="s">
        <v>911</v>
      </c>
      <c r="H186" s="230">
        <v>1</v>
      </c>
      <c r="I186" s="231"/>
      <c r="J186" s="232">
        <f>ROUND(I186*H186,2)</f>
        <v>0</v>
      </c>
      <c r="K186" s="228" t="s">
        <v>1</v>
      </c>
      <c r="L186" s="44"/>
      <c r="M186" s="233" t="s">
        <v>1</v>
      </c>
      <c r="N186" s="234" t="s">
        <v>42</v>
      </c>
      <c r="O186" s="91"/>
      <c r="P186" s="235">
        <f>O186*H186</f>
        <v>0</v>
      </c>
      <c r="Q186" s="235">
        <v>0</v>
      </c>
      <c r="R186" s="235">
        <f>Q186*H186</f>
        <v>0</v>
      </c>
      <c r="S186" s="235">
        <v>0</v>
      </c>
      <c r="T186" s="236">
        <f>S186*H186</f>
        <v>0</v>
      </c>
      <c r="U186" s="38"/>
      <c r="V186" s="38"/>
      <c r="W186" s="38"/>
      <c r="X186" s="38"/>
      <c r="Y186" s="38"/>
      <c r="Z186" s="38"/>
      <c r="AA186" s="38"/>
      <c r="AB186" s="38"/>
      <c r="AC186" s="38"/>
      <c r="AD186" s="38"/>
      <c r="AE186" s="38"/>
      <c r="AR186" s="237" t="s">
        <v>311</v>
      </c>
      <c r="AT186" s="237" t="s">
        <v>307</v>
      </c>
      <c r="AU186" s="237" t="s">
        <v>84</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311</v>
      </c>
      <c r="BM186" s="237" t="s">
        <v>1021</v>
      </c>
    </row>
    <row r="187" s="2" customFormat="1">
      <c r="A187" s="38"/>
      <c r="B187" s="39"/>
      <c r="C187" s="40"/>
      <c r="D187" s="241" t="s">
        <v>912</v>
      </c>
      <c r="E187" s="40"/>
      <c r="F187" s="291" t="s">
        <v>1022</v>
      </c>
      <c r="G187" s="40"/>
      <c r="H187" s="40"/>
      <c r="I187" s="292"/>
      <c r="J187" s="40"/>
      <c r="K187" s="40"/>
      <c r="L187" s="44"/>
      <c r="M187" s="293"/>
      <c r="N187" s="294"/>
      <c r="O187" s="91"/>
      <c r="P187" s="91"/>
      <c r="Q187" s="91"/>
      <c r="R187" s="91"/>
      <c r="S187" s="91"/>
      <c r="T187" s="92"/>
      <c r="U187" s="38"/>
      <c r="V187" s="38"/>
      <c r="W187" s="38"/>
      <c r="X187" s="38"/>
      <c r="Y187" s="38"/>
      <c r="Z187" s="38"/>
      <c r="AA187" s="38"/>
      <c r="AB187" s="38"/>
      <c r="AC187" s="38"/>
      <c r="AD187" s="38"/>
      <c r="AE187" s="38"/>
      <c r="AT187" s="17" t="s">
        <v>912</v>
      </c>
      <c r="AU187" s="17" t="s">
        <v>84</v>
      </c>
    </row>
    <row r="188" s="2" customFormat="1" ht="16.5" customHeight="1">
      <c r="A188" s="38"/>
      <c r="B188" s="39"/>
      <c r="C188" s="226" t="s">
        <v>943</v>
      </c>
      <c r="D188" s="226" t="s">
        <v>307</v>
      </c>
      <c r="E188" s="227" t="s">
        <v>1023</v>
      </c>
      <c r="F188" s="228" t="s">
        <v>1024</v>
      </c>
      <c r="G188" s="229" t="s">
        <v>911</v>
      </c>
      <c r="H188" s="230">
        <v>2</v>
      </c>
      <c r="I188" s="231"/>
      <c r="J188" s="232">
        <f>ROUND(I188*H188,2)</f>
        <v>0</v>
      </c>
      <c r="K188" s="228" t="s">
        <v>1</v>
      </c>
      <c r="L188" s="44"/>
      <c r="M188" s="233" t="s">
        <v>1</v>
      </c>
      <c r="N188" s="234" t="s">
        <v>42</v>
      </c>
      <c r="O188" s="91"/>
      <c r="P188" s="235">
        <f>O188*H188</f>
        <v>0</v>
      </c>
      <c r="Q188" s="235">
        <v>0</v>
      </c>
      <c r="R188" s="235">
        <f>Q188*H188</f>
        <v>0</v>
      </c>
      <c r="S188" s="235">
        <v>0</v>
      </c>
      <c r="T188" s="236">
        <f>S188*H188</f>
        <v>0</v>
      </c>
      <c r="U188" s="38"/>
      <c r="V188" s="38"/>
      <c r="W188" s="38"/>
      <c r="X188" s="38"/>
      <c r="Y188" s="38"/>
      <c r="Z188" s="38"/>
      <c r="AA188" s="38"/>
      <c r="AB188" s="38"/>
      <c r="AC188" s="38"/>
      <c r="AD188" s="38"/>
      <c r="AE188" s="38"/>
      <c r="AR188" s="237" t="s">
        <v>311</v>
      </c>
      <c r="AT188" s="237" t="s">
        <v>307</v>
      </c>
      <c r="AU188" s="237" t="s">
        <v>84</v>
      </c>
      <c r="AY188" s="17" t="s">
        <v>304</v>
      </c>
      <c r="BE188" s="238">
        <f>IF(N188="základní",J188,0)</f>
        <v>0</v>
      </c>
      <c r="BF188" s="238">
        <f>IF(N188="snížená",J188,0)</f>
        <v>0</v>
      </c>
      <c r="BG188" s="238">
        <f>IF(N188="zákl. přenesená",J188,0)</f>
        <v>0</v>
      </c>
      <c r="BH188" s="238">
        <f>IF(N188="sníž. přenesená",J188,0)</f>
        <v>0</v>
      </c>
      <c r="BI188" s="238">
        <f>IF(N188="nulová",J188,0)</f>
        <v>0</v>
      </c>
      <c r="BJ188" s="17" t="s">
        <v>84</v>
      </c>
      <c r="BK188" s="238">
        <f>ROUND(I188*H188,2)</f>
        <v>0</v>
      </c>
      <c r="BL188" s="17" t="s">
        <v>311</v>
      </c>
      <c r="BM188" s="237" t="s">
        <v>1025</v>
      </c>
    </row>
    <row r="189" s="2" customFormat="1">
      <c r="A189" s="38"/>
      <c r="B189" s="39"/>
      <c r="C189" s="40"/>
      <c r="D189" s="241" t="s">
        <v>912</v>
      </c>
      <c r="E189" s="40"/>
      <c r="F189" s="291" t="s">
        <v>1026</v>
      </c>
      <c r="G189" s="40"/>
      <c r="H189" s="40"/>
      <c r="I189" s="292"/>
      <c r="J189" s="40"/>
      <c r="K189" s="40"/>
      <c r="L189" s="44"/>
      <c r="M189" s="293"/>
      <c r="N189" s="294"/>
      <c r="O189" s="91"/>
      <c r="P189" s="91"/>
      <c r="Q189" s="91"/>
      <c r="R189" s="91"/>
      <c r="S189" s="91"/>
      <c r="T189" s="92"/>
      <c r="U189" s="38"/>
      <c r="V189" s="38"/>
      <c r="W189" s="38"/>
      <c r="X189" s="38"/>
      <c r="Y189" s="38"/>
      <c r="Z189" s="38"/>
      <c r="AA189" s="38"/>
      <c r="AB189" s="38"/>
      <c r="AC189" s="38"/>
      <c r="AD189" s="38"/>
      <c r="AE189" s="38"/>
      <c r="AT189" s="17" t="s">
        <v>912</v>
      </c>
      <c r="AU189" s="17" t="s">
        <v>84</v>
      </c>
    </row>
    <row r="190" s="2" customFormat="1" ht="16.5" customHeight="1">
      <c r="A190" s="38"/>
      <c r="B190" s="39"/>
      <c r="C190" s="226" t="s">
        <v>1027</v>
      </c>
      <c r="D190" s="226" t="s">
        <v>307</v>
      </c>
      <c r="E190" s="227" t="s">
        <v>375</v>
      </c>
      <c r="F190" s="228" t="s">
        <v>1028</v>
      </c>
      <c r="G190" s="229" t="s">
        <v>911</v>
      </c>
      <c r="H190" s="230">
        <v>2</v>
      </c>
      <c r="I190" s="231"/>
      <c r="J190" s="232">
        <f>ROUND(I190*H190,2)</f>
        <v>0</v>
      </c>
      <c r="K190" s="228" t="s">
        <v>1</v>
      </c>
      <c r="L190" s="44"/>
      <c r="M190" s="233" t="s">
        <v>1</v>
      </c>
      <c r="N190" s="234" t="s">
        <v>42</v>
      </c>
      <c r="O190" s="91"/>
      <c r="P190" s="235">
        <f>O190*H190</f>
        <v>0</v>
      </c>
      <c r="Q190" s="235">
        <v>0</v>
      </c>
      <c r="R190" s="235">
        <f>Q190*H190</f>
        <v>0</v>
      </c>
      <c r="S190" s="235">
        <v>0</v>
      </c>
      <c r="T190" s="236">
        <f>S190*H190</f>
        <v>0</v>
      </c>
      <c r="U190" s="38"/>
      <c r="V190" s="38"/>
      <c r="W190" s="38"/>
      <c r="X190" s="38"/>
      <c r="Y190" s="38"/>
      <c r="Z190" s="38"/>
      <c r="AA190" s="38"/>
      <c r="AB190" s="38"/>
      <c r="AC190" s="38"/>
      <c r="AD190" s="38"/>
      <c r="AE190" s="38"/>
      <c r="AR190" s="237" t="s">
        <v>311</v>
      </c>
      <c r="AT190" s="237" t="s">
        <v>307</v>
      </c>
      <c r="AU190" s="237" t="s">
        <v>84</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311</v>
      </c>
      <c r="BM190" s="237" t="s">
        <v>1029</v>
      </c>
    </row>
    <row r="191" s="2" customFormat="1" ht="16.5" customHeight="1">
      <c r="A191" s="38"/>
      <c r="B191" s="39"/>
      <c r="C191" s="226" t="s">
        <v>945</v>
      </c>
      <c r="D191" s="226" t="s">
        <v>307</v>
      </c>
      <c r="E191" s="227" t="s">
        <v>1030</v>
      </c>
      <c r="F191" s="228" t="s">
        <v>1031</v>
      </c>
      <c r="G191" s="229" t="s">
        <v>911</v>
      </c>
      <c r="H191" s="230">
        <v>10</v>
      </c>
      <c r="I191" s="231"/>
      <c r="J191" s="232">
        <f>ROUND(I191*H191,2)</f>
        <v>0</v>
      </c>
      <c r="K191" s="228" t="s">
        <v>1</v>
      </c>
      <c r="L191" s="44"/>
      <c r="M191" s="233" t="s">
        <v>1</v>
      </c>
      <c r="N191" s="234" t="s">
        <v>42</v>
      </c>
      <c r="O191" s="91"/>
      <c r="P191" s="235">
        <f>O191*H191</f>
        <v>0</v>
      </c>
      <c r="Q191" s="235">
        <v>0</v>
      </c>
      <c r="R191" s="235">
        <f>Q191*H191</f>
        <v>0</v>
      </c>
      <c r="S191" s="235">
        <v>0</v>
      </c>
      <c r="T191" s="236">
        <f>S191*H191</f>
        <v>0</v>
      </c>
      <c r="U191" s="38"/>
      <c r="V191" s="38"/>
      <c r="W191" s="38"/>
      <c r="X191" s="38"/>
      <c r="Y191" s="38"/>
      <c r="Z191" s="38"/>
      <c r="AA191" s="38"/>
      <c r="AB191" s="38"/>
      <c r="AC191" s="38"/>
      <c r="AD191" s="38"/>
      <c r="AE191" s="38"/>
      <c r="AR191" s="237" t="s">
        <v>311</v>
      </c>
      <c r="AT191" s="237" t="s">
        <v>307</v>
      </c>
      <c r="AU191" s="237" t="s">
        <v>84</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311</v>
      </c>
      <c r="BM191" s="237" t="s">
        <v>1032</v>
      </c>
    </row>
    <row r="192" s="2" customFormat="1" ht="16.5" customHeight="1">
      <c r="A192" s="38"/>
      <c r="B192" s="39"/>
      <c r="C192" s="226" t="s">
        <v>1033</v>
      </c>
      <c r="D192" s="226" t="s">
        <v>307</v>
      </c>
      <c r="E192" s="227" t="s">
        <v>381</v>
      </c>
      <c r="F192" s="228" t="s">
        <v>1034</v>
      </c>
      <c r="G192" s="229" t="s">
        <v>911</v>
      </c>
      <c r="H192" s="230">
        <v>13</v>
      </c>
      <c r="I192" s="231"/>
      <c r="J192" s="232">
        <f>ROUND(I192*H192,2)</f>
        <v>0</v>
      </c>
      <c r="K192" s="228" t="s">
        <v>1</v>
      </c>
      <c r="L192" s="44"/>
      <c r="M192" s="233" t="s">
        <v>1</v>
      </c>
      <c r="N192" s="234" t="s">
        <v>42</v>
      </c>
      <c r="O192" s="91"/>
      <c r="P192" s="235">
        <f>O192*H192</f>
        <v>0</v>
      </c>
      <c r="Q192" s="235">
        <v>0</v>
      </c>
      <c r="R192" s="235">
        <f>Q192*H192</f>
        <v>0</v>
      </c>
      <c r="S192" s="235">
        <v>0</v>
      </c>
      <c r="T192" s="236">
        <f>S192*H192</f>
        <v>0</v>
      </c>
      <c r="U192" s="38"/>
      <c r="V192" s="38"/>
      <c r="W192" s="38"/>
      <c r="X192" s="38"/>
      <c r="Y192" s="38"/>
      <c r="Z192" s="38"/>
      <c r="AA192" s="38"/>
      <c r="AB192" s="38"/>
      <c r="AC192" s="38"/>
      <c r="AD192" s="38"/>
      <c r="AE192" s="38"/>
      <c r="AR192" s="237" t="s">
        <v>311</v>
      </c>
      <c r="AT192" s="237" t="s">
        <v>307</v>
      </c>
      <c r="AU192" s="237" t="s">
        <v>84</v>
      </c>
      <c r="AY192" s="17" t="s">
        <v>304</v>
      </c>
      <c r="BE192" s="238">
        <f>IF(N192="základní",J192,0)</f>
        <v>0</v>
      </c>
      <c r="BF192" s="238">
        <f>IF(N192="snížená",J192,0)</f>
        <v>0</v>
      </c>
      <c r="BG192" s="238">
        <f>IF(N192="zákl. přenesená",J192,0)</f>
        <v>0</v>
      </c>
      <c r="BH192" s="238">
        <f>IF(N192="sníž. přenesená",J192,0)</f>
        <v>0</v>
      </c>
      <c r="BI192" s="238">
        <f>IF(N192="nulová",J192,0)</f>
        <v>0</v>
      </c>
      <c r="BJ192" s="17" t="s">
        <v>84</v>
      </c>
      <c r="BK192" s="238">
        <f>ROUND(I192*H192,2)</f>
        <v>0</v>
      </c>
      <c r="BL192" s="17" t="s">
        <v>311</v>
      </c>
      <c r="BM192" s="237" t="s">
        <v>1035</v>
      </c>
    </row>
    <row r="193" s="2" customFormat="1" ht="16.5" customHeight="1">
      <c r="A193" s="38"/>
      <c r="B193" s="39"/>
      <c r="C193" s="226" t="s">
        <v>948</v>
      </c>
      <c r="D193" s="226" t="s">
        <v>307</v>
      </c>
      <c r="E193" s="227" t="s">
        <v>1036</v>
      </c>
      <c r="F193" s="228" t="s">
        <v>1037</v>
      </c>
      <c r="G193" s="229" t="s">
        <v>911</v>
      </c>
      <c r="H193" s="230">
        <v>1</v>
      </c>
      <c r="I193" s="231"/>
      <c r="J193" s="232">
        <f>ROUND(I193*H193,2)</f>
        <v>0</v>
      </c>
      <c r="K193" s="228" t="s">
        <v>1</v>
      </c>
      <c r="L193" s="44"/>
      <c r="M193" s="233" t="s">
        <v>1</v>
      </c>
      <c r="N193" s="234" t="s">
        <v>42</v>
      </c>
      <c r="O193" s="91"/>
      <c r="P193" s="235">
        <f>O193*H193</f>
        <v>0</v>
      </c>
      <c r="Q193" s="235">
        <v>0</v>
      </c>
      <c r="R193" s="235">
        <f>Q193*H193</f>
        <v>0</v>
      </c>
      <c r="S193" s="235">
        <v>0</v>
      </c>
      <c r="T193" s="236">
        <f>S193*H193</f>
        <v>0</v>
      </c>
      <c r="U193" s="38"/>
      <c r="V193" s="38"/>
      <c r="W193" s="38"/>
      <c r="X193" s="38"/>
      <c r="Y193" s="38"/>
      <c r="Z193" s="38"/>
      <c r="AA193" s="38"/>
      <c r="AB193" s="38"/>
      <c r="AC193" s="38"/>
      <c r="AD193" s="38"/>
      <c r="AE193" s="38"/>
      <c r="AR193" s="237" t="s">
        <v>311</v>
      </c>
      <c r="AT193" s="237" t="s">
        <v>307</v>
      </c>
      <c r="AU193" s="237" t="s">
        <v>84</v>
      </c>
      <c r="AY193" s="17" t="s">
        <v>304</v>
      </c>
      <c r="BE193" s="238">
        <f>IF(N193="základní",J193,0)</f>
        <v>0</v>
      </c>
      <c r="BF193" s="238">
        <f>IF(N193="snížená",J193,0)</f>
        <v>0</v>
      </c>
      <c r="BG193" s="238">
        <f>IF(N193="zákl. přenesená",J193,0)</f>
        <v>0</v>
      </c>
      <c r="BH193" s="238">
        <f>IF(N193="sníž. přenesená",J193,0)</f>
        <v>0</v>
      </c>
      <c r="BI193" s="238">
        <f>IF(N193="nulová",J193,0)</f>
        <v>0</v>
      </c>
      <c r="BJ193" s="17" t="s">
        <v>84</v>
      </c>
      <c r="BK193" s="238">
        <f>ROUND(I193*H193,2)</f>
        <v>0</v>
      </c>
      <c r="BL193" s="17" t="s">
        <v>311</v>
      </c>
      <c r="BM193" s="237" t="s">
        <v>1038</v>
      </c>
    </row>
    <row r="194" s="2" customFormat="1" ht="24.15" customHeight="1">
      <c r="A194" s="38"/>
      <c r="B194" s="39"/>
      <c r="C194" s="226" t="s">
        <v>1039</v>
      </c>
      <c r="D194" s="226" t="s">
        <v>307</v>
      </c>
      <c r="E194" s="227" t="s">
        <v>398</v>
      </c>
      <c r="F194" s="228" t="s">
        <v>1040</v>
      </c>
      <c r="G194" s="229" t="s">
        <v>911</v>
      </c>
      <c r="H194" s="230">
        <v>1</v>
      </c>
      <c r="I194" s="231"/>
      <c r="J194" s="232">
        <f>ROUND(I194*H194,2)</f>
        <v>0</v>
      </c>
      <c r="K194" s="228" t="s">
        <v>1</v>
      </c>
      <c r="L194" s="44"/>
      <c r="M194" s="233" t="s">
        <v>1</v>
      </c>
      <c r="N194" s="234" t="s">
        <v>42</v>
      </c>
      <c r="O194" s="91"/>
      <c r="P194" s="235">
        <f>O194*H194</f>
        <v>0</v>
      </c>
      <c r="Q194" s="235">
        <v>0</v>
      </c>
      <c r="R194" s="235">
        <f>Q194*H194</f>
        <v>0</v>
      </c>
      <c r="S194" s="235">
        <v>0</v>
      </c>
      <c r="T194" s="236">
        <f>S194*H194</f>
        <v>0</v>
      </c>
      <c r="U194" s="38"/>
      <c r="V194" s="38"/>
      <c r="W194" s="38"/>
      <c r="X194" s="38"/>
      <c r="Y194" s="38"/>
      <c r="Z194" s="38"/>
      <c r="AA194" s="38"/>
      <c r="AB194" s="38"/>
      <c r="AC194" s="38"/>
      <c r="AD194" s="38"/>
      <c r="AE194" s="38"/>
      <c r="AR194" s="237" t="s">
        <v>311</v>
      </c>
      <c r="AT194" s="237" t="s">
        <v>307</v>
      </c>
      <c r="AU194" s="237" t="s">
        <v>84</v>
      </c>
      <c r="AY194" s="17" t="s">
        <v>304</v>
      </c>
      <c r="BE194" s="238">
        <f>IF(N194="základní",J194,0)</f>
        <v>0</v>
      </c>
      <c r="BF194" s="238">
        <f>IF(N194="snížená",J194,0)</f>
        <v>0</v>
      </c>
      <c r="BG194" s="238">
        <f>IF(N194="zákl. přenesená",J194,0)</f>
        <v>0</v>
      </c>
      <c r="BH194" s="238">
        <f>IF(N194="sníž. přenesená",J194,0)</f>
        <v>0</v>
      </c>
      <c r="BI194" s="238">
        <f>IF(N194="nulová",J194,0)</f>
        <v>0</v>
      </c>
      <c r="BJ194" s="17" t="s">
        <v>84</v>
      </c>
      <c r="BK194" s="238">
        <f>ROUND(I194*H194,2)</f>
        <v>0</v>
      </c>
      <c r="BL194" s="17" t="s">
        <v>311</v>
      </c>
      <c r="BM194" s="237" t="s">
        <v>1041</v>
      </c>
    </row>
    <row r="195" s="2" customFormat="1" ht="24.15" customHeight="1">
      <c r="A195" s="38"/>
      <c r="B195" s="39"/>
      <c r="C195" s="226" t="s">
        <v>950</v>
      </c>
      <c r="D195" s="226" t="s">
        <v>307</v>
      </c>
      <c r="E195" s="227" t="s">
        <v>1042</v>
      </c>
      <c r="F195" s="228" t="s">
        <v>1043</v>
      </c>
      <c r="G195" s="229" t="s">
        <v>911</v>
      </c>
      <c r="H195" s="230">
        <v>1</v>
      </c>
      <c r="I195" s="231"/>
      <c r="J195" s="232">
        <f>ROUND(I195*H195,2)</f>
        <v>0</v>
      </c>
      <c r="K195" s="228" t="s">
        <v>1</v>
      </c>
      <c r="L195" s="44"/>
      <c r="M195" s="233" t="s">
        <v>1</v>
      </c>
      <c r="N195" s="234" t="s">
        <v>42</v>
      </c>
      <c r="O195" s="91"/>
      <c r="P195" s="235">
        <f>O195*H195</f>
        <v>0</v>
      </c>
      <c r="Q195" s="235">
        <v>0</v>
      </c>
      <c r="R195" s="235">
        <f>Q195*H195</f>
        <v>0</v>
      </c>
      <c r="S195" s="235">
        <v>0</v>
      </c>
      <c r="T195" s="236">
        <f>S195*H195</f>
        <v>0</v>
      </c>
      <c r="U195" s="38"/>
      <c r="V195" s="38"/>
      <c r="W195" s="38"/>
      <c r="X195" s="38"/>
      <c r="Y195" s="38"/>
      <c r="Z195" s="38"/>
      <c r="AA195" s="38"/>
      <c r="AB195" s="38"/>
      <c r="AC195" s="38"/>
      <c r="AD195" s="38"/>
      <c r="AE195" s="38"/>
      <c r="AR195" s="237" t="s">
        <v>311</v>
      </c>
      <c r="AT195" s="237" t="s">
        <v>307</v>
      </c>
      <c r="AU195" s="237" t="s">
        <v>84</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311</v>
      </c>
      <c r="BM195" s="237" t="s">
        <v>1044</v>
      </c>
    </row>
    <row r="196" s="2" customFormat="1">
      <c r="A196" s="38"/>
      <c r="B196" s="39"/>
      <c r="C196" s="40"/>
      <c r="D196" s="241" t="s">
        <v>912</v>
      </c>
      <c r="E196" s="40"/>
      <c r="F196" s="291" t="s">
        <v>1045</v>
      </c>
      <c r="G196" s="40"/>
      <c r="H196" s="40"/>
      <c r="I196" s="292"/>
      <c r="J196" s="40"/>
      <c r="K196" s="40"/>
      <c r="L196" s="44"/>
      <c r="M196" s="293"/>
      <c r="N196" s="294"/>
      <c r="O196" s="91"/>
      <c r="P196" s="91"/>
      <c r="Q196" s="91"/>
      <c r="R196" s="91"/>
      <c r="S196" s="91"/>
      <c r="T196" s="92"/>
      <c r="U196" s="38"/>
      <c r="V196" s="38"/>
      <c r="W196" s="38"/>
      <c r="X196" s="38"/>
      <c r="Y196" s="38"/>
      <c r="Z196" s="38"/>
      <c r="AA196" s="38"/>
      <c r="AB196" s="38"/>
      <c r="AC196" s="38"/>
      <c r="AD196" s="38"/>
      <c r="AE196" s="38"/>
      <c r="AT196" s="17" t="s">
        <v>912</v>
      </c>
      <c r="AU196" s="17" t="s">
        <v>84</v>
      </c>
    </row>
    <row r="197" s="2" customFormat="1" ht="21.75" customHeight="1">
      <c r="A197" s="38"/>
      <c r="B197" s="39"/>
      <c r="C197" s="226" t="s">
        <v>894</v>
      </c>
      <c r="D197" s="226" t="s">
        <v>307</v>
      </c>
      <c r="E197" s="227" t="s">
        <v>403</v>
      </c>
      <c r="F197" s="228" t="s">
        <v>1046</v>
      </c>
      <c r="G197" s="229" t="s">
        <v>911</v>
      </c>
      <c r="H197" s="230">
        <v>1</v>
      </c>
      <c r="I197" s="231"/>
      <c r="J197" s="232">
        <f>ROUND(I197*H197,2)</f>
        <v>0</v>
      </c>
      <c r="K197" s="228" t="s">
        <v>1</v>
      </c>
      <c r="L197" s="44"/>
      <c r="M197" s="233" t="s">
        <v>1</v>
      </c>
      <c r="N197" s="234" t="s">
        <v>42</v>
      </c>
      <c r="O197" s="91"/>
      <c r="P197" s="235">
        <f>O197*H197</f>
        <v>0</v>
      </c>
      <c r="Q197" s="235">
        <v>0</v>
      </c>
      <c r="R197" s="235">
        <f>Q197*H197</f>
        <v>0</v>
      </c>
      <c r="S197" s="235">
        <v>0</v>
      </c>
      <c r="T197" s="236">
        <f>S197*H197</f>
        <v>0</v>
      </c>
      <c r="U197" s="38"/>
      <c r="V197" s="38"/>
      <c r="W197" s="38"/>
      <c r="X197" s="38"/>
      <c r="Y197" s="38"/>
      <c r="Z197" s="38"/>
      <c r="AA197" s="38"/>
      <c r="AB197" s="38"/>
      <c r="AC197" s="38"/>
      <c r="AD197" s="38"/>
      <c r="AE197" s="38"/>
      <c r="AR197" s="237" t="s">
        <v>311</v>
      </c>
      <c r="AT197" s="237" t="s">
        <v>307</v>
      </c>
      <c r="AU197" s="237" t="s">
        <v>84</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311</v>
      </c>
      <c r="BM197" s="237" t="s">
        <v>1047</v>
      </c>
    </row>
    <row r="198" s="2" customFormat="1" ht="24.15" customHeight="1">
      <c r="A198" s="38"/>
      <c r="B198" s="39"/>
      <c r="C198" s="226" t="s">
        <v>953</v>
      </c>
      <c r="D198" s="226" t="s">
        <v>307</v>
      </c>
      <c r="E198" s="227" t="s">
        <v>84</v>
      </c>
      <c r="F198" s="228" t="s">
        <v>1048</v>
      </c>
      <c r="G198" s="229" t="s">
        <v>911</v>
      </c>
      <c r="H198" s="230">
        <v>1</v>
      </c>
      <c r="I198" s="231"/>
      <c r="J198" s="232">
        <f>ROUND(I198*H198,2)</f>
        <v>0</v>
      </c>
      <c r="K198" s="228" t="s">
        <v>1</v>
      </c>
      <c r="L198" s="44"/>
      <c r="M198" s="233" t="s">
        <v>1</v>
      </c>
      <c r="N198" s="234" t="s">
        <v>42</v>
      </c>
      <c r="O198" s="91"/>
      <c r="P198" s="235">
        <f>O198*H198</f>
        <v>0</v>
      </c>
      <c r="Q198" s="235">
        <v>0</v>
      </c>
      <c r="R198" s="235">
        <f>Q198*H198</f>
        <v>0</v>
      </c>
      <c r="S198" s="235">
        <v>0</v>
      </c>
      <c r="T198" s="236">
        <f>S198*H198</f>
        <v>0</v>
      </c>
      <c r="U198" s="38"/>
      <c r="V198" s="38"/>
      <c r="W198" s="38"/>
      <c r="X198" s="38"/>
      <c r="Y198" s="38"/>
      <c r="Z198" s="38"/>
      <c r="AA198" s="38"/>
      <c r="AB198" s="38"/>
      <c r="AC198" s="38"/>
      <c r="AD198" s="38"/>
      <c r="AE198" s="38"/>
      <c r="AR198" s="237" t="s">
        <v>311</v>
      </c>
      <c r="AT198" s="237" t="s">
        <v>307</v>
      </c>
      <c r="AU198" s="237" t="s">
        <v>84</v>
      </c>
      <c r="AY198" s="17" t="s">
        <v>304</v>
      </c>
      <c r="BE198" s="238">
        <f>IF(N198="základní",J198,0)</f>
        <v>0</v>
      </c>
      <c r="BF198" s="238">
        <f>IF(N198="snížená",J198,0)</f>
        <v>0</v>
      </c>
      <c r="BG198" s="238">
        <f>IF(N198="zákl. přenesená",J198,0)</f>
        <v>0</v>
      </c>
      <c r="BH198" s="238">
        <f>IF(N198="sníž. přenesená",J198,0)</f>
        <v>0</v>
      </c>
      <c r="BI198" s="238">
        <f>IF(N198="nulová",J198,0)</f>
        <v>0</v>
      </c>
      <c r="BJ198" s="17" t="s">
        <v>84</v>
      </c>
      <c r="BK198" s="238">
        <f>ROUND(I198*H198,2)</f>
        <v>0</v>
      </c>
      <c r="BL198" s="17" t="s">
        <v>311</v>
      </c>
      <c r="BM198" s="237" t="s">
        <v>1049</v>
      </c>
    </row>
    <row r="199" s="2" customFormat="1" ht="24.15" customHeight="1">
      <c r="A199" s="38"/>
      <c r="B199" s="39"/>
      <c r="C199" s="226" t="s">
        <v>1050</v>
      </c>
      <c r="D199" s="226" t="s">
        <v>307</v>
      </c>
      <c r="E199" s="227" t="s">
        <v>1051</v>
      </c>
      <c r="F199" s="228" t="s">
        <v>1052</v>
      </c>
      <c r="G199" s="229" t="s">
        <v>575</v>
      </c>
      <c r="H199" s="230">
        <v>10</v>
      </c>
      <c r="I199" s="231"/>
      <c r="J199" s="232">
        <f>ROUND(I199*H199,2)</f>
        <v>0</v>
      </c>
      <c r="K199" s="228" t="s">
        <v>1</v>
      </c>
      <c r="L199" s="44"/>
      <c r="M199" s="233" t="s">
        <v>1</v>
      </c>
      <c r="N199" s="234" t="s">
        <v>42</v>
      </c>
      <c r="O199" s="91"/>
      <c r="P199" s="235">
        <f>O199*H199</f>
        <v>0</v>
      </c>
      <c r="Q199" s="235">
        <v>0</v>
      </c>
      <c r="R199" s="235">
        <f>Q199*H199</f>
        <v>0</v>
      </c>
      <c r="S199" s="235">
        <v>0</v>
      </c>
      <c r="T199" s="236">
        <f>S199*H199</f>
        <v>0</v>
      </c>
      <c r="U199" s="38"/>
      <c r="V199" s="38"/>
      <c r="W199" s="38"/>
      <c r="X199" s="38"/>
      <c r="Y199" s="38"/>
      <c r="Z199" s="38"/>
      <c r="AA199" s="38"/>
      <c r="AB199" s="38"/>
      <c r="AC199" s="38"/>
      <c r="AD199" s="38"/>
      <c r="AE199" s="38"/>
      <c r="AR199" s="237" t="s">
        <v>311</v>
      </c>
      <c r="AT199" s="237" t="s">
        <v>307</v>
      </c>
      <c r="AU199" s="237" t="s">
        <v>84</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311</v>
      </c>
      <c r="BM199" s="237" t="s">
        <v>1053</v>
      </c>
    </row>
    <row r="200" s="2" customFormat="1" ht="24.15" customHeight="1">
      <c r="A200" s="38"/>
      <c r="B200" s="39"/>
      <c r="C200" s="226" t="s">
        <v>956</v>
      </c>
      <c r="D200" s="226" t="s">
        <v>307</v>
      </c>
      <c r="E200" s="227" t="s">
        <v>1054</v>
      </c>
      <c r="F200" s="228" t="s">
        <v>1055</v>
      </c>
      <c r="G200" s="229" t="s">
        <v>547</v>
      </c>
      <c r="H200" s="230">
        <v>180</v>
      </c>
      <c r="I200" s="231"/>
      <c r="J200" s="232">
        <f>ROUND(I200*H200,2)</f>
        <v>0</v>
      </c>
      <c r="K200" s="228" t="s">
        <v>1</v>
      </c>
      <c r="L200" s="44"/>
      <c r="M200" s="233" t="s">
        <v>1</v>
      </c>
      <c r="N200" s="234" t="s">
        <v>42</v>
      </c>
      <c r="O200" s="91"/>
      <c r="P200" s="235">
        <f>O200*H200</f>
        <v>0</v>
      </c>
      <c r="Q200" s="235">
        <v>0</v>
      </c>
      <c r="R200" s="235">
        <f>Q200*H200</f>
        <v>0</v>
      </c>
      <c r="S200" s="235">
        <v>0</v>
      </c>
      <c r="T200" s="236">
        <f>S200*H200</f>
        <v>0</v>
      </c>
      <c r="U200" s="38"/>
      <c r="V200" s="38"/>
      <c r="W200" s="38"/>
      <c r="X200" s="38"/>
      <c r="Y200" s="38"/>
      <c r="Z200" s="38"/>
      <c r="AA200" s="38"/>
      <c r="AB200" s="38"/>
      <c r="AC200" s="38"/>
      <c r="AD200" s="38"/>
      <c r="AE200" s="38"/>
      <c r="AR200" s="237" t="s">
        <v>311</v>
      </c>
      <c r="AT200" s="237" t="s">
        <v>307</v>
      </c>
      <c r="AU200" s="237" t="s">
        <v>84</v>
      </c>
      <c r="AY200" s="17" t="s">
        <v>304</v>
      </c>
      <c r="BE200" s="238">
        <f>IF(N200="základní",J200,0)</f>
        <v>0</v>
      </c>
      <c r="BF200" s="238">
        <f>IF(N200="snížená",J200,0)</f>
        <v>0</v>
      </c>
      <c r="BG200" s="238">
        <f>IF(N200="zákl. přenesená",J200,0)</f>
        <v>0</v>
      </c>
      <c r="BH200" s="238">
        <f>IF(N200="sníž. přenesená",J200,0)</f>
        <v>0</v>
      </c>
      <c r="BI200" s="238">
        <f>IF(N200="nulová",J200,0)</f>
        <v>0</v>
      </c>
      <c r="BJ200" s="17" t="s">
        <v>84</v>
      </c>
      <c r="BK200" s="238">
        <f>ROUND(I200*H200,2)</f>
        <v>0</v>
      </c>
      <c r="BL200" s="17" t="s">
        <v>311</v>
      </c>
      <c r="BM200" s="237" t="s">
        <v>1056</v>
      </c>
    </row>
    <row r="201" s="2" customFormat="1" ht="24.15" customHeight="1">
      <c r="A201" s="38"/>
      <c r="B201" s="39"/>
      <c r="C201" s="226" t="s">
        <v>1057</v>
      </c>
      <c r="D201" s="226" t="s">
        <v>307</v>
      </c>
      <c r="E201" s="227" t="s">
        <v>1058</v>
      </c>
      <c r="F201" s="228" t="s">
        <v>1059</v>
      </c>
      <c r="G201" s="229" t="s">
        <v>547</v>
      </c>
      <c r="H201" s="230">
        <v>90</v>
      </c>
      <c r="I201" s="231"/>
      <c r="J201" s="232">
        <f>ROUND(I201*H201,2)</f>
        <v>0</v>
      </c>
      <c r="K201" s="228" t="s">
        <v>1</v>
      </c>
      <c r="L201" s="44"/>
      <c r="M201" s="233" t="s">
        <v>1</v>
      </c>
      <c r="N201" s="234" t="s">
        <v>42</v>
      </c>
      <c r="O201" s="91"/>
      <c r="P201" s="235">
        <f>O201*H201</f>
        <v>0</v>
      </c>
      <c r="Q201" s="235">
        <v>0</v>
      </c>
      <c r="R201" s="235">
        <f>Q201*H201</f>
        <v>0</v>
      </c>
      <c r="S201" s="235">
        <v>0</v>
      </c>
      <c r="T201" s="236">
        <f>S201*H201</f>
        <v>0</v>
      </c>
      <c r="U201" s="38"/>
      <c r="V201" s="38"/>
      <c r="W201" s="38"/>
      <c r="X201" s="38"/>
      <c r="Y201" s="38"/>
      <c r="Z201" s="38"/>
      <c r="AA201" s="38"/>
      <c r="AB201" s="38"/>
      <c r="AC201" s="38"/>
      <c r="AD201" s="38"/>
      <c r="AE201" s="38"/>
      <c r="AR201" s="237" t="s">
        <v>311</v>
      </c>
      <c r="AT201" s="237" t="s">
        <v>307</v>
      </c>
      <c r="AU201" s="237" t="s">
        <v>84</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311</v>
      </c>
      <c r="BM201" s="237" t="s">
        <v>1060</v>
      </c>
    </row>
    <row r="202" s="2" customFormat="1" ht="24.15" customHeight="1">
      <c r="A202" s="38"/>
      <c r="B202" s="39"/>
      <c r="C202" s="226" t="s">
        <v>959</v>
      </c>
      <c r="D202" s="226" t="s">
        <v>307</v>
      </c>
      <c r="E202" s="227" t="s">
        <v>1061</v>
      </c>
      <c r="F202" s="228" t="s">
        <v>1062</v>
      </c>
      <c r="G202" s="229" t="s">
        <v>547</v>
      </c>
      <c r="H202" s="230">
        <v>140</v>
      </c>
      <c r="I202" s="231"/>
      <c r="J202" s="232">
        <f>ROUND(I202*H202,2)</f>
        <v>0</v>
      </c>
      <c r="K202" s="228" t="s">
        <v>1</v>
      </c>
      <c r="L202" s="44"/>
      <c r="M202" s="233" t="s">
        <v>1</v>
      </c>
      <c r="N202" s="234" t="s">
        <v>42</v>
      </c>
      <c r="O202" s="91"/>
      <c r="P202" s="235">
        <f>O202*H202</f>
        <v>0</v>
      </c>
      <c r="Q202" s="235">
        <v>0</v>
      </c>
      <c r="R202" s="235">
        <f>Q202*H202</f>
        <v>0</v>
      </c>
      <c r="S202" s="235">
        <v>0</v>
      </c>
      <c r="T202" s="236">
        <f>S202*H202</f>
        <v>0</v>
      </c>
      <c r="U202" s="38"/>
      <c r="V202" s="38"/>
      <c r="W202" s="38"/>
      <c r="X202" s="38"/>
      <c r="Y202" s="38"/>
      <c r="Z202" s="38"/>
      <c r="AA202" s="38"/>
      <c r="AB202" s="38"/>
      <c r="AC202" s="38"/>
      <c r="AD202" s="38"/>
      <c r="AE202" s="38"/>
      <c r="AR202" s="237" t="s">
        <v>311</v>
      </c>
      <c r="AT202" s="237" t="s">
        <v>307</v>
      </c>
      <c r="AU202" s="237" t="s">
        <v>84</v>
      </c>
      <c r="AY202" s="17" t="s">
        <v>304</v>
      </c>
      <c r="BE202" s="238">
        <f>IF(N202="základní",J202,0)</f>
        <v>0</v>
      </c>
      <c r="BF202" s="238">
        <f>IF(N202="snížená",J202,0)</f>
        <v>0</v>
      </c>
      <c r="BG202" s="238">
        <f>IF(N202="zákl. přenesená",J202,0)</f>
        <v>0</v>
      </c>
      <c r="BH202" s="238">
        <f>IF(N202="sníž. přenesená",J202,0)</f>
        <v>0</v>
      </c>
      <c r="BI202" s="238">
        <f>IF(N202="nulová",J202,0)</f>
        <v>0</v>
      </c>
      <c r="BJ202" s="17" t="s">
        <v>84</v>
      </c>
      <c r="BK202" s="238">
        <f>ROUND(I202*H202,2)</f>
        <v>0</v>
      </c>
      <c r="BL202" s="17" t="s">
        <v>311</v>
      </c>
      <c r="BM202" s="237" t="s">
        <v>1063</v>
      </c>
    </row>
    <row r="203" s="2" customFormat="1" ht="24.15" customHeight="1">
      <c r="A203" s="38"/>
      <c r="B203" s="39"/>
      <c r="C203" s="226" t="s">
        <v>1064</v>
      </c>
      <c r="D203" s="226" t="s">
        <v>307</v>
      </c>
      <c r="E203" s="227" t="s">
        <v>1065</v>
      </c>
      <c r="F203" s="228" t="s">
        <v>1066</v>
      </c>
      <c r="G203" s="229" t="s">
        <v>547</v>
      </c>
      <c r="H203" s="230">
        <v>70</v>
      </c>
      <c r="I203" s="231"/>
      <c r="J203" s="232">
        <f>ROUND(I203*H203,2)</f>
        <v>0</v>
      </c>
      <c r="K203" s="228" t="s">
        <v>1</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311</v>
      </c>
      <c r="AT203" s="237" t="s">
        <v>307</v>
      </c>
      <c r="AU203" s="237" t="s">
        <v>84</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311</v>
      </c>
      <c r="BM203" s="237" t="s">
        <v>1067</v>
      </c>
    </row>
    <row r="204" s="2" customFormat="1" ht="16.5" customHeight="1">
      <c r="A204" s="38"/>
      <c r="B204" s="39"/>
      <c r="C204" s="226" t="s">
        <v>962</v>
      </c>
      <c r="D204" s="226" t="s">
        <v>307</v>
      </c>
      <c r="E204" s="227" t="s">
        <v>1068</v>
      </c>
      <c r="F204" s="228" t="s">
        <v>1069</v>
      </c>
      <c r="G204" s="229" t="s">
        <v>547</v>
      </c>
      <c r="H204" s="230">
        <v>58</v>
      </c>
      <c r="I204" s="231"/>
      <c r="J204" s="232">
        <f>ROUND(I204*H204,2)</f>
        <v>0</v>
      </c>
      <c r="K204" s="228" t="s">
        <v>1</v>
      </c>
      <c r="L204" s="44"/>
      <c r="M204" s="233" t="s">
        <v>1</v>
      </c>
      <c r="N204" s="234" t="s">
        <v>42</v>
      </c>
      <c r="O204" s="91"/>
      <c r="P204" s="235">
        <f>O204*H204</f>
        <v>0</v>
      </c>
      <c r="Q204" s="235">
        <v>0</v>
      </c>
      <c r="R204" s="235">
        <f>Q204*H204</f>
        <v>0</v>
      </c>
      <c r="S204" s="235">
        <v>0</v>
      </c>
      <c r="T204" s="236">
        <f>S204*H204</f>
        <v>0</v>
      </c>
      <c r="U204" s="38"/>
      <c r="V204" s="38"/>
      <c r="W204" s="38"/>
      <c r="X204" s="38"/>
      <c r="Y204" s="38"/>
      <c r="Z204" s="38"/>
      <c r="AA204" s="38"/>
      <c r="AB204" s="38"/>
      <c r="AC204" s="38"/>
      <c r="AD204" s="38"/>
      <c r="AE204" s="38"/>
      <c r="AR204" s="237" t="s">
        <v>311</v>
      </c>
      <c r="AT204" s="237" t="s">
        <v>307</v>
      </c>
      <c r="AU204" s="237" t="s">
        <v>84</v>
      </c>
      <c r="AY204" s="17" t="s">
        <v>304</v>
      </c>
      <c r="BE204" s="238">
        <f>IF(N204="základní",J204,0)</f>
        <v>0</v>
      </c>
      <c r="BF204" s="238">
        <f>IF(N204="snížená",J204,0)</f>
        <v>0</v>
      </c>
      <c r="BG204" s="238">
        <f>IF(N204="zákl. přenesená",J204,0)</f>
        <v>0</v>
      </c>
      <c r="BH204" s="238">
        <f>IF(N204="sníž. přenesená",J204,0)</f>
        <v>0</v>
      </c>
      <c r="BI204" s="238">
        <f>IF(N204="nulová",J204,0)</f>
        <v>0</v>
      </c>
      <c r="BJ204" s="17" t="s">
        <v>84</v>
      </c>
      <c r="BK204" s="238">
        <f>ROUND(I204*H204,2)</f>
        <v>0</v>
      </c>
      <c r="BL204" s="17" t="s">
        <v>311</v>
      </c>
      <c r="BM204" s="237" t="s">
        <v>1070</v>
      </c>
    </row>
    <row r="205" s="2" customFormat="1" ht="24.15" customHeight="1">
      <c r="A205" s="38"/>
      <c r="B205" s="39"/>
      <c r="C205" s="226" t="s">
        <v>1071</v>
      </c>
      <c r="D205" s="226" t="s">
        <v>307</v>
      </c>
      <c r="E205" s="227" t="s">
        <v>1072</v>
      </c>
      <c r="F205" s="228" t="s">
        <v>1073</v>
      </c>
      <c r="G205" s="229" t="s">
        <v>547</v>
      </c>
      <c r="H205" s="230">
        <v>68</v>
      </c>
      <c r="I205" s="231"/>
      <c r="J205" s="232">
        <f>ROUND(I205*H205,2)</f>
        <v>0</v>
      </c>
      <c r="K205" s="228" t="s">
        <v>1</v>
      </c>
      <c r="L205" s="44"/>
      <c r="M205" s="233" t="s">
        <v>1</v>
      </c>
      <c r="N205" s="234" t="s">
        <v>42</v>
      </c>
      <c r="O205" s="91"/>
      <c r="P205" s="235">
        <f>O205*H205</f>
        <v>0</v>
      </c>
      <c r="Q205" s="235">
        <v>0</v>
      </c>
      <c r="R205" s="235">
        <f>Q205*H205</f>
        <v>0</v>
      </c>
      <c r="S205" s="235">
        <v>0</v>
      </c>
      <c r="T205" s="236">
        <f>S205*H205</f>
        <v>0</v>
      </c>
      <c r="U205" s="38"/>
      <c r="V205" s="38"/>
      <c r="W205" s="38"/>
      <c r="X205" s="38"/>
      <c r="Y205" s="38"/>
      <c r="Z205" s="38"/>
      <c r="AA205" s="38"/>
      <c r="AB205" s="38"/>
      <c r="AC205" s="38"/>
      <c r="AD205" s="38"/>
      <c r="AE205" s="38"/>
      <c r="AR205" s="237" t="s">
        <v>311</v>
      </c>
      <c r="AT205" s="237" t="s">
        <v>307</v>
      </c>
      <c r="AU205" s="237" t="s">
        <v>84</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311</v>
      </c>
      <c r="BM205" s="237" t="s">
        <v>1074</v>
      </c>
    </row>
    <row r="206" s="2" customFormat="1" ht="24.15" customHeight="1">
      <c r="A206" s="38"/>
      <c r="B206" s="39"/>
      <c r="C206" s="226" t="s">
        <v>964</v>
      </c>
      <c r="D206" s="226" t="s">
        <v>307</v>
      </c>
      <c r="E206" s="227" t="s">
        <v>410</v>
      </c>
      <c r="F206" s="228" t="s">
        <v>1075</v>
      </c>
      <c r="G206" s="229" t="s">
        <v>547</v>
      </c>
      <c r="H206" s="230">
        <v>96</v>
      </c>
      <c r="I206" s="231"/>
      <c r="J206" s="232">
        <f>ROUND(I206*H206,2)</f>
        <v>0</v>
      </c>
      <c r="K206" s="228" t="s">
        <v>1</v>
      </c>
      <c r="L206" s="44"/>
      <c r="M206" s="233" t="s">
        <v>1</v>
      </c>
      <c r="N206" s="234" t="s">
        <v>42</v>
      </c>
      <c r="O206" s="91"/>
      <c r="P206" s="235">
        <f>O206*H206</f>
        <v>0</v>
      </c>
      <c r="Q206" s="235">
        <v>0</v>
      </c>
      <c r="R206" s="235">
        <f>Q206*H206</f>
        <v>0</v>
      </c>
      <c r="S206" s="235">
        <v>0</v>
      </c>
      <c r="T206" s="236">
        <f>S206*H206</f>
        <v>0</v>
      </c>
      <c r="U206" s="38"/>
      <c r="V206" s="38"/>
      <c r="W206" s="38"/>
      <c r="X206" s="38"/>
      <c r="Y206" s="38"/>
      <c r="Z206" s="38"/>
      <c r="AA206" s="38"/>
      <c r="AB206" s="38"/>
      <c r="AC206" s="38"/>
      <c r="AD206" s="38"/>
      <c r="AE206" s="38"/>
      <c r="AR206" s="237" t="s">
        <v>311</v>
      </c>
      <c r="AT206" s="237" t="s">
        <v>307</v>
      </c>
      <c r="AU206" s="237" t="s">
        <v>84</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311</v>
      </c>
      <c r="BM206" s="237" t="s">
        <v>1076</v>
      </c>
    </row>
    <row r="207" s="2" customFormat="1" ht="24.15" customHeight="1">
      <c r="A207" s="38"/>
      <c r="B207" s="39"/>
      <c r="C207" s="226" t="s">
        <v>1077</v>
      </c>
      <c r="D207" s="226" t="s">
        <v>307</v>
      </c>
      <c r="E207" s="227" t="s">
        <v>1078</v>
      </c>
      <c r="F207" s="228" t="s">
        <v>1079</v>
      </c>
      <c r="G207" s="229" t="s">
        <v>547</v>
      </c>
      <c r="H207" s="230">
        <v>69</v>
      </c>
      <c r="I207" s="231"/>
      <c r="J207" s="232">
        <f>ROUND(I207*H207,2)</f>
        <v>0</v>
      </c>
      <c r="K207" s="228" t="s">
        <v>1</v>
      </c>
      <c r="L207" s="44"/>
      <c r="M207" s="233" t="s">
        <v>1</v>
      </c>
      <c r="N207" s="234" t="s">
        <v>42</v>
      </c>
      <c r="O207" s="91"/>
      <c r="P207" s="235">
        <f>O207*H207</f>
        <v>0</v>
      </c>
      <c r="Q207" s="235">
        <v>0</v>
      </c>
      <c r="R207" s="235">
        <f>Q207*H207</f>
        <v>0</v>
      </c>
      <c r="S207" s="235">
        <v>0</v>
      </c>
      <c r="T207" s="236">
        <f>S207*H207</f>
        <v>0</v>
      </c>
      <c r="U207" s="38"/>
      <c r="V207" s="38"/>
      <c r="W207" s="38"/>
      <c r="X207" s="38"/>
      <c r="Y207" s="38"/>
      <c r="Z207" s="38"/>
      <c r="AA207" s="38"/>
      <c r="AB207" s="38"/>
      <c r="AC207" s="38"/>
      <c r="AD207" s="38"/>
      <c r="AE207" s="38"/>
      <c r="AR207" s="237" t="s">
        <v>311</v>
      </c>
      <c r="AT207" s="237" t="s">
        <v>307</v>
      </c>
      <c r="AU207" s="237" t="s">
        <v>84</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311</v>
      </c>
      <c r="BM207" s="237" t="s">
        <v>1080</v>
      </c>
    </row>
    <row r="208" s="2" customFormat="1" ht="24.15" customHeight="1">
      <c r="A208" s="38"/>
      <c r="B208" s="39"/>
      <c r="C208" s="226" t="s">
        <v>967</v>
      </c>
      <c r="D208" s="226" t="s">
        <v>307</v>
      </c>
      <c r="E208" s="227" t="s">
        <v>1081</v>
      </c>
      <c r="F208" s="228" t="s">
        <v>1082</v>
      </c>
      <c r="G208" s="229" t="s">
        <v>547</v>
      </c>
      <c r="H208" s="230">
        <v>65</v>
      </c>
      <c r="I208" s="231"/>
      <c r="J208" s="232">
        <f>ROUND(I208*H208,2)</f>
        <v>0</v>
      </c>
      <c r="K208" s="228" t="s">
        <v>1</v>
      </c>
      <c r="L208" s="44"/>
      <c r="M208" s="233" t="s">
        <v>1</v>
      </c>
      <c r="N208" s="234" t="s">
        <v>42</v>
      </c>
      <c r="O208" s="91"/>
      <c r="P208" s="235">
        <f>O208*H208</f>
        <v>0</v>
      </c>
      <c r="Q208" s="235">
        <v>0</v>
      </c>
      <c r="R208" s="235">
        <f>Q208*H208</f>
        <v>0</v>
      </c>
      <c r="S208" s="235">
        <v>0</v>
      </c>
      <c r="T208" s="236">
        <f>S208*H208</f>
        <v>0</v>
      </c>
      <c r="U208" s="38"/>
      <c r="V208" s="38"/>
      <c r="W208" s="38"/>
      <c r="X208" s="38"/>
      <c r="Y208" s="38"/>
      <c r="Z208" s="38"/>
      <c r="AA208" s="38"/>
      <c r="AB208" s="38"/>
      <c r="AC208" s="38"/>
      <c r="AD208" s="38"/>
      <c r="AE208" s="38"/>
      <c r="AR208" s="237" t="s">
        <v>311</v>
      </c>
      <c r="AT208" s="237" t="s">
        <v>307</v>
      </c>
      <c r="AU208" s="237" t="s">
        <v>84</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311</v>
      </c>
      <c r="BM208" s="237" t="s">
        <v>1083</v>
      </c>
    </row>
    <row r="209" s="2" customFormat="1" ht="24.15" customHeight="1">
      <c r="A209" s="38"/>
      <c r="B209" s="39"/>
      <c r="C209" s="226" t="s">
        <v>1084</v>
      </c>
      <c r="D209" s="226" t="s">
        <v>307</v>
      </c>
      <c r="E209" s="227" t="s">
        <v>1085</v>
      </c>
      <c r="F209" s="228" t="s">
        <v>1086</v>
      </c>
      <c r="G209" s="229" t="s">
        <v>547</v>
      </c>
      <c r="H209" s="230">
        <v>70</v>
      </c>
      <c r="I209" s="231"/>
      <c r="J209" s="232">
        <f>ROUND(I209*H209,2)</f>
        <v>0</v>
      </c>
      <c r="K209" s="228" t="s">
        <v>1</v>
      </c>
      <c r="L209" s="44"/>
      <c r="M209" s="233" t="s">
        <v>1</v>
      </c>
      <c r="N209" s="234" t="s">
        <v>42</v>
      </c>
      <c r="O209" s="91"/>
      <c r="P209" s="235">
        <f>O209*H209</f>
        <v>0</v>
      </c>
      <c r="Q209" s="235">
        <v>0</v>
      </c>
      <c r="R209" s="235">
        <f>Q209*H209</f>
        <v>0</v>
      </c>
      <c r="S209" s="235">
        <v>0</v>
      </c>
      <c r="T209" s="236">
        <f>S209*H209</f>
        <v>0</v>
      </c>
      <c r="U209" s="38"/>
      <c r="V209" s="38"/>
      <c r="W209" s="38"/>
      <c r="X209" s="38"/>
      <c r="Y209" s="38"/>
      <c r="Z209" s="38"/>
      <c r="AA209" s="38"/>
      <c r="AB209" s="38"/>
      <c r="AC209" s="38"/>
      <c r="AD209" s="38"/>
      <c r="AE209" s="38"/>
      <c r="AR209" s="237" t="s">
        <v>311</v>
      </c>
      <c r="AT209" s="237" t="s">
        <v>307</v>
      </c>
      <c r="AU209" s="237" t="s">
        <v>84</v>
      </c>
      <c r="AY209" s="17" t="s">
        <v>304</v>
      </c>
      <c r="BE209" s="238">
        <f>IF(N209="základní",J209,0)</f>
        <v>0</v>
      </c>
      <c r="BF209" s="238">
        <f>IF(N209="snížená",J209,0)</f>
        <v>0</v>
      </c>
      <c r="BG209" s="238">
        <f>IF(N209="zákl. přenesená",J209,0)</f>
        <v>0</v>
      </c>
      <c r="BH209" s="238">
        <f>IF(N209="sníž. přenesená",J209,0)</f>
        <v>0</v>
      </c>
      <c r="BI209" s="238">
        <f>IF(N209="nulová",J209,0)</f>
        <v>0</v>
      </c>
      <c r="BJ209" s="17" t="s">
        <v>84</v>
      </c>
      <c r="BK209" s="238">
        <f>ROUND(I209*H209,2)</f>
        <v>0</v>
      </c>
      <c r="BL209" s="17" t="s">
        <v>311</v>
      </c>
      <c r="BM209" s="237" t="s">
        <v>1087</v>
      </c>
    </row>
    <row r="210" s="2" customFormat="1" ht="24.15" customHeight="1">
      <c r="A210" s="38"/>
      <c r="B210" s="39"/>
      <c r="C210" s="226" t="s">
        <v>970</v>
      </c>
      <c r="D210" s="226" t="s">
        <v>307</v>
      </c>
      <c r="E210" s="227" t="s">
        <v>1088</v>
      </c>
      <c r="F210" s="228" t="s">
        <v>1089</v>
      </c>
      <c r="G210" s="229" t="s">
        <v>547</v>
      </c>
      <c r="H210" s="230">
        <v>30</v>
      </c>
      <c r="I210" s="231"/>
      <c r="J210" s="232">
        <f>ROUND(I210*H210,2)</f>
        <v>0</v>
      </c>
      <c r="K210" s="228" t="s">
        <v>1</v>
      </c>
      <c r="L210" s="44"/>
      <c r="M210" s="233" t="s">
        <v>1</v>
      </c>
      <c r="N210" s="234" t="s">
        <v>42</v>
      </c>
      <c r="O210" s="91"/>
      <c r="P210" s="235">
        <f>O210*H210</f>
        <v>0</v>
      </c>
      <c r="Q210" s="235">
        <v>0</v>
      </c>
      <c r="R210" s="235">
        <f>Q210*H210</f>
        <v>0</v>
      </c>
      <c r="S210" s="235">
        <v>0</v>
      </c>
      <c r="T210" s="236">
        <f>S210*H210</f>
        <v>0</v>
      </c>
      <c r="U210" s="38"/>
      <c r="V210" s="38"/>
      <c r="W210" s="38"/>
      <c r="X210" s="38"/>
      <c r="Y210" s="38"/>
      <c r="Z210" s="38"/>
      <c r="AA210" s="38"/>
      <c r="AB210" s="38"/>
      <c r="AC210" s="38"/>
      <c r="AD210" s="38"/>
      <c r="AE210" s="38"/>
      <c r="AR210" s="237" t="s">
        <v>311</v>
      </c>
      <c r="AT210" s="237" t="s">
        <v>307</v>
      </c>
      <c r="AU210" s="237" t="s">
        <v>84</v>
      </c>
      <c r="AY210" s="17" t="s">
        <v>304</v>
      </c>
      <c r="BE210" s="238">
        <f>IF(N210="základní",J210,0)</f>
        <v>0</v>
      </c>
      <c r="BF210" s="238">
        <f>IF(N210="snížená",J210,0)</f>
        <v>0</v>
      </c>
      <c r="BG210" s="238">
        <f>IF(N210="zákl. přenesená",J210,0)</f>
        <v>0</v>
      </c>
      <c r="BH210" s="238">
        <f>IF(N210="sníž. přenesená",J210,0)</f>
        <v>0</v>
      </c>
      <c r="BI210" s="238">
        <f>IF(N210="nulová",J210,0)</f>
        <v>0</v>
      </c>
      <c r="BJ210" s="17" t="s">
        <v>84</v>
      </c>
      <c r="BK210" s="238">
        <f>ROUND(I210*H210,2)</f>
        <v>0</v>
      </c>
      <c r="BL210" s="17" t="s">
        <v>311</v>
      </c>
      <c r="BM210" s="237" t="s">
        <v>1090</v>
      </c>
    </row>
    <row r="211" s="2" customFormat="1" ht="24.15" customHeight="1">
      <c r="A211" s="38"/>
      <c r="B211" s="39"/>
      <c r="C211" s="226" t="s">
        <v>1091</v>
      </c>
      <c r="D211" s="226" t="s">
        <v>307</v>
      </c>
      <c r="E211" s="227" t="s">
        <v>1092</v>
      </c>
      <c r="F211" s="228" t="s">
        <v>1093</v>
      </c>
      <c r="G211" s="229" t="s">
        <v>547</v>
      </c>
      <c r="H211" s="230">
        <v>230</v>
      </c>
      <c r="I211" s="231"/>
      <c r="J211" s="232">
        <f>ROUND(I211*H211,2)</f>
        <v>0</v>
      </c>
      <c r="K211" s="228" t="s">
        <v>1</v>
      </c>
      <c r="L211" s="44"/>
      <c r="M211" s="233" t="s">
        <v>1</v>
      </c>
      <c r="N211" s="234" t="s">
        <v>42</v>
      </c>
      <c r="O211" s="91"/>
      <c r="P211" s="235">
        <f>O211*H211</f>
        <v>0</v>
      </c>
      <c r="Q211" s="235">
        <v>0</v>
      </c>
      <c r="R211" s="235">
        <f>Q211*H211</f>
        <v>0</v>
      </c>
      <c r="S211" s="235">
        <v>0</v>
      </c>
      <c r="T211" s="236">
        <f>S211*H211</f>
        <v>0</v>
      </c>
      <c r="U211" s="38"/>
      <c r="V211" s="38"/>
      <c r="W211" s="38"/>
      <c r="X211" s="38"/>
      <c r="Y211" s="38"/>
      <c r="Z211" s="38"/>
      <c r="AA211" s="38"/>
      <c r="AB211" s="38"/>
      <c r="AC211" s="38"/>
      <c r="AD211" s="38"/>
      <c r="AE211" s="38"/>
      <c r="AR211" s="237" t="s">
        <v>311</v>
      </c>
      <c r="AT211" s="237" t="s">
        <v>307</v>
      </c>
      <c r="AU211" s="237" t="s">
        <v>84</v>
      </c>
      <c r="AY211" s="17" t="s">
        <v>304</v>
      </c>
      <c r="BE211" s="238">
        <f>IF(N211="základní",J211,0)</f>
        <v>0</v>
      </c>
      <c r="BF211" s="238">
        <f>IF(N211="snížená",J211,0)</f>
        <v>0</v>
      </c>
      <c r="BG211" s="238">
        <f>IF(N211="zákl. přenesená",J211,0)</f>
        <v>0</v>
      </c>
      <c r="BH211" s="238">
        <f>IF(N211="sníž. přenesená",J211,0)</f>
        <v>0</v>
      </c>
      <c r="BI211" s="238">
        <f>IF(N211="nulová",J211,0)</f>
        <v>0</v>
      </c>
      <c r="BJ211" s="17" t="s">
        <v>84</v>
      </c>
      <c r="BK211" s="238">
        <f>ROUND(I211*H211,2)</f>
        <v>0</v>
      </c>
      <c r="BL211" s="17" t="s">
        <v>311</v>
      </c>
      <c r="BM211" s="237" t="s">
        <v>1094</v>
      </c>
    </row>
    <row r="212" s="2" customFormat="1" ht="24.15" customHeight="1">
      <c r="A212" s="38"/>
      <c r="B212" s="39"/>
      <c r="C212" s="226" t="s">
        <v>973</v>
      </c>
      <c r="D212" s="226" t="s">
        <v>307</v>
      </c>
      <c r="E212" s="227" t="s">
        <v>1095</v>
      </c>
      <c r="F212" s="228" t="s">
        <v>1096</v>
      </c>
      <c r="G212" s="229" t="s">
        <v>547</v>
      </c>
      <c r="H212" s="230">
        <v>140</v>
      </c>
      <c r="I212" s="231"/>
      <c r="J212" s="232">
        <f>ROUND(I212*H212,2)</f>
        <v>0</v>
      </c>
      <c r="K212" s="228" t="s">
        <v>1</v>
      </c>
      <c r="L212" s="44"/>
      <c r="M212" s="233" t="s">
        <v>1</v>
      </c>
      <c r="N212" s="234" t="s">
        <v>42</v>
      </c>
      <c r="O212" s="91"/>
      <c r="P212" s="235">
        <f>O212*H212</f>
        <v>0</v>
      </c>
      <c r="Q212" s="235">
        <v>0</v>
      </c>
      <c r="R212" s="235">
        <f>Q212*H212</f>
        <v>0</v>
      </c>
      <c r="S212" s="235">
        <v>0</v>
      </c>
      <c r="T212" s="236">
        <f>S212*H212</f>
        <v>0</v>
      </c>
      <c r="U212" s="38"/>
      <c r="V212" s="38"/>
      <c r="W212" s="38"/>
      <c r="X212" s="38"/>
      <c r="Y212" s="38"/>
      <c r="Z212" s="38"/>
      <c r="AA212" s="38"/>
      <c r="AB212" s="38"/>
      <c r="AC212" s="38"/>
      <c r="AD212" s="38"/>
      <c r="AE212" s="38"/>
      <c r="AR212" s="237" t="s">
        <v>311</v>
      </c>
      <c r="AT212" s="237" t="s">
        <v>307</v>
      </c>
      <c r="AU212" s="237" t="s">
        <v>84</v>
      </c>
      <c r="AY212" s="17" t="s">
        <v>304</v>
      </c>
      <c r="BE212" s="238">
        <f>IF(N212="základní",J212,0)</f>
        <v>0</v>
      </c>
      <c r="BF212" s="238">
        <f>IF(N212="snížená",J212,0)</f>
        <v>0</v>
      </c>
      <c r="BG212" s="238">
        <f>IF(N212="zákl. přenesená",J212,0)</f>
        <v>0</v>
      </c>
      <c r="BH212" s="238">
        <f>IF(N212="sníž. přenesená",J212,0)</f>
        <v>0</v>
      </c>
      <c r="BI212" s="238">
        <f>IF(N212="nulová",J212,0)</f>
        <v>0</v>
      </c>
      <c r="BJ212" s="17" t="s">
        <v>84</v>
      </c>
      <c r="BK212" s="238">
        <f>ROUND(I212*H212,2)</f>
        <v>0</v>
      </c>
      <c r="BL212" s="17" t="s">
        <v>311</v>
      </c>
      <c r="BM212" s="237" t="s">
        <v>1097</v>
      </c>
    </row>
    <row r="213" s="2" customFormat="1" ht="33" customHeight="1">
      <c r="A213" s="38"/>
      <c r="B213" s="39"/>
      <c r="C213" s="226" t="s">
        <v>1098</v>
      </c>
      <c r="D213" s="226" t="s">
        <v>307</v>
      </c>
      <c r="E213" s="227" t="s">
        <v>1099</v>
      </c>
      <c r="F213" s="228" t="s">
        <v>1100</v>
      </c>
      <c r="G213" s="229" t="s">
        <v>547</v>
      </c>
      <c r="H213" s="230">
        <v>200</v>
      </c>
      <c r="I213" s="231"/>
      <c r="J213" s="232">
        <f>ROUND(I213*H213,2)</f>
        <v>0</v>
      </c>
      <c r="K213" s="228" t="s">
        <v>1</v>
      </c>
      <c r="L213" s="44"/>
      <c r="M213" s="233" t="s">
        <v>1</v>
      </c>
      <c r="N213" s="234" t="s">
        <v>42</v>
      </c>
      <c r="O213" s="91"/>
      <c r="P213" s="235">
        <f>O213*H213</f>
        <v>0</v>
      </c>
      <c r="Q213" s="235">
        <v>0</v>
      </c>
      <c r="R213" s="235">
        <f>Q213*H213</f>
        <v>0</v>
      </c>
      <c r="S213" s="235">
        <v>0</v>
      </c>
      <c r="T213" s="236">
        <f>S213*H213</f>
        <v>0</v>
      </c>
      <c r="U213" s="38"/>
      <c r="V213" s="38"/>
      <c r="W213" s="38"/>
      <c r="X213" s="38"/>
      <c r="Y213" s="38"/>
      <c r="Z213" s="38"/>
      <c r="AA213" s="38"/>
      <c r="AB213" s="38"/>
      <c r="AC213" s="38"/>
      <c r="AD213" s="38"/>
      <c r="AE213" s="38"/>
      <c r="AR213" s="237" t="s">
        <v>311</v>
      </c>
      <c r="AT213" s="237" t="s">
        <v>307</v>
      </c>
      <c r="AU213" s="237" t="s">
        <v>84</v>
      </c>
      <c r="AY213" s="17" t="s">
        <v>304</v>
      </c>
      <c r="BE213" s="238">
        <f>IF(N213="základní",J213,0)</f>
        <v>0</v>
      </c>
      <c r="BF213" s="238">
        <f>IF(N213="snížená",J213,0)</f>
        <v>0</v>
      </c>
      <c r="BG213" s="238">
        <f>IF(N213="zákl. přenesená",J213,0)</f>
        <v>0</v>
      </c>
      <c r="BH213" s="238">
        <f>IF(N213="sníž. přenesená",J213,0)</f>
        <v>0</v>
      </c>
      <c r="BI213" s="238">
        <f>IF(N213="nulová",J213,0)</f>
        <v>0</v>
      </c>
      <c r="BJ213" s="17" t="s">
        <v>84</v>
      </c>
      <c r="BK213" s="238">
        <f>ROUND(I213*H213,2)</f>
        <v>0</v>
      </c>
      <c r="BL213" s="17" t="s">
        <v>311</v>
      </c>
      <c r="BM213" s="237" t="s">
        <v>1101</v>
      </c>
    </row>
    <row r="214" s="2" customFormat="1" ht="24.15" customHeight="1">
      <c r="A214" s="38"/>
      <c r="B214" s="39"/>
      <c r="C214" s="226" t="s">
        <v>976</v>
      </c>
      <c r="D214" s="226" t="s">
        <v>307</v>
      </c>
      <c r="E214" s="227" t="s">
        <v>1102</v>
      </c>
      <c r="F214" s="228" t="s">
        <v>1103</v>
      </c>
      <c r="G214" s="229" t="s">
        <v>547</v>
      </c>
      <c r="H214" s="230">
        <v>86</v>
      </c>
      <c r="I214" s="231"/>
      <c r="J214" s="232">
        <f>ROUND(I214*H214,2)</f>
        <v>0</v>
      </c>
      <c r="K214" s="228" t="s">
        <v>1</v>
      </c>
      <c r="L214" s="44"/>
      <c r="M214" s="233" t="s">
        <v>1</v>
      </c>
      <c r="N214" s="234" t="s">
        <v>42</v>
      </c>
      <c r="O214" s="91"/>
      <c r="P214" s="235">
        <f>O214*H214</f>
        <v>0</v>
      </c>
      <c r="Q214" s="235">
        <v>0</v>
      </c>
      <c r="R214" s="235">
        <f>Q214*H214</f>
        <v>0</v>
      </c>
      <c r="S214" s="235">
        <v>0</v>
      </c>
      <c r="T214" s="236">
        <f>S214*H214</f>
        <v>0</v>
      </c>
      <c r="U214" s="38"/>
      <c r="V214" s="38"/>
      <c r="W214" s="38"/>
      <c r="X214" s="38"/>
      <c r="Y214" s="38"/>
      <c r="Z214" s="38"/>
      <c r="AA214" s="38"/>
      <c r="AB214" s="38"/>
      <c r="AC214" s="38"/>
      <c r="AD214" s="38"/>
      <c r="AE214" s="38"/>
      <c r="AR214" s="237" t="s">
        <v>311</v>
      </c>
      <c r="AT214" s="237" t="s">
        <v>307</v>
      </c>
      <c r="AU214" s="237" t="s">
        <v>84</v>
      </c>
      <c r="AY214" s="17" t="s">
        <v>304</v>
      </c>
      <c r="BE214" s="238">
        <f>IF(N214="základní",J214,0)</f>
        <v>0</v>
      </c>
      <c r="BF214" s="238">
        <f>IF(N214="snížená",J214,0)</f>
        <v>0</v>
      </c>
      <c r="BG214" s="238">
        <f>IF(N214="zákl. přenesená",J214,0)</f>
        <v>0</v>
      </c>
      <c r="BH214" s="238">
        <f>IF(N214="sníž. přenesená",J214,0)</f>
        <v>0</v>
      </c>
      <c r="BI214" s="238">
        <f>IF(N214="nulová",J214,0)</f>
        <v>0</v>
      </c>
      <c r="BJ214" s="17" t="s">
        <v>84</v>
      </c>
      <c r="BK214" s="238">
        <f>ROUND(I214*H214,2)</f>
        <v>0</v>
      </c>
      <c r="BL214" s="17" t="s">
        <v>311</v>
      </c>
      <c r="BM214" s="237" t="s">
        <v>1104</v>
      </c>
    </row>
    <row r="215" s="2" customFormat="1" ht="24.15" customHeight="1">
      <c r="A215" s="38"/>
      <c r="B215" s="39"/>
      <c r="C215" s="226" t="s">
        <v>1105</v>
      </c>
      <c r="D215" s="226" t="s">
        <v>307</v>
      </c>
      <c r="E215" s="227" t="s">
        <v>1106</v>
      </c>
      <c r="F215" s="228" t="s">
        <v>1107</v>
      </c>
      <c r="G215" s="229" t="s">
        <v>547</v>
      </c>
      <c r="H215" s="230">
        <v>30</v>
      </c>
      <c r="I215" s="231"/>
      <c r="J215" s="232">
        <f>ROUND(I215*H215,2)</f>
        <v>0</v>
      </c>
      <c r="K215" s="228" t="s">
        <v>1</v>
      </c>
      <c r="L215" s="44"/>
      <c r="M215" s="233" t="s">
        <v>1</v>
      </c>
      <c r="N215" s="234" t="s">
        <v>42</v>
      </c>
      <c r="O215" s="91"/>
      <c r="P215" s="235">
        <f>O215*H215</f>
        <v>0</v>
      </c>
      <c r="Q215" s="235">
        <v>0</v>
      </c>
      <c r="R215" s="235">
        <f>Q215*H215</f>
        <v>0</v>
      </c>
      <c r="S215" s="235">
        <v>0</v>
      </c>
      <c r="T215" s="236">
        <f>S215*H215</f>
        <v>0</v>
      </c>
      <c r="U215" s="38"/>
      <c r="V215" s="38"/>
      <c r="W215" s="38"/>
      <c r="X215" s="38"/>
      <c r="Y215" s="38"/>
      <c r="Z215" s="38"/>
      <c r="AA215" s="38"/>
      <c r="AB215" s="38"/>
      <c r="AC215" s="38"/>
      <c r="AD215" s="38"/>
      <c r="AE215" s="38"/>
      <c r="AR215" s="237" t="s">
        <v>311</v>
      </c>
      <c r="AT215" s="237" t="s">
        <v>307</v>
      </c>
      <c r="AU215" s="237" t="s">
        <v>84</v>
      </c>
      <c r="AY215" s="17" t="s">
        <v>304</v>
      </c>
      <c r="BE215" s="238">
        <f>IF(N215="základní",J215,0)</f>
        <v>0</v>
      </c>
      <c r="BF215" s="238">
        <f>IF(N215="snížená",J215,0)</f>
        <v>0</v>
      </c>
      <c r="BG215" s="238">
        <f>IF(N215="zákl. přenesená",J215,0)</f>
        <v>0</v>
      </c>
      <c r="BH215" s="238">
        <f>IF(N215="sníž. přenesená",J215,0)</f>
        <v>0</v>
      </c>
      <c r="BI215" s="238">
        <f>IF(N215="nulová",J215,0)</f>
        <v>0</v>
      </c>
      <c r="BJ215" s="17" t="s">
        <v>84</v>
      </c>
      <c r="BK215" s="238">
        <f>ROUND(I215*H215,2)</f>
        <v>0</v>
      </c>
      <c r="BL215" s="17" t="s">
        <v>311</v>
      </c>
      <c r="BM215" s="237" t="s">
        <v>1108</v>
      </c>
    </row>
    <row r="216" s="2" customFormat="1" ht="24.15" customHeight="1">
      <c r="A216" s="38"/>
      <c r="B216" s="39"/>
      <c r="C216" s="226" t="s">
        <v>979</v>
      </c>
      <c r="D216" s="226" t="s">
        <v>307</v>
      </c>
      <c r="E216" s="227" t="s">
        <v>1109</v>
      </c>
      <c r="F216" s="228" t="s">
        <v>1110</v>
      </c>
      <c r="G216" s="229" t="s">
        <v>547</v>
      </c>
      <c r="H216" s="230">
        <v>260</v>
      </c>
      <c r="I216" s="231"/>
      <c r="J216" s="232">
        <f>ROUND(I216*H216,2)</f>
        <v>0</v>
      </c>
      <c r="K216" s="228" t="s">
        <v>1</v>
      </c>
      <c r="L216" s="44"/>
      <c r="M216" s="233" t="s">
        <v>1</v>
      </c>
      <c r="N216" s="234" t="s">
        <v>42</v>
      </c>
      <c r="O216" s="91"/>
      <c r="P216" s="235">
        <f>O216*H216</f>
        <v>0</v>
      </c>
      <c r="Q216" s="235">
        <v>0</v>
      </c>
      <c r="R216" s="235">
        <f>Q216*H216</f>
        <v>0</v>
      </c>
      <c r="S216" s="235">
        <v>0</v>
      </c>
      <c r="T216" s="236">
        <f>S216*H216</f>
        <v>0</v>
      </c>
      <c r="U216" s="38"/>
      <c r="V216" s="38"/>
      <c r="W216" s="38"/>
      <c r="X216" s="38"/>
      <c r="Y216" s="38"/>
      <c r="Z216" s="38"/>
      <c r="AA216" s="38"/>
      <c r="AB216" s="38"/>
      <c r="AC216" s="38"/>
      <c r="AD216" s="38"/>
      <c r="AE216" s="38"/>
      <c r="AR216" s="237" t="s">
        <v>311</v>
      </c>
      <c r="AT216" s="237" t="s">
        <v>307</v>
      </c>
      <c r="AU216" s="237" t="s">
        <v>84</v>
      </c>
      <c r="AY216" s="17" t="s">
        <v>304</v>
      </c>
      <c r="BE216" s="238">
        <f>IF(N216="základní",J216,0)</f>
        <v>0</v>
      </c>
      <c r="BF216" s="238">
        <f>IF(N216="snížená",J216,0)</f>
        <v>0</v>
      </c>
      <c r="BG216" s="238">
        <f>IF(N216="zákl. přenesená",J216,0)</f>
        <v>0</v>
      </c>
      <c r="BH216" s="238">
        <f>IF(N216="sníž. přenesená",J216,0)</f>
        <v>0</v>
      </c>
      <c r="BI216" s="238">
        <f>IF(N216="nulová",J216,0)</f>
        <v>0</v>
      </c>
      <c r="BJ216" s="17" t="s">
        <v>84</v>
      </c>
      <c r="BK216" s="238">
        <f>ROUND(I216*H216,2)</f>
        <v>0</v>
      </c>
      <c r="BL216" s="17" t="s">
        <v>311</v>
      </c>
      <c r="BM216" s="237" t="s">
        <v>1111</v>
      </c>
    </row>
    <row r="217" s="2" customFormat="1" ht="24.15" customHeight="1">
      <c r="A217" s="38"/>
      <c r="B217" s="39"/>
      <c r="C217" s="226" t="s">
        <v>1112</v>
      </c>
      <c r="D217" s="226" t="s">
        <v>307</v>
      </c>
      <c r="E217" s="227" t="s">
        <v>1113</v>
      </c>
      <c r="F217" s="228" t="s">
        <v>1114</v>
      </c>
      <c r="G217" s="229" t="s">
        <v>547</v>
      </c>
      <c r="H217" s="230">
        <v>120</v>
      </c>
      <c r="I217" s="231"/>
      <c r="J217" s="232">
        <f>ROUND(I217*H217,2)</f>
        <v>0</v>
      </c>
      <c r="K217" s="228" t="s">
        <v>1</v>
      </c>
      <c r="L217" s="44"/>
      <c r="M217" s="233" t="s">
        <v>1</v>
      </c>
      <c r="N217" s="234" t="s">
        <v>42</v>
      </c>
      <c r="O217" s="91"/>
      <c r="P217" s="235">
        <f>O217*H217</f>
        <v>0</v>
      </c>
      <c r="Q217" s="235">
        <v>0</v>
      </c>
      <c r="R217" s="235">
        <f>Q217*H217</f>
        <v>0</v>
      </c>
      <c r="S217" s="235">
        <v>0</v>
      </c>
      <c r="T217" s="236">
        <f>S217*H217</f>
        <v>0</v>
      </c>
      <c r="U217" s="38"/>
      <c r="V217" s="38"/>
      <c r="W217" s="38"/>
      <c r="X217" s="38"/>
      <c r="Y217" s="38"/>
      <c r="Z217" s="38"/>
      <c r="AA217" s="38"/>
      <c r="AB217" s="38"/>
      <c r="AC217" s="38"/>
      <c r="AD217" s="38"/>
      <c r="AE217" s="38"/>
      <c r="AR217" s="237" t="s">
        <v>311</v>
      </c>
      <c r="AT217" s="237" t="s">
        <v>307</v>
      </c>
      <c r="AU217" s="237" t="s">
        <v>84</v>
      </c>
      <c r="AY217" s="17" t="s">
        <v>304</v>
      </c>
      <c r="BE217" s="238">
        <f>IF(N217="základní",J217,0)</f>
        <v>0</v>
      </c>
      <c r="BF217" s="238">
        <f>IF(N217="snížená",J217,0)</f>
        <v>0</v>
      </c>
      <c r="BG217" s="238">
        <f>IF(N217="zákl. přenesená",J217,0)</f>
        <v>0</v>
      </c>
      <c r="BH217" s="238">
        <f>IF(N217="sníž. přenesená",J217,0)</f>
        <v>0</v>
      </c>
      <c r="BI217" s="238">
        <f>IF(N217="nulová",J217,0)</f>
        <v>0</v>
      </c>
      <c r="BJ217" s="17" t="s">
        <v>84</v>
      </c>
      <c r="BK217" s="238">
        <f>ROUND(I217*H217,2)</f>
        <v>0</v>
      </c>
      <c r="BL217" s="17" t="s">
        <v>311</v>
      </c>
      <c r="BM217" s="237" t="s">
        <v>1115</v>
      </c>
    </row>
    <row r="218" s="2" customFormat="1" ht="24.15" customHeight="1">
      <c r="A218" s="38"/>
      <c r="B218" s="39"/>
      <c r="C218" s="226" t="s">
        <v>982</v>
      </c>
      <c r="D218" s="226" t="s">
        <v>307</v>
      </c>
      <c r="E218" s="227" t="s">
        <v>1116</v>
      </c>
      <c r="F218" s="228" t="s">
        <v>1117</v>
      </c>
      <c r="G218" s="229" t="s">
        <v>547</v>
      </c>
      <c r="H218" s="230">
        <v>96</v>
      </c>
      <c r="I218" s="231"/>
      <c r="J218" s="232">
        <f>ROUND(I218*H218,2)</f>
        <v>0</v>
      </c>
      <c r="K218" s="228" t="s">
        <v>1</v>
      </c>
      <c r="L218" s="44"/>
      <c r="M218" s="233" t="s">
        <v>1</v>
      </c>
      <c r="N218" s="234" t="s">
        <v>42</v>
      </c>
      <c r="O218" s="91"/>
      <c r="P218" s="235">
        <f>O218*H218</f>
        <v>0</v>
      </c>
      <c r="Q218" s="235">
        <v>0</v>
      </c>
      <c r="R218" s="235">
        <f>Q218*H218</f>
        <v>0</v>
      </c>
      <c r="S218" s="235">
        <v>0</v>
      </c>
      <c r="T218" s="236">
        <f>S218*H218</f>
        <v>0</v>
      </c>
      <c r="U218" s="38"/>
      <c r="V218" s="38"/>
      <c r="W218" s="38"/>
      <c r="X218" s="38"/>
      <c r="Y218" s="38"/>
      <c r="Z218" s="38"/>
      <c r="AA218" s="38"/>
      <c r="AB218" s="38"/>
      <c r="AC218" s="38"/>
      <c r="AD218" s="38"/>
      <c r="AE218" s="38"/>
      <c r="AR218" s="237" t="s">
        <v>311</v>
      </c>
      <c r="AT218" s="237" t="s">
        <v>307</v>
      </c>
      <c r="AU218" s="237" t="s">
        <v>84</v>
      </c>
      <c r="AY218" s="17" t="s">
        <v>304</v>
      </c>
      <c r="BE218" s="238">
        <f>IF(N218="základní",J218,0)</f>
        <v>0</v>
      </c>
      <c r="BF218" s="238">
        <f>IF(N218="snížená",J218,0)</f>
        <v>0</v>
      </c>
      <c r="BG218" s="238">
        <f>IF(N218="zákl. přenesená",J218,0)</f>
        <v>0</v>
      </c>
      <c r="BH218" s="238">
        <f>IF(N218="sníž. přenesená",J218,0)</f>
        <v>0</v>
      </c>
      <c r="BI218" s="238">
        <f>IF(N218="nulová",J218,0)</f>
        <v>0</v>
      </c>
      <c r="BJ218" s="17" t="s">
        <v>84</v>
      </c>
      <c r="BK218" s="238">
        <f>ROUND(I218*H218,2)</f>
        <v>0</v>
      </c>
      <c r="BL218" s="17" t="s">
        <v>311</v>
      </c>
      <c r="BM218" s="237" t="s">
        <v>1118</v>
      </c>
    </row>
    <row r="219" s="2" customFormat="1" ht="24.15" customHeight="1">
      <c r="A219" s="38"/>
      <c r="B219" s="39"/>
      <c r="C219" s="226" t="s">
        <v>1119</v>
      </c>
      <c r="D219" s="226" t="s">
        <v>307</v>
      </c>
      <c r="E219" s="227" t="s">
        <v>1120</v>
      </c>
      <c r="F219" s="228" t="s">
        <v>1121</v>
      </c>
      <c r="G219" s="229" t="s">
        <v>547</v>
      </c>
      <c r="H219" s="230">
        <v>820</v>
      </c>
      <c r="I219" s="231"/>
      <c r="J219" s="232">
        <f>ROUND(I219*H219,2)</f>
        <v>0</v>
      </c>
      <c r="K219" s="228" t="s">
        <v>1</v>
      </c>
      <c r="L219" s="44"/>
      <c r="M219" s="233" t="s">
        <v>1</v>
      </c>
      <c r="N219" s="234" t="s">
        <v>42</v>
      </c>
      <c r="O219" s="91"/>
      <c r="P219" s="235">
        <f>O219*H219</f>
        <v>0</v>
      </c>
      <c r="Q219" s="235">
        <v>0</v>
      </c>
      <c r="R219" s="235">
        <f>Q219*H219</f>
        <v>0</v>
      </c>
      <c r="S219" s="235">
        <v>0</v>
      </c>
      <c r="T219" s="236">
        <f>S219*H219</f>
        <v>0</v>
      </c>
      <c r="U219" s="38"/>
      <c r="V219" s="38"/>
      <c r="W219" s="38"/>
      <c r="X219" s="38"/>
      <c r="Y219" s="38"/>
      <c r="Z219" s="38"/>
      <c r="AA219" s="38"/>
      <c r="AB219" s="38"/>
      <c r="AC219" s="38"/>
      <c r="AD219" s="38"/>
      <c r="AE219" s="38"/>
      <c r="AR219" s="237" t="s">
        <v>311</v>
      </c>
      <c r="AT219" s="237" t="s">
        <v>307</v>
      </c>
      <c r="AU219" s="237" t="s">
        <v>84</v>
      </c>
      <c r="AY219" s="17" t="s">
        <v>304</v>
      </c>
      <c r="BE219" s="238">
        <f>IF(N219="základní",J219,0)</f>
        <v>0</v>
      </c>
      <c r="BF219" s="238">
        <f>IF(N219="snížená",J219,0)</f>
        <v>0</v>
      </c>
      <c r="BG219" s="238">
        <f>IF(N219="zákl. přenesená",J219,0)</f>
        <v>0</v>
      </c>
      <c r="BH219" s="238">
        <f>IF(N219="sníž. přenesená",J219,0)</f>
        <v>0</v>
      </c>
      <c r="BI219" s="238">
        <f>IF(N219="nulová",J219,0)</f>
        <v>0</v>
      </c>
      <c r="BJ219" s="17" t="s">
        <v>84</v>
      </c>
      <c r="BK219" s="238">
        <f>ROUND(I219*H219,2)</f>
        <v>0</v>
      </c>
      <c r="BL219" s="17" t="s">
        <v>311</v>
      </c>
      <c r="BM219" s="237" t="s">
        <v>1122</v>
      </c>
    </row>
    <row r="220" s="2" customFormat="1" ht="24.15" customHeight="1">
      <c r="A220" s="38"/>
      <c r="B220" s="39"/>
      <c r="C220" s="226" t="s">
        <v>985</v>
      </c>
      <c r="D220" s="226" t="s">
        <v>307</v>
      </c>
      <c r="E220" s="227" t="s">
        <v>1106</v>
      </c>
      <c r="F220" s="228" t="s">
        <v>1107</v>
      </c>
      <c r="G220" s="229" t="s">
        <v>547</v>
      </c>
      <c r="H220" s="230">
        <v>1230</v>
      </c>
      <c r="I220" s="231"/>
      <c r="J220" s="232">
        <f>ROUND(I220*H220,2)</f>
        <v>0</v>
      </c>
      <c r="K220" s="228" t="s">
        <v>1</v>
      </c>
      <c r="L220" s="44"/>
      <c r="M220" s="233" t="s">
        <v>1</v>
      </c>
      <c r="N220" s="234" t="s">
        <v>42</v>
      </c>
      <c r="O220" s="91"/>
      <c r="P220" s="235">
        <f>O220*H220</f>
        <v>0</v>
      </c>
      <c r="Q220" s="235">
        <v>0</v>
      </c>
      <c r="R220" s="235">
        <f>Q220*H220</f>
        <v>0</v>
      </c>
      <c r="S220" s="235">
        <v>0</v>
      </c>
      <c r="T220" s="236">
        <f>S220*H220</f>
        <v>0</v>
      </c>
      <c r="U220" s="38"/>
      <c r="V220" s="38"/>
      <c r="W220" s="38"/>
      <c r="X220" s="38"/>
      <c r="Y220" s="38"/>
      <c r="Z220" s="38"/>
      <c r="AA220" s="38"/>
      <c r="AB220" s="38"/>
      <c r="AC220" s="38"/>
      <c r="AD220" s="38"/>
      <c r="AE220" s="38"/>
      <c r="AR220" s="237" t="s">
        <v>311</v>
      </c>
      <c r="AT220" s="237" t="s">
        <v>307</v>
      </c>
      <c r="AU220" s="237" t="s">
        <v>84</v>
      </c>
      <c r="AY220" s="17" t="s">
        <v>304</v>
      </c>
      <c r="BE220" s="238">
        <f>IF(N220="základní",J220,0)</f>
        <v>0</v>
      </c>
      <c r="BF220" s="238">
        <f>IF(N220="snížená",J220,0)</f>
        <v>0</v>
      </c>
      <c r="BG220" s="238">
        <f>IF(N220="zákl. přenesená",J220,0)</f>
        <v>0</v>
      </c>
      <c r="BH220" s="238">
        <f>IF(N220="sníž. přenesená",J220,0)</f>
        <v>0</v>
      </c>
      <c r="BI220" s="238">
        <f>IF(N220="nulová",J220,0)</f>
        <v>0</v>
      </c>
      <c r="BJ220" s="17" t="s">
        <v>84</v>
      </c>
      <c r="BK220" s="238">
        <f>ROUND(I220*H220,2)</f>
        <v>0</v>
      </c>
      <c r="BL220" s="17" t="s">
        <v>311</v>
      </c>
      <c r="BM220" s="237" t="s">
        <v>1123</v>
      </c>
    </row>
    <row r="221" s="2" customFormat="1" ht="24.15" customHeight="1">
      <c r="A221" s="38"/>
      <c r="B221" s="39"/>
      <c r="C221" s="226" t="s">
        <v>1124</v>
      </c>
      <c r="D221" s="226" t="s">
        <v>307</v>
      </c>
      <c r="E221" s="227" t="s">
        <v>1125</v>
      </c>
      <c r="F221" s="228" t="s">
        <v>1126</v>
      </c>
      <c r="G221" s="229" t="s">
        <v>547</v>
      </c>
      <c r="H221" s="230">
        <v>42</v>
      </c>
      <c r="I221" s="231"/>
      <c r="J221" s="232">
        <f>ROUND(I221*H221,2)</f>
        <v>0</v>
      </c>
      <c r="K221" s="228" t="s">
        <v>1</v>
      </c>
      <c r="L221" s="44"/>
      <c r="M221" s="233" t="s">
        <v>1</v>
      </c>
      <c r="N221" s="234" t="s">
        <v>42</v>
      </c>
      <c r="O221" s="91"/>
      <c r="P221" s="235">
        <f>O221*H221</f>
        <v>0</v>
      </c>
      <c r="Q221" s="235">
        <v>0</v>
      </c>
      <c r="R221" s="235">
        <f>Q221*H221</f>
        <v>0</v>
      </c>
      <c r="S221" s="235">
        <v>0</v>
      </c>
      <c r="T221" s="236">
        <f>S221*H221</f>
        <v>0</v>
      </c>
      <c r="U221" s="38"/>
      <c r="V221" s="38"/>
      <c r="W221" s="38"/>
      <c r="X221" s="38"/>
      <c r="Y221" s="38"/>
      <c r="Z221" s="38"/>
      <c r="AA221" s="38"/>
      <c r="AB221" s="38"/>
      <c r="AC221" s="38"/>
      <c r="AD221" s="38"/>
      <c r="AE221" s="38"/>
      <c r="AR221" s="237" t="s">
        <v>311</v>
      </c>
      <c r="AT221" s="237" t="s">
        <v>307</v>
      </c>
      <c r="AU221" s="237" t="s">
        <v>84</v>
      </c>
      <c r="AY221" s="17" t="s">
        <v>304</v>
      </c>
      <c r="BE221" s="238">
        <f>IF(N221="základní",J221,0)</f>
        <v>0</v>
      </c>
      <c r="BF221" s="238">
        <f>IF(N221="snížená",J221,0)</f>
        <v>0</v>
      </c>
      <c r="BG221" s="238">
        <f>IF(N221="zákl. přenesená",J221,0)</f>
        <v>0</v>
      </c>
      <c r="BH221" s="238">
        <f>IF(N221="sníž. přenesená",J221,0)</f>
        <v>0</v>
      </c>
      <c r="BI221" s="238">
        <f>IF(N221="nulová",J221,0)</f>
        <v>0</v>
      </c>
      <c r="BJ221" s="17" t="s">
        <v>84</v>
      </c>
      <c r="BK221" s="238">
        <f>ROUND(I221*H221,2)</f>
        <v>0</v>
      </c>
      <c r="BL221" s="17" t="s">
        <v>311</v>
      </c>
      <c r="BM221" s="237" t="s">
        <v>1127</v>
      </c>
    </row>
    <row r="222" s="2" customFormat="1" ht="33" customHeight="1">
      <c r="A222" s="38"/>
      <c r="B222" s="39"/>
      <c r="C222" s="226" t="s">
        <v>988</v>
      </c>
      <c r="D222" s="226" t="s">
        <v>307</v>
      </c>
      <c r="E222" s="227" t="s">
        <v>1128</v>
      </c>
      <c r="F222" s="228" t="s">
        <v>1129</v>
      </c>
      <c r="G222" s="229" t="s">
        <v>547</v>
      </c>
      <c r="H222" s="230">
        <v>260</v>
      </c>
      <c r="I222" s="231"/>
      <c r="J222" s="232">
        <f>ROUND(I222*H222,2)</f>
        <v>0</v>
      </c>
      <c r="K222" s="228" t="s">
        <v>1</v>
      </c>
      <c r="L222" s="44"/>
      <c r="M222" s="233" t="s">
        <v>1</v>
      </c>
      <c r="N222" s="234" t="s">
        <v>42</v>
      </c>
      <c r="O222" s="91"/>
      <c r="P222" s="235">
        <f>O222*H222</f>
        <v>0</v>
      </c>
      <c r="Q222" s="235">
        <v>0</v>
      </c>
      <c r="R222" s="235">
        <f>Q222*H222</f>
        <v>0</v>
      </c>
      <c r="S222" s="235">
        <v>0</v>
      </c>
      <c r="T222" s="236">
        <f>S222*H222</f>
        <v>0</v>
      </c>
      <c r="U222" s="38"/>
      <c r="V222" s="38"/>
      <c r="W222" s="38"/>
      <c r="X222" s="38"/>
      <c r="Y222" s="38"/>
      <c r="Z222" s="38"/>
      <c r="AA222" s="38"/>
      <c r="AB222" s="38"/>
      <c r="AC222" s="38"/>
      <c r="AD222" s="38"/>
      <c r="AE222" s="38"/>
      <c r="AR222" s="237" t="s">
        <v>311</v>
      </c>
      <c r="AT222" s="237" t="s">
        <v>307</v>
      </c>
      <c r="AU222" s="237" t="s">
        <v>84</v>
      </c>
      <c r="AY222" s="17" t="s">
        <v>304</v>
      </c>
      <c r="BE222" s="238">
        <f>IF(N222="základní",J222,0)</f>
        <v>0</v>
      </c>
      <c r="BF222" s="238">
        <f>IF(N222="snížená",J222,0)</f>
        <v>0</v>
      </c>
      <c r="BG222" s="238">
        <f>IF(N222="zákl. přenesená",J222,0)</f>
        <v>0</v>
      </c>
      <c r="BH222" s="238">
        <f>IF(N222="sníž. přenesená",J222,0)</f>
        <v>0</v>
      </c>
      <c r="BI222" s="238">
        <f>IF(N222="nulová",J222,0)</f>
        <v>0</v>
      </c>
      <c r="BJ222" s="17" t="s">
        <v>84</v>
      </c>
      <c r="BK222" s="238">
        <f>ROUND(I222*H222,2)</f>
        <v>0</v>
      </c>
      <c r="BL222" s="17" t="s">
        <v>311</v>
      </c>
      <c r="BM222" s="237" t="s">
        <v>1130</v>
      </c>
    </row>
    <row r="223" s="2" customFormat="1" ht="24.15" customHeight="1">
      <c r="A223" s="38"/>
      <c r="B223" s="39"/>
      <c r="C223" s="226" t="s">
        <v>1131</v>
      </c>
      <c r="D223" s="226" t="s">
        <v>307</v>
      </c>
      <c r="E223" s="227" t="s">
        <v>414</v>
      </c>
      <c r="F223" s="228" t="s">
        <v>1132</v>
      </c>
      <c r="G223" s="229" t="s">
        <v>547</v>
      </c>
      <c r="H223" s="230">
        <v>876</v>
      </c>
      <c r="I223" s="231"/>
      <c r="J223" s="232">
        <f>ROUND(I223*H223,2)</f>
        <v>0</v>
      </c>
      <c r="K223" s="228" t="s">
        <v>1</v>
      </c>
      <c r="L223" s="44"/>
      <c r="M223" s="233" t="s">
        <v>1</v>
      </c>
      <c r="N223" s="234" t="s">
        <v>42</v>
      </c>
      <c r="O223" s="91"/>
      <c r="P223" s="235">
        <f>O223*H223</f>
        <v>0</v>
      </c>
      <c r="Q223" s="235">
        <v>0</v>
      </c>
      <c r="R223" s="235">
        <f>Q223*H223</f>
        <v>0</v>
      </c>
      <c r="S223" s="235">
        <v>0</v>
      </c>
      <c r="T223" s="236">
        <f>S223*H223</f>
        <v>0</v>
      </c>
      <c r="U223" s="38"/>
      <c r="V223" s="38"/>
      <c r="W223" s="38"/>
      <c r="X223" s="38"/>
      <c r="Y223" s="38"/>
      <c r="Z223" s="38"/>
      <c r="AA223" s="38"/>
      <c r="AB223" s="38"/>
      <c r="AC223" s="38"/>
      <c r="AD223" s="38"/>
      <c r="AE223" s="38"/>
      <c r="AR223" s="237" t="s">
        <v>311</v>
      </c>
      <c r="AT223" s="237" t="s">
        <v>307</v>
      </c>
      <c r="AU223" s="237" t="s">
        <v>84</v>
      </c>
      <c r="AY223" s="17" t="s">
        <v>304</v>
      </c>
      <c r="BE223" s="238">
        <f>IF(N223="základní",J223,0)</f>
        <v>0</v>
      </c>
      <c r="BF223" s="238">
        <f>IF(N223="snížená",J223,0)</f>
        <v>0</v>
      </c>
      <c r="BG223" s="238">
        <f>IF(N223="zákl. přenesená",J223,0)</f>
        <v>0</v>
      </c>
      <c r="BH223" s="238">
        <f>IF(N223="sníž. přenesená",J223,0)</f>
        <v>0</v>
      </c>
      <c r="BI223" s="238">
        <f>IF(N223="nulová",J223,0)</f>
        <v>0</v>
      </c>
      <c r="BJ223" s="17" t="s">
        <v>84</v>
      </c>
      <c r="BK223" s="238">
        <f>ROUND(I223*H223,2)</f>
        <v>0</v>
      </c>
      <c r="BL223" s="17" t="s">
        <v>311</v>
      </c>
      <c r="BM223" s="237" t="s">
        <v>1133</v>
      </c>
    </row>
    <row r="224" s="2" customFormat="1" ht="16.5" customHeight="1">
      <c r="A224" s="38"/>
      <c r="B224" s="39"/>
      <c r="C224" s="226" t="s">
        <v>991</v>
      </c>
      <c r="D224" s="226" t="s">
        <v>307</v>
      </c>
      <c r="E224" s="227" t="s">
        <v>1134</v>
      </c>
      <c r="F224" s="228" t="s">
        <v>1135</v>
      </c>
      <c r="G224" s="229" t="s">
        <v>911</v>
      </c>
      <c r="H224" s="230">
        <v>140</v>
      </c>
      <c r="I224" s="231"/>
      <c r="J224" s="232">
        <f>ROUND(I224*H224,2)</f>
        <v>0</v>
      </c>
      <c r="K224" s="228" t="s">
        <v>1</v>
      </c>
      <c r="L224" s="44"/>
      <c r="M224" s="233" t="s">
        <v>1</v>
      </c>
      <c r="N224" s="234" t="s">
        <v>42</v>
      </c>
      <c r="O224" s="91"/>
      <c r="P224" s="235">
        <f>O224*H224</f>
        <v>0</v>
      </c>
      <c r="Q224" s="235">
        <v>0</v>
      </c>
      <c r="R224" s="235">
        <f>Q224*H224</f>
        <v>0</v>
      </c>
      <c r="S224" s="235">
        <v>0</v>
      </c>
      <c r="T224" s="236">
        <f>S224*H224</f>
        <v>0</v>
      </c>
      <c r="U224" s="38"/>
      <c r="V224" s="38"/>
      <c r="W224" s="38"/>
      <c r="X224" s="38"/>
      <c r="Y224" s="38"/>
      <c r="Z224" s="38"/>
      <c r="AA224" s="38"/>
      <c r="AB224" s="38"/>
      <c r="AC224" s="38"/>
      <c r="AD224" s="38"/>
      <c r="AE224" s="38"/>
      <c r="AR224" s="237" t="s">
        <v>311</v>
      </c>
      <c r="AT224" s="237" t="s">
        <v>307</v>
      </c>
      <c r="AU224" s="237" t="s">
        <v>84</v>
      </c>
      <c r="AY224" s="17" t="s">
        <v>304</v>
      </c>
      <c r="BE224" s="238">
        <f>IF(N224="základní",J224,0)</f>
        <v>0</v>
      </c>
      <c r="BF224" s="238">
        <f>IF(N224="snížená",J224,0)</f>
        <v>0</v>
      </c>
      <c r="BG224" s="238">
        <f>IF(N224="zákl. přenesená",J224,0)</f>
        <v>0</v>
      </c>
      <c r="BH224" s="238">
        <f>IF(N224="sníž. přenesená",J224,0)</f>
        <v>0</v>
      </c>
      <c r="BI224" s="238">
        <f>IF(N224="nulová",J224,0)</f>
        <v>0</v>
      </c>
      <c r="BJ224" s="17" t="s">
        <v>84</v>
      </c>
      <c r="BK224" s="238">
        <f>ROUND(I224*H224,2)</f>
        <v>0</v>
      </c>
      <c r="BL224" s="17" t="s">
        <v>311</v>
      </c>
      <c r="BM224" s="237" t="s">
        <v>1136</v>
      </c>
    </row>
    <row r="225" s="2" customFormat="1">
      <c r="A225" s="38"/>
      <c r="B225" s="39"/>
      <c r="C225" s="40"/>
      <c r="D225" s="241" t="s">
        <v>912</v>
      </c>
      <c r="E225" s="40"/>
      <c r="F225" s="291" t="s">
        <v>1137</v>
      </c>
      <c r="G225" s="40"/>
      <c r="H225" s="40"/>
      <c r="I225" s="292"/>
      <c r="J225" s="40"/>
      <c r="K225" s="40"/>
      <c r="L225" s="44"/>
      <c r="M225" s="293"/>
      <c r="N225" s="294"/>
      <c r="O225" s="91"/>
      <c r="P225" s="91"/>
      <c r="Q225" s="91"/>
      <c r="R225" s="91"/>
      <c r="S225" s="91"/>
      <c r="T225" s="92"/>
      <c r="U225" s="38"/>
      <c r="V225" s="38"/>
      <c r="W225" s="38"/>
      <c r="X225" s="38"/>
      <c r="Y225" s="38"/>
      <c r="Z225" s="38"/>
      <c r="AA225" s="38"/>
      <c r="AB225" s="38"/>
      <c r="AC225" s="38"/>
      <c r="AD225" s="38"/>
      <c r="AE225" s="38"/>
      <c r="AT225" s="17" t="s">
        <v>912</v>
      </c>
      <c r="AU225" s="17" t="s">
        <v>84</v>
      </c>
    </row>
    <row r="226" s="2" customFormat="1" ht="16.5" customHeight="1">
      <c r="A226" s="38"/>
      <c r="B226" s="39"/>
      <c r="C226" s="226" t="s">
        <v>1138</v>
      </c>
      <c r="D226" s="226" t="s">
        <v>307</v>
      </c>
      <c r="E226" s="227" t="s">
        <v>1139</v>
      </c>
      <c r="F226" s="228" t="s">
        <v>1140</v>
      </c>
      <c r="G226" s="229" t="s">
        <v>911</v>
      </c>
      <c r="H226" s="230">
        <v>120</v>
      </c>
      <c r="I226" s="231"/>
      <c r="J226" s="232">
        <f>ROUND(I226*H226,2)</f>
        <v>0</v>
      </c>
      <c r="K226" s="228" t="s">
        <v>1</v>
      </c>
      <c r="L226" s="44"/>
      <c r="M226" s="233" t="s">
        <v>1</v>
      </c>
      <c r="N226" s="234" t="s">
        <v>42</v>
      </c>
      <c r="O226" s="91"/>
      <c r="P226" s="235">
        <f>O226*H226</f>
        <v>0</v>
      </c>
      <c r="Q226" s="235">
        <v>0</v>
      </c>
      <c r="R226" s="235">
        <f>Q226*H226</f>
        <v>0</v>
      </c>
      <c r="S226" s="235">
        <v>0</v>
      </c>
      <c r="T226" s="236">
        <f>S226*H226</f>
        <v>0</v>
      </c>
      <c r="U226" s="38"/>
      <c r="V226" s="38"/>
      <c r="W226" s="38"/>
      <c r="X226" s="38"/>
      <c r="Y226" s="38"/>
      <c r="Z226" s="38"/>
      <c r="AA226" s="38"/>
      <c r="AB226" s="38"/>
      <c r="AC226" s="38"/>
      <c r="AD226" s="38"/>
      <c r="AE226" s="38"/>
      <c r="AR226" s="237" t="s">
        <v>311</v>
      </c>
      <c r="AT226" s="237" t="s">
        <v>307</v>
      </c>
      <c r="AU226" s="237" t="s">
        <v>84</v>
      </c>
      <c r="AY226" s="17" t="s">
        <v>304</v>
      </c>
      <c r="BE226" s="238">
        <f>IF(N226="základní",J226,0)</f>
        <v>0</v>
      </c>
      <c r="BF226" s="238">
        <f>IF(N226="snížená",J226,0)</f>
        <v>0</v>
      </c>
      <c r="BG226" s="238">
        <f>IF(N226="zákl. přenesená",J226,0)</f>
        <v>0</v>
      </c>
      <c r="BH226" s="238">
        <f>IF(N226="sníž. přenesená",J226,0)</f>
        <v>0</v>
      </c>
      <c r="BI226" s="238">
        <f>IF(N226="nulová",J226,0)</f>
        <v>0</v>
      </c>
      <c r="BJ226" s="17" t="s">
        <v>84</v>
      </c>
      <c r="BK226" s="238">
        <f>ROUND(I226*H226,2)</f>
        <v>0</v>
      </c>
      <c r="BL226" s="17" t="s">
        <v>311</v>
      </c>
      <c r="BM226" s="237" t="s">
        <v>1141</v>
      </c>
    </row>
    <row r="227" s="2" customFormat="1">
      <c r="A227" s="38"/>
      <c r="B227" s="39"/>
      <c r="C227" s="40"/>
      <c r="D227" s="241" t="s">
        <v>912</v>
      </c>
      <c r="E227" s="40"/>
      <c r="F227" s="291" t="s">
        <v>1137</v>
      </c>
      <c r="G227" s="40"/>
      <c r="H227" s="40"/>
      <c r="I227" s="292"/>
      <c r="J227" s="40"/>
      <c r="K227" s="40"/>
      <c r="L227" s="44"/>
      <c r="M227" s="293"/>
      <c r="N227" s="294"/>
      <c r="O227" s="91"/>
      <c r="P227" s="91"/>
      <c r="Q227" s="91"/>
      <c r="R227" s="91"/>
      <c r="S227" s="91"/>
      <c r="T227" s="92"/>
      <c r="U227" s="38"/>
      <c r="V227" s="38"/>
      <c r="W227" s="38"/>
      <c r="X227" s="38"/>
      <c r="Y227" s="38"/>
      <c r="Z227" s="38"/>
      <c r="AA227" s="38"/>
      <c r="AB227" s="38"/>
      <c r="AC227" s="38"/>
      <c r="AD227" s="38"/>
      <c r="AE227" s="38"/>
      <c r="AT227" s="17" t="s">
        <v>912</v>
      </c>
      <c r="AU227" s="17" t="s">
        <v>84</v>
      </c>
    </row>
    <row r="228" s="2" customFormat="1" ht="24.15" customHeight="1">
      <c r="A228" s="38"/>
      <c r="B228" s="39"/>
      <c r="C228" s="226" t="s">
        <v>994</v>
      </c>
      <c r="D228" s="226" t="s">
        <v>307</v>
      </c>
      <c r="E228" s="227" t="s">
        <v>1142</v>
      </c>
      <c r="F228" s="228" t="s">
        <v>1143</v>
      </c>
      <c r="G228" s="229" t="s">
        <v>911</v>
      </c>
      <c r="H228" s="230">
        <v>5</v>
      </c>
      <c r="I228" s="231"/>
      <c r="J228" s="232">
        <f>ROUND(I228*H228,2)</f>
        <v>0</v>
      </c>
      <c r="K228" s="228" t="s">
        <v>1</v>
      </c>
      <c r="L228" s="44"/>
      <c r="M228" s="233" t="s">
        <v>1</v>
      </c>
      <c r="N228" s="234" t="s">
        <v>42</v>
      </c>
      <c r="O228" s="91"/>
      <c r="P228" s="235">
        <f>O228*H228</f>
        <v>0</v>
      </c>
      <c r="Q228" s="235">
        <v>0</v>
      </c>
      <c r="R228" s="235">
        <f>Q228*H228</f>
        <v>0</v>
      </c>
      <c r="S228" s="235">
        <v>0</v>
      </c>
      <c r="T228" s="236">
        <f>S228*H228</f>
        <v>0</v>
      </c>
      <c r="U228" s="38"/>
      <c r="V228" s="38"/>
      <c r="W228" s="38"/>
      <c r="X228" s="38"/>
      <c r="Y228" s="38"/>
      <c r="Z228" s="38"/>
      <c r="AA228" s="38"/>
      <c r="AB228" s="38"/>
      <c r="AC228" s="38"/>
      <c r="AD228" s="38"/>
      <c r="AE228" s="38"/>
      <c r="AR228" s="237" t="s">
        <v>311</v>
      </c>
      <c r="AT228" s="237" t="s">
        <v>307</v>
      </c>
      <c r="AU228" s="237" t="s">
        <v>84</v>
      </c>
      <c r="AY228" s="17" t="s">
        <v>304</v>
      </c>
      <c r="BE228" s="238">
        <f>IF(N228="základní",J228,0)</f>
        <v>0</v>
      </c>
      <c r="BF228" s="238">
        <f>IF(N228="snížená",J228,0)</f>
        <v>0</v>
      </c>
      <c r="BG228" s="238">
        <f>IF(N228="zákl. přenesená",J228,0)</f>
        <v>0</v>
      </c>
      <c r="BH228" s="238">
        <f>IF(N228="sníž. přenesená",J228,0)</f>
        <v>0</v>
      </c>
      <c r="BI228" s="238">
        <f>IF(N228="nulová",J228,0)</f>
        <v>0</v>
      </c>
      <c r="BJ228" s="17" t="s">
        <v>84</v>
      </c>
      <c r="BK228" s="238">
        <f>ROUND(I228*H228,2)</f>
        <v>0</v>
      </c>
      <c r="BL228" s="17" t="s">
        <v>311</v>
      </c>
      <c r="BM228" s="237" t="s">
        <v>1144</v>
      </c>
    </row>
    <row r="229" s="2" customFormat="1" ht="16.5" customHeight="1">
      <c r="A229" s="38"/>
      <c r="B229" s="39"/>
      <c r="C229" s="226" t="s">
        <v>1145</v>
      </c>
      <c r="D229" s="226" t="s">
        <v>307</v>
      </c>
      <c r="E229" s="227" t="s">
        <v>362</v>
      </c>
      <c r="F229" s="228" t="s">
        <v>1146</v>
      </c>
      <c r="G229" s="229" t="s">
        <v>911</v>
      </c>
      <c r="H229" s="230">
        <v>1</v>
      </c>
      <c r="I229" s="231"/>
      <c r="J229" s="232">
        <f>ROUND(I229*H229,2)</f>
        <v>0</v>
      </c>
      <c r="K229" s="228" t="s">
        <v>1</v>
      </c>
      <c r="L229" s="44"/>
      <c r="M229" s="233" t="s">
        <v>1</v>
      </c>
      <c r="N229" s="234" t="s">
        <v>42</v>
      </c>
      <c r="O229" s="91"/>
      <c r="P229" s="235">
        <f>O229*H229</f>
        <v>0</v>
      </c>
      <c r="Q229" s="235">
        <v>0</v>
      </c>
      <c r="R229" s="235">
        <f>Q229*H229</f>
        <v>0</v>
      </c>
      <c r="S229" s="235">
        <v>0</v>
      </c>
      <c r="T229" s="236">
        <f>S229*H229</f>
        <v>0</v>
      </c>
      <c r="U229" s="38"/>
      <c r="V229" s="38"/>
      <c r="W229" s="38"/>
      <c r="X229" s="38"/>
      <c r="Y229" s="38"/>
      <c r="Z229" s="38"/>
      <c r="AA229" s="38"/>
      <c r="AB229" s="38"/>
      <c r="AC229" s="38"/>
      <c r="AD229" s="38"/>
      <c r="AE229" s="38"/>
      <c r="AR229" s="237" t="s">
        <v>311</v>
      </c>
      <c r="AT229" s="237" t="s">
        <v>307</v>
      </c>
      <c r="AU229" s="237" t="s">
        <v>84</v>
      </c>
      <c r="AY229" s="17" t="s">
        <v>304</v>
      </c>
      <c r="BE229" s="238">
        <f>IF(N229="základní",J229,0)</f>
        <v>0</v>
      </c>
      <c r="BF229" s="238">
        <f>IF(N229="snížená",J229,0)</f>
        <v>0</v>
      </c>
      <c r="BG229" s="238">
        <f>IF(N229="zákl. přenesená",J229,0)</f>
        <v>0</v>
      </c>
      <c r="BH229" s="238">
        <f>IF(N229="sníž. přenesená",J229,0)</f>
        <v>0</v>
      </c>
      <c r="BI229" s="238">
        <f>IF(N229="nulová",J229,0)</f>
        <v>0</v>
      </c>
      <c r="BJ229" s="17" t="s">
        <v>84</v>
      </c>
      <c r="BK229" s="238">
        <f>ROUND(I229*H229,2)</f>
        <v>0</v>
      </c>
      <c r="BL229" s="17" t="s">
        <v>311</v>
      </c>
      <c r="BM229" s="237" t="s">
        <v>1147</v>
      </c>
    </row>
    <row r="230" s="2" customFormat="1">
      <c r="A230" s="38"/>
      <c r="B230" s="39"/>
      <c r="C230" s="40"/>
      <c r="D230" s="241" t="s">
        <v>912</v>
      </c>
      <c r="E230" s="40"/>
      <c r="F230" s="291" t="s">
        <v>1148</v>
      </c>
      <c r="G230" s="40"/>
      <c r="H230" s="40"/>
      <c r="I230" s="292"/>
      <c r="J230" s="40"/>
      <c r="K230" s="40"/>
      <c r="L230" s="44"/>
      <c r="M230" s="293"/>
      <c r="N230" s="294"/>
      <c r="O230" s="91"/>
      <c r="P230" s="91"/>
      <c r="Q230" s="91"/>
      <c r="R230" s="91"/>
      <c r="S230" s="91"/>
      <c r="T230" s="92"/>
      <c r="U230" s="38"/>
      <c r="V230" s="38"/>
      <c r="W230" s="38"/>
      <c r="X230" s="38"/>
      <c r="Y230" s="38"/>
      <c r="Z230" s="38"/>
      <c r="AA230" s="38"/>
      <c r="AB230" s="38"/>
      <c r="AC230" s="38"/>
      <c r="AD230" s="38"/>
      <c r="AE230" s="38"/>
      <c r="AT230" s="17" t="s">
        <v>912</v>
      </c>
      <c r="AU230" s="17" t="s">
        <v>84</v>
      </c>
    </row>
    <row r="231" s="2" customFormat="1" ht="16.5" customHeight="1">
      <c r="A231" s="38"/>
      <c r="B231" s="39"/>
      <c r="C231" s="226" t="s">
        <v>996</v>
      </c>
      <c r="D231" s="226" t="s">
        <v>307</v>
      </c>
      <c r="E231" s="227" t="s">
        <v>7</v>
      </c>
      <c r="F231" s="228" t="s">
        <v>1149</v>
      </c>
      <c r="G231" s="229" t="s">
        <v>547</v>
      </c>
      <c r="H231" s="230">
        <v>720</v>
      </c>
      <c r="I231" s="231"/>
      <c r="J231" s="232">
        <f>ROUND(I231*H231,2)</f>
        <v>0</v>
      </c>
      <c r="K231" s="228" t="s">
        <v>1</v>
      </c>
      <c r="L231" s="44"/>
      <c r="M231" s="233" t="s">
        <v>1</v>
      </c>
      <c r="N231" s="234" t="s">
        <v>42</v>
      </c>
      <c r="O231" s="91"/>
      <c r="P231" s="235">
        <f>O231*H231</f>
        <v>0</v>
      </c>
      <c r="Q231" s="235">
        <v>0</v>
      </c>
      <c r="R231" s="235">
        <f>Q231*H231</f>
        <v>0</v>
      </c>
      <c r="S231" s="235">
        <v>0</v>
      </c>
      <c r="T231" s="236">
        <f>S231*H231</f>
        <v>0</v>
      </c>
      <c r="U231" s="38"/>
      <c r="V231" s="38"/>
      <c r="W231" s="38"/>
      <c r="X231" s="38"/>
      <c r="Y231" s="38"/>
      <c r="Z231" s="38"/>
      <c r="AA231" s="38"/>
      <c r="AB231" s="38"/>
      <c r="AC231" s="38"/>
      <c r="AD231" s="38"/>
      <c r="AE231" s="38"/>
      <c r="AR231" s="237" t="s">
        <v>311</v>
      </c>
      <c r="AT231" s="237" t="s">
        <v>307</v>
      </c>
      <c r="AU231" s="237" t="s">
        <v>84</v>
      </c>
      <c r="AY231" s="17" t="s">
        <v>304</v>
      </c>
      <c r="BE231" s="238">
        <f>IF(N231="základní",J231,0)</f>
        <v>0</v>
      </c>
      <c r="BF231" s="238">
        <f>IF(N231="snížená",J231,0)</f>
        <v>0</v>
      </c>
      <c r="BG231" s="238">
        <f>IF(N231="zákl. přenesená",J231,0)</f>
        <v>0</v>
      </c>
      <c r="BH231" s="238">
        <f>IF(N231="sníž. přenesená",J231,0)</f>
        <v>0</v>
      </c>
      <c r="BI231" s="238">
        <f>IF(N231="nulová",J231,0)</f>
        <v>0</v>
      </c>
      <c r="BJ231" s="17" t="s">
        <v>84</v>
      </c>
      <c r="BK231" s="238">
        <f>ROUND(I231*H231,2)</f>
        <v>0</v>
      </c>
      <c r="BL231" s="17" t="s">
        <v>311</v>
      </c>
      <c r="BM231" s="237" t="s">
        <v>1150</v>
      </c>
    </row>
    <row r="232" s="2" customFormat="1" ht="24.15" customHeight="1">
      <c r="A232" s="38"/>
      <c r="B232" s="39"/>
      <c r="C232" s="226" t="s">
        <v>1151</v>
      </c>
      <c r="D232" s="226" t="s">
        <v>307</v>
      </c>
      <c r="E232" s="227" t="s">
        <v>1152</v>
      </c>
      <c r="F232" s="228" t="s">
        <v>1153</v>
      </c>
      <c r="G232" s="229" t="s">
        <v>575</v>
      </c>
      <c r="H232" s="230">
        <v>650</v>
      </c>
      <c r="I232" s="231"/>
      <c r="J232" s="232">
        <f>ROUND(I232*H232,2)</f>
        <v>0</v>
      </c>
      <c r="K232" s="228" t="s">
        <v>1</v>
      </c>
      <c r="L232" s="44"/>
      <c r="M232" s="233" t="s">
        <v>1</v>
      </c>
      <c r="N232" s="234" t="s">
        <v>42</v>
      </c>
      <c r="O232" s="91"/>
      <c r="P232" s="235">
        <f>O232*H232</f>
        <v>0</v>
      </c>
      <c r="Q232" s="235">
        <v>0</v>
      </c>
      <c r="R232" s="235">
        <f>Q232*H232</f>
        <v>0</v>
      </c>
      <c r="S232" s="235">
        <v>0</v>
      </c>
      <c r="T232" s="236">
        <f>S232*H232</f>
        <v>0</v>
      </c>
      <c r="U232" s="38"/>
      <c r="V232" s="38"/>
      <c r="W232" s="38"/>
      <c r="X232" s="38"/>
      <c r="Y232" s="38"/>
      <c r="Z232" s="38"/>
      <c r="AA232" s="38"/>
      <c r="AB232" s="38"/>
      <c r="AC232" s="38"/>
      <c r="AD232" s="38"/>
      <c r="AE232" s="38"/>
      <c r="AR232" s="237" t="s">
        <v>311</v>
      </c>
      <c r="AT232" s="237" t="s">
        <v>307</v>
      </c>
      <c r="AU232" s="237" t="s">
        <v>84</v>
      </c>
      <c r="AY232" s="17" t="s">
        <v>304</v>
      </c>
      <c r="BE232" s="238">
        <f>IF(N232="základní",J232,0)</f>
        <v>0</v>
      </c>
      <c r="BF232" s="238">
        <f>IF(N232="snížená",J232,0)</f>
        <v>0</v>
      </c>
      <c r="BG232" s="238">
        <f>IF(N232="zákl. přenesená",J232,0)</f>
        <v>0</v>
      </c>
      <c r="BH232" s="238">
        <f>IF(N232="sníž. přenesená",J232,0)</f>
        <v>0</v>
      </c>
      <c r="BI232" s="238">
        <f>IF(N232="nulová",J232,0)</f>
        <v>0</v>
      </c>
      <c r="BJ232" s="17" t="s">
        <v>84</v>
      </c>
      <c r="BK232" s="238">
        <f>ROUND(I232*H232,2)</f>
        <v>0</v>
      </c>
      <c r="BL232" s="17" t="s">
        <v>311</v>
      </c>
      <c r="BM232" s="237" t="s">
        <v>1154</v>
      </c>
    </row>
    <row r="233" s="2" customFormat="1" ht="24.15" customHeight="1">
      <c r="A233" s="38"/>
      <c r="B233" s="39"/>
      <c r="C233" s="226" t="s">
        <v>999</v>
      </c>
      <c r="D233" s="226" t="s">
        <v>307</v>
      </c>
      <c r="E233" s="227" t="s">
        <v>1155</v>
      </c>
      <c r="F233" s="228" t="s">
        <v>1156</v>
      </c>
      <c r="G233" s="229" t="s">
        <v>575</v>
      </c>
      <c r="H233" s="230">
        <v>230</v>
      </c>
      <c r="I233" s="231"/>
      <c r="J233" s="232">
        <f>ROUND(I233*H233,2)</f>
        <v>0</v>
      </c>
      <c r="K233" s="228" t="s">
        <v>1</v>
      </c>
      <c r="L233" s="44"/>
      <c r="M233" s="233" t="s">
        <v>1</v>
      </c>
      <c r="N233" s="234" t="s">
        <v>42</v>
      </c>
      <c r="O233" s="91"/>
      <c r="P233" s="235">
        <f>O233*H233</f>
        <v>0</v>
      </c>
      <c r="Q233" s="235">
        <v>0</v>
      </c>
      <c r="R233" s="235">
        <f>Q233*H233</f>
        <v>0</v>
      </c>
      <c r="S233" s="235">
        <v>0</v>
      </c>
      <c r="T233" s="236">
        <f>S233*H233</f>
        <v>0</v>
      </c>
      <c r="U233" s="38"/>
      <c r="V233" s="38"/>
      <c r="W233" s="38"/>
      <c r="X233" s="38"/>
      <c r="Y233" s="38"/>
      <c r="Z233" s="38"/>
      <c r="AA233" s="38"/>
      <c r="AB233" s="38"/>
      <c r="AC233" s="38"/>
      <c r="AD233" s="38"/>
      <c r="AE233" s="38"/>
      <c r="AR233" s="237" t="s">
        <v>311</v>
      </c>
      <c r="AT233" s="237" t="s">
        <v>307</v>
      </c>
      <c r="AU233" s="237" t="s">
        <v>84</v>
      </c>
      <c r="AY233" s="17" t="s">
        <v>304</v>
      </c>
      <c r="BE233" s="238">
        <f>IF(N233="základní",J233,0)</f>
        <v>0</v>
      </c>
      <c r="BF233" s="238">
        <f>IF(N233="snížená",J233,0)</f>
        <v>0</v>
      </c>
      <c r="BG233" s="238">
        <f>IF(N233="zákl. přenesená",J233,0)</f>
        <v>0</v>
      </c>
      <c r="BH233" s="238">
        <f>IF(N233="sníž. přenesená",J233,0)</f>
        <v>0</v>
      </c>
      <c r="BI233" s="238">
        <f>IF(N233="nulová",J233,0)</f>
        <v>0</v>
      </c>
      <c r="BJ233" s="17" t="s">
        <v>84</v>
      </c>
      <c r="BK233" s="238">
        <f>ROUND(I233*H233,2)</f>
        <v>0</v>
      </c>
      <c r="BL233" s="17" t="s">
        <v>311</v>
      </c>
      <c r="BM233" s="237" t="s">
        <v>1157</v>
      </c>
    </row>
    <row r="234" s="2" customFormat="1" ht="21.75" customHeight="1">
      <c r="A234" s="38"/>
      <c r="B234" s="39"/>
      <c r="C234" s="226" t="s">
        <v>1158</v>
      </c>
      <c r="D234" s="226" t="s">
        <v>307</v>
      </c>
      <c r="E234" s="227" t="s">
        <v>1159</v>
      </c>
      <c r="F234" s="228" t="s">
        <v>1160</v>
      </c>
      <c r="G234" s="229" t="s">
        <v>575</v>
      </c>
      <c r="H234" s="230">
        <v>20</v>
      </c>
      <c r="I234" s="231"/>
      <c r="J234" s="232">
        <f>ROUND(I234*H234,2)</f>
        <v>0</v>
      </c>
      <c r="K234" s="228" t="s">
        <v>1</v>
      </c>
      <c r="L234" s="44"/>
      <c r="M234" s="233" t="s">
        <v>1</v>
      </c>
      <c r="N234" s="234" t="s">
        <v>42</v>
      </c>
      <c r="O234" s="91"/>
      <c r="P234" s="235">
        <f>O234*H234</f>
        <v>0</v>
      </c>
      <c r="Q234" s="235">
        <v>0</v>
      </c>
      <c r="R234" s="235">
        <f>Q234*H234</f>
        <v>0</v>
      </c>
      <c r="S234" s="235">
        <v>0</v>
      </c>
      <c r="T234" s="236">
        <f>S234*H234</f>
        <v>0</v>
      </c>
      <c r="U234" s="38"/>
      <c r="V234" s="38"/>
      <c r="W234" s="38"/>
      <c r="X234" s="38"/>
      <c r="Y234" s="38"/>
      <c r="Z234" s="38"/>
      <c r="AA234" s="38"/>
      <c r="AB234" s="38"/>
      <c r="AC234" s="38"/>
      <c r="AD234" s="38"/>
      <c r="AE234" s="38"/>
      <c r="AR234" s="237" t="s">
        <v>311</v>
      </c>
      <c r="AT234" s="237" t="s">
        <v>307</v>
      </c>
      <c r="AU234" s="237" t="s">
        <v>84</v>
      </c>
      <c r="AY234" s="17" t="s">
        <v>304</v>
      </c>
      <c r="BE234" s="238">
        <f>IF(N234="základní",J234,0)</f>
        <v>0</v>
      </c>
      <c r="BF234" s="238">
        <f>IF(N234="snížená",J234,0)</f>
        <v>0</v>
      </c>
      <c r="BG234" s="238">
        <f>IF(N234="zákl. přenesená",J234,0)</f>
        <v>0</v>
      </c>
      <c r="BH234" s="238">
        <f>IF(N234="sníž. přenesená",J234,0)</f>
        <v>0</v>
      </c>
      <c r="BI234" s="238">
        <f>IF(N234="nulová",J234,0)</f>
        <v>0</v>
      </c>
      <c r="BJ234" s="17" t="s">
        <v>84</v>
      </c>
      <c r="BK234" s="238">
        <f>ROUND(I234*H234,2)</f>
        <v>0</v>
      </c>
      <c r="BL234" s="17" t="s">
        <v>311</v>
      </c>
      <c r="BM234" s="237" t="s">
        <v>1161</v>
      </c>
    </row>
    <row r="235" s="2" customFormat="1" ht="21.75" customHeight="1">
      <c r="A235" s="38"/>
      <c r="B235" s="39"/>
      <c r="C235" s="226" t="s">
        <v>1002</v>
      </c>
      <c r="D235" s="226" t="s">
        <v>307</v>
      </c>
      <c r="E235" s="227" t="s">
        <v>1162</v>
      </c>
      <c r="F235" s="228" t="s">
        <v>1163</v>
      </c>
      <c r="G235" s="229" t="s">
        <v>575</v>
      </c>
      <c r="H235" s="230">
        <v>48</v>
      </c>
      <c r="I235" s="231"/>
      <c r="J235" s="232">
        <f>ROUND(I235*H235,2)</f>
        <v>0</v>
      </c>
      <c r="K235" s="228" t="s">
        <v>1</v>
      </c>
      <c r="L235" s="44"/>
      <c r="M235" s="233" t="s">
        <v>1</v>
      </c>
      <c r="N235" s="234" t="s">
        <v>42</v>
      </c>
      <c r="O235" s="91"/>
      <c r="P235" s="235">
        <f>O235*H235</f>
        <v>0</v>
      </c>
      <c r="Q235" s="235">
        <v>0</v>
      </c>
      <c r="R235" s="235">
        <f>Q235*H235</f>
        <v>0</v>
      </c>
      <c r="S235" s="235">
        <v>0</v>
      </c>
      <c r="T235" s="236">
        <f>S235*H235</f>
        <v>0</v>
      </c>
      <c r="U235" s="38"/>
      <c r="V235" s="38"/>
      <c r="W235" s="38"/>
      <c r="X235" s="38"/>
      <c r="Y235" s="38"/>
      <c r="Z235" s="38"/>
      <c r="AA235" s="38"/>
      <c r="AB235" s="38"/>
      <c r="AC235" s="38"/>
      <c r="AD235" s="38"/>
      <c r="AE235" s="38"/>
      <c r="AR235" s="237" t="s">
        <v>311</v>
      </c>
      <c r="AT235" s="237" t="s">
        <v>307</v>
      </c>
      <c r="AU235" s="237" t="s">
        <v>84</v>
      </c>
      <c r="AY235" s="17" t="s">
        <v>304</v>
      </c>
      <c r="BE235" s="238">
        <f>IF(N235="základní",J235,0)</f>
        <v>0</v>
      </c>
      <c r="BF235" s="238">
        <f>IF(N235="snížená",J235,0)</f>
        <v>0</v>
      </c>
      <c r="BG235" s="238">
        <f>IF(N235="zákl. přenesená",J235,0)</f>
        <v>0</v>
      </c>
      <c r="BH235" s="238">
        <f>IF(N235="sníž. přenesená",J235,0)</f>
        <v>0</v>
      </c>
      <c r="BI235" s="238">
        <f>IF(N235="nulová",J235,0)</f>
        <v>0</v>
      </c>
      <c r="BJ235" s="17" t="s">
        <v>84</v>
      </c>
      <c r="BK235" s="238">
        <f>ROUND(I235*H235,2)</f>
        <v>0</v>
      </c>
      <c r="BL235" s="17" t="s">
        <v>311</v>
      </c>
      <c r="BM235" s="237" t="s">
        <v>1164</v>
      </c>
    </row>
    <row r="236" s="2" customFormat="1" ht="21.75" customHeight="1">
      <c r="A236" s="38"/>
      <c r="B236" s="39"/>
      <c r="C236" s="226" t="s">
        <v>900</v>
      </c>
      <c r="D236" s="226" t="s">
        <v>307</v>
      </c>
      <c r="E236" s="227" t="s">
        <v>1165</v>
      </c>
      <c r="F236" s="228" t="s">
        <v>1166</v>
      </c>
      <c r="G236" s="229" t="s">
        <v>575</v>
      </c>
      <c r="H236" s="230">
        <v>16</v>
      </c>
      <c r="I236" s="231"/>
      <c r="J236" s="232">
        <f>ROUND(I236*H236,2)</f>
        <v>0</v>
      </c>
      <c r="K236" s="228" t="s">
        <v>1</v>
      </c>
      <c r="L236" s="44"/>
      <c r="M236" s="233" t="s">
        <v>1</v>
      </c>
      <c r="N236" s="234" t="s">
        <v>42</v>
      </c>
      <c r="O236" s="91"/>
      <c r="P236" s="235">
        <f>O236*H236</f>
        <v>0</v>
      </c>
      <c r="Q236" s="235">
        <v>0</v>
      </c>
      <c r="R236" s="235">
        <f>Q236*H236</f>
        <v>0</v>
      </c>
      <c r="S236" s="235">
        <v>0</v>
      </c>
      <c r="T236" s="236">
        <f>S236*H236</f>
        <v>0</v>
      </c>
      <c r="U236" s="38"/>
      <c r="V236" s="38"/>
      <c r="W236" s="38"/>
      <c r="X236" s="38"/>
      <c r="Y236" s="38"/>
      <c r="Z236" s="38"/>
      <c r="AA236" s="38"/>
      <c r="AB236" s="38"/>
      <c r="AC236" s="38"/>
      <c r="AD236" s="38"/>
      <c r="AE236" s="38"/>
      <c r="AR236" s="237" t="s">
        <v>311</v>
      </c>
      <c r="AT236" s="237" t="s">
        <v>307</v>
      </c>
      <c r="AU236" s="237" t="s">
        <v>84</v>
      </c>
      <c r="AY236" s="17" t="s">
        <v>304</v>
      </c>
      <c r="BE236" s="238">
        <f>IF(N236="základní",J236,0)</f>
        <v>0</v>
      </c>
      <c r="BF236" s="238">
        <f>IF(N236="snížená",J236,0)</f>
        <v>0</v>
      </c>
      <c r="BG236" s="238">
        <f>IF(N236="zákl. přenesená",J236,0)</f>
        <v>0</v>
      </c>
      <c r="BH236" s="238">
        <f>IF(N236="sníž. přenesená",J236,0)</f>
        <v>0</v>
      </c>
      <c r="BI236" s="238">
        <f>IF(N236="nulová",J236,0)</f>
        <v>0</v>
      </c>
      <c r="BJ236" s="17" t="s">
        <v>84</v>
      </c>
      <c r="BK236" s="238">
        <f>ROUND(I236*H236,2)</f>
        <v>0</v>
      </c>
      <c r="BL236" s="17" t="s">
        <v>311</v>
      </c>
      <c r="BM236" s="237" t="s">
        <v>1167</v>
      </c>
    </row>
    <row r="237" s="2" customFormat="1" ht="21.75" customHeight="1">
      <c r="A237" s="38"/>
      <c r="B237" s="39"/>
      <c r="C237" s="226" t="s">
        <v>1005</v>
      </c>
      <c r="D237" s="226" t="s">
        <v>307</v>
      </c>
      <c r="E237" s="227" t="s">
        <v>1168</v>
      </c>
      <c r="F237" s="228" t="s">
        <v>1169</v>
      </c>
      <c r="G237" s="229" t="s">
        <v>575</v>
      </c>
      <c r="H237" s="230">
        <v>100</v>
      </c>
      <c r="I237" s="231"/>
      <c r="J237" s="232">
        <f>ROUND(I237*H237,2)</f>
        <v>0</v>
      </c>
      <c r="K237" s="228" t="s">
        <v>1</v>
      </c>
      <c r="L237" s="44"/>
      <c r="M237" s="233" t="s">
        <v>1</v>
      </c>
      <c r="N237" s="234" t="s">
        <v>42</v>
      </c>
      <c r="O237" s="91"/>
      <c r="P237" s="235">
        <f>O237*H237</f>
        <v>0</v>
      </c>
      <c r="Q237" s="235">
        <v>0</v>
      </c>
      <c r="R237" s="235">
        <f>Q237*H237</f>
        <v>0</v>
      </c>
      <c r="S237" s="235">
        <v>0</v>
      </c>
      <c r="T237" s="236">
        <f>S237*H237</f>
        <v>0</v>
      </c>
      <c r="U237" s="38"/>
      <c r="V237" s="38"/>
      <c r="W237" s="38"/>
      <c r="X237" s="38"/>
      <c r="Y237" s="38"/>
      <c r="Z237" s="38"/>
      <c r="AA237" s="38"/>
      <c r="AB237" s="38"/>
      <c r="AC237" s="38"/>
      <c r="AD237" s="38"/>
      <c r="AE237" s="38"/>
      <c r="AR237" s="237" t="s">
        <v>311</v>
      </c>
      <c r="AT237" s="237" t="s">
        <v>307</v>
      </c>
      <c r="AU237" s="237" t="s">
        <v>84</v>
      </c>
      <c r="AY237" s="17" t="s">
        <v>304</v>
      </c>
      <c r="BE237" s="238">
        <f>IF(N237="základní",J237,0)</f>
        <v>0</v>
      </c>
      <c r="BF237" s="238">
        <f>IF(N237="snížená",J237,0)</f>
        <v>0</v>
      </c>
      <c r="BG237" s="238">
        <f>IF(N237="zákl. přenesená",J237,0)</f>
        <v>0</v>
      </c>
      <c r="BH237" s="238">
        <f>IF(N237="sníž. přenesená",J237,0)</f>
        <v>0</v>
      </c>
      <c r="BI237" s="238">
        <f>IF(N237="nulová",J237,0)</f>
        <v>0</v>
      </c>
      <c r="BJ237" s="17" t="s">
        <v>84</v>
      </c>
      <c r="BK237" s="238">
        <f>ROUND(I237*H237,2)</f>
        <v>0</v>
      </c>
      <c r="BL237" s="17" t="s">
        <v>311</v>
      </c>
      <c r="BM237" s="237" t="s">
        <v>1170</v>
      </c>
    </row>
    <row r="238" s="2" customFormat="1" ht="21.75" customHeight="1">
      <c r="A238" s="38"/>
      <c r="B238" s="39"/>
      <c r="C238" s="226" t="s">
        <v>1171</v>
      </c>
      <c r="D238" s="226" t="s">
        <v>307</v>
      </c>
      <c r="E238" s="227" t="s">
        <v>1172</v>
      </c>
      <c r="F238" s="228" t="s">
        <v>1173</v>
      </c>
      <c r="G238" s="229" t="s">
        <v>575</v>
      </c>
      <c r="H238" s="230">
        <v>800</v>
      </c>
      <c r="I238" s="231"/>
      <c r="J238" s="232">
        <f>ROUND(I238*H238,2)</f>
        <v>0</v>
      </c>
      <c r="K238" s="228" t="s">
        <v>1</v>
      </c>
      <c r="L238" s="44"/>
      <c r="M238" s="233" t="s">
        <v>1</v>
      </c>
      <c r="N238" s="234" t="s">
        <v>42</v>
      </c>
      <c r="O238" s="91"/>
      <c r="P238" s="235">
        <f>O238*H238</f>
        <v>0</v>
      </c>
      <c r="Q238" s="235">
        <v>0</v>
      </c>
      <c r="R238" s="235">
        <f>Q238*H238</f>
        <v>0</v>
      </c>
      <c r="S238" s="235">
        <v>0</v>
      </c>
      <c r="T238" s="236">
        <f>S238*H238</f>
        <v>0</v>
      </c>
      <c r="U238" s="38"/>
      <c r="V238" s="38"/>
      <c r="W238" s="38"/>
      <c r="X238" s="38"/>
      <c r="Y238" s="38"/>
      <c r="Z238" s="38"/>
      <c r="AA238" s="38"/>
      <c r="AB238" s="38"/>
      <c r="AC238" s="38"/>
      <c r="AD238" s="38"/>
      <c r="AE238" s="38"/>
      <c r="AR238" s="237" t="s">
        <v>311</v>
      </c>
      <c r="AT238" s="237" t="s">
        <v>307</v>
      </c>
      <c r="AU238" s="237" t="s">
        <v>84</v>
      </c>
      <c r="AY238" s="17" t="s">
        <v>304</v>
      </c>
      <c r="BE238" s="238">
        <f>IF(N238="základní",J238,0)</f>
        <v>0</v>
      </c>
      <c r="BF238" s="238">
        <f>IF(N238="snížená",J238,0)</f>
        <v>0</v>
      </c>
      <c r="BG238" s="238">
        <f>IF(N238="zákl. přenesená",J238,0)</f>
        <v>0</v>
      </c>
      <c r="BH238" s="238">
        <f>IF(N238="sníž. přenesená",J238,0)</f>
        <v>0</v>
      </c>
      <c r="BI238" s="238">
        <f>IF(N238="nulová",J238,0)</f>
        <v>0</v>
      </c>
      <c r="BJ238" s="17" t="s">
        <v>84</v>
      </c>
      <c r="BK238" s="238">
        <f>ROUND(I238*H238,2)</f>
        <v>0</v>
      </c>
      <c r="BL238" s="17" t="s">
        <v>311</v>
      </c>
      <c r="BM238" s="237" t="s">
        <v>1174</v>
      </c>
    </row>
    <row r="239" s="2" customFormat="1" ht="21.75" customHeight="1">
      <c r="A239" s="38"/>
      <c r="B239" s="39"/>
      <c r="C239" s="226" t="s">
        <v>1008</v>
      </c>
      <c r="D239" s="226" t="s">
        <v>307</v>
      </c>
      <c r="E239" s="227" t="s">
        <v>1175</v>
      </c>
      <c r="F239" s="228" t="s">
        <v>1176</v>
      </c>
      <c r="G239" s="229" t="s">
        <v>365</v>
      </c>
      <c r="H239" s="230">
        <v>0.59999999999999998</v>
      </c>
      <c r="I239" s="231"/>
      <c r="J239" s="232">
        <f>ROUND(I239*H239,2)</f>
        <v>0</v>
      </c>
      <c r="K239" s="228" t="s">
        <v>1</v>
      </c>
      <c r="L239" s="44"/>
      <c r="M239" s="233" t="s">
        <v>1</v>
      </c>
      <c r="N239" s="234" t="s">
        <v>42</v>
      </c>
      <c r="O239" s="91"/>
      <c r="P239" s="235">
        <f>O239*H239</f>
        <v>0</v>
      </c>
      <c r="Q239" s="235">
        <v>0</v>
      </c>
      <c r="R239" s="235">
        <f>Q239*H239</f>
        <v>0</v>
      </c>
      <c r="S239" s="235">
        <v>0</v>
      </c>
      <c r="T239" s="236">
        <f>S239*H239</f>
        <v>0</v>
      </c>
      <c r="U239" s="38"/>
      <c r="V239" s="38"/>
      <c r="W239" s="38"/>
      <c r="X239" s="38"/>
      <c r="Y239" s="38"/>
      <c r="Z239" s="38"/>
      <c r="AA239" s="38"/>
      <c r="AB239" s="38"/>
      <c r="AC239" s="38"/>
      <c r="AD239" s="38"/>
      <c r="AE239" s="38"/>
      <c r="AR239" s="237" t="s">
        <v>311</v>
      </c>
      <c r="AT239" s="237" t="s">
        <v>307</v>
      </c>
      <c r="AU239" s="237" t="s">
        <v>84</v>
      </c>
      <c r="AY239" s="17" t="s">
        <v>304</v>
      </c>
      <c r="BE239" s="238">
        <f>IF(N239="základní",J239,0)</f>
        <v>0</v>
      </c>
      <c r="BF239" s="238">
        <f>IF(N239="snížená",J239,0)</f>
        <v>0</v>
      </c>
      <c r="BG239" s="238">
        <f>IF(N239="zákl. přenesená",J239,0)</f>
        <v>0</v>
      </c>
      <c r="BH239" s="238">
        <f>IF(N239="sníž. přenesená",J239,0)</f>
        <v>0</v>
      </c>
      <c r="BI239" s="238">
        <f>IF(N239="nulová",J239,0)</f>
        <v>0</v>
      </c>
      <c r="BJ239" s="17" t="s">
        <v>84</v>
      </c>
      <c r="BK239" s="238">
        <f>ROUND(I239*H239,2)</f>
        <v>0</v>
      </c>
      <c r="BL239" s="17" t="s">
        <v>311</v>
      </c>
      <c r="BM239" s="237" t="s">
        <v>1177</v>
      </c>
    </row>
    <row r="240" s="2" customFormat="1" ht="16.5" customHeight="1">
      <c r="A240" s="38"/>
      <c r="B240" s="39"/>
      <c r="C240" s="226" t="s">
        <v>1178</v>
      </c>
      <c r="D240" s="226" t="s">
        <v>307</v>
      </c>
      <c r="E240" s="227" t="s">
        <v>437</v>
      </c>
      <c r="F240" s="228" t="s">
        <v>1179</v>
      </c>
      <c r="G240" s="229" t="s">
        <v>911</v>
      </c>
      <c r="H240" s="230">
        <v>1</v>
      </c>
      <c r="I240" s="231"/>
      <c r="J240" s="232">
        <f>ROUND(I240*H240,2)</f>
        <v>0</v>
      </c>
      <c r="K240" s="228" t="s">
        <v>1</v>
      </c>
      <c r="L240" s="44"/>
      <c r="M240" s="233" t="s">
        <v>1</v>
      </c>
      <c r="N240" s="234" t="s">
        <v>42</v>
      </c>
      <c r="O240" s="91"/>
      <c r="P240" s="235">
        <f>O240*H240</f>
        <v>0</v>
      </c>
      <c r="Q240" s="235">
        <v>0</v>
      </c>
      <c r="R240" s="235">
        <f>Q240*H240</f>
        <v>0</v>
      </c>
      <c r="S240" s="235">
        <v>0</v>
      </c>
      <c r="T240" s="236">
        <f>S240*H240</f>
        <v>0</v>
      </c>
      <c r="U240" s="38"/>
      <c r="V240" s="38"/>
      <c r="W240" s="38"/>
      <c r="X240" s="38"/>
      <c r="Y240" s="38"/>
      <c r="Z240" s="38"/>
      <c r="AA240" s="38"/>
      <c r="AB240" s="38"/>
      <c r="AC240" s="38"/>
      <c r="AD240" s="38"/>
      <c r="AE240" s="38"/>
      <c r="AR240" s="237" t="s">
        <v>311</v>
      </c>
      <c r="AT240" s="237" t="s">
        <v>307</v>
      </c>
      <c r="AU240" s="237" t="s">
        <v>84</v>
      </c>
      <c r="AY240" s="17" t="s">
        <v>304</v>
      </c>
      <c r="BE240" s="238">
        <f>IF(N240="základní",J240,0)</f>
        <v>0</v>
      </c>
      <c r="BF240" s="238">
        <f>IF(N240="snížená",J240,0)</f>
        <v>0</v>
      </c>
      <c r="BG240" s="238">
        <f>IF(N240="zákl. přenesená",J240,0)</f>
        <v>0</v>
      </c>
      <c r="BH240" s="238">
        <f>IF(N240="sníž. přenesená",J240,0)</f>
        <v>0</v>
      </c>
      <c r="BI240" s="238">
        <f>IF(N240="nulová",J240,0)</f>
        <v>0</v>
      </c>
      <c r="BJ240" s="17" t="s">
        <v>84</v>
      </c>
      <c r="BK240" s="238">
        <f>ROUND(I240*H240,2)</f>
        <v>0</v>
      </c>
      <c r="BL240" s="17" t="s">
        <v>311</v>
      </c>
      <c r="BM240" s="237" t="s">
        <v>1180</v>
      </c>
    </row>
    <row r="241" s="2" customFormat="1" ht="24.15" customHeight="1">
      <c r="A241" s="38"/>
      <c r="B241" s="39"/>
      <c r="C241" s="226" t="s">
        <v>1011</v>
      </c>
      <c r="D241" s="226" t="s">
        <v>307</v>
      </c>
      <c r="E241" s="227" t="s">
        <v>1181</v>
      </c>
      <c r="F241" s="228" t="s">
        <v>1182</v>
      </c>
      <c r="G241" s="229" t="s">
        <v>911</v>
      </c>
      <c r="H241" s="230">
        <v>1</v>
      </c>
      <c r="I241" s="231"/>
      <c r="J241" s="232">
        <f>ROUND(I241*H241,2)</f>
        <v>0</v>
      </c>
      <c r="K241" s="228" t="s">
        <v>1</v>
      </c>
      <c r="L241" s="44"/>
      <c r="M241" s="233" t="s">
        <v>1</v>
      </c>
      <c r="N241" s="234" t="s">
        <v>42</v>
      </c>
      <c r="O241" s="91"/>
      <c r="P241" s="235">
        <f>O241*H241</f>
        <v>0</v>
      </c>
      <c r="Q241" s="235">
        <v>0</v>
      </c>
      <c r="R241" s="235">
        <f>Q241*H241</f>
        <v>0</v>
      </c>
      <c r="S241" s="235">
        <v>0</v>
      </c>
      <c r="T241" s="236">
        <f>S241*H241</f>
        <v>0</v>
      </c>
      <c r="U241" s="38"/>
      <c r="V241" s="38"/>
      <c r="W241" s="38"/>
      <c r="X241" s="38"/>
      <c r="Y241" s="38"/>
      <c r="Z241" s="38"/>
      <c r="AA241" s="38"/>
      <c r="AB241" s="38"/>
      <c r="AC241" s="38"/>
      <c r="AD241" s="38"/>
      <c r="AE241" s="38"/>
      <c r="AR241" s="237" t="s">
        <v>311</v>
      </c>
      <c r="AT241" s="237" t="s">
        <v>307</v>
      </c>
      <c r="AU241" s="237" t="s">
        <v>84</v>
      </c>
      <c r="AY241" s="17" t="s">
        <v>304</v>
      </c>
      <c r="BE241" s="238">
        <f>IF(N241="základní",J241,0)</f>
        <v>0</v>
      </c>
      <c r="BF241" s="238">
        <f>IF(N241="snížená",J241,0)</f>
        <v>0</v>
      </c>
      <c r="BG241" s="238">
        <f>IF(N241="zákl. přenesená",J241,0)</f>
        <v>0</v>
      </c>
      <c r="BH241" s="238">
        <f>IF(N241="sníž. přenesená",J241,0)</f>
        <v>0</v>
      </c>
      <c r="BI241" s="238">
        <f>IF(N241="nulová",J241,0)</f>
        <v>0</v>
      </c>
      <c r="BJ241" s="17" t="s">
        <v>84</v>
      </c>
      <c r="BK241" s="238">
        <f>ROUND(I241*H241,2)</f>
        <v>0</v>
      </c>
      <c r="BL241" s="17" t="s">
        <v>311</v>
      </c>
      <c r="BM241" s="237" t="s">
        <v>1183</v>
      </c>
    </row>
    <row r="242" s="2" customFormat="1" ht="16.5" customHeight="1">
      <c r="A242" s="38"/>
      <c r="B242" s="39"/>
      <c r="C242" s="226" t="s">
        <v>1184</v>
      </c>
      <c r="D242" s="226" t="s">
        <v>307</v>
      </c>
      <c r="E242" s="227" t="s">
        <v>451</v>
      </c>
      <c r="F242" s="228" t="s">
        <v>1185</v>
      </c>
      <c r="G242" s="229" t="s">
        <v>911</v>
      </c>
      <c r="H242" s="230">
        <v>1</v>
      </c>
      <c r="I242" s="231"/>
      <c r="J242" s="232">
        <f>ROUND(I242*H242,2)</f>
        <v>0</v>
      </c>
      <c r="K242" s="228" t="s">
        <v>1</v>
      </c>
      <c r="L242" s="44"/>
      <c r="M242" s="233" t="s">
        <v>1</v>
      </c>
      <c r="N242" s="234" t="s">
        <v>42</v>
      </c>
      <c r="O242" s="91"/>
      <c r="P242" s="235">
        <f>O242*H242</f>
        <v>0</v>
      </c>
      <c r="Q242" s="235">
        <v>0</v>
      </c>
      <c r="R242" s="235">
        <f>Q242*H242</f>
        <v>0</v>
      </c>
      <c r="S242" s="235">
        <v>0</v>
      </c>
      <c r="T242" s="236">
        <f>S242*H242</f>
        <v>0</v>
      </c>
      <c r="U242" s="38"/>
      <c r="V242" s="38"/>
      <c r="W242" s="38"/>
      <c r="X242" s="38"/>
      <c r="Y242" s="38"/>
      <c r="Z242" s="38"/>
      <c r="AA242" s="38"/>
      <c r="AB242" s="38"/>
      <c r="AC242" s="38"/>
      <c r="AD242" s="38"/>
      <c r="AE242" s="38"/>
      <c r="AR242" s="237" t="s">
        <v>311</v>
      </c>
      <c r="AT242" s="237" t="s">
        <v>307</v>
      </c>
      <c r="AU242" s="237" t="s">
        <v>84</v>
      </c>
      <c r="AY242" s="17" t="s">
        <v>304</v>
      </c>
      <c r="BE242" s="238">
        <f>IF(N242="základní",J242,0)</f>
        <v>0</v>
      </c>
      <c r="BF242" s="238">
        <f>IF(N242="snížená",J242,0)</f>
        <v>0</v>
      </c>
      <c r="BG242" s="238">
        <f>IF(N242="zákl. přenesená",J242,0)</f>
        <v>0</v>
      </c>
      <c r="BH242" s="238">
        <f>IF(N242="sníž. přenesená",J242,0)</f>
        <v>0</v>
      </c>
      <c r="BI242" s="238">
        <f>IF(N242="nulová",J242,0)</f>
        <v>0</v>
      </c>
      <c r="BJ242" s="17" t="s">
        <v>84</v>
      </c>
      <c r="BK242" s="238">
        <f>ROUND(I242*H242,2)</f>
        <v>0</v>
      </c>
      <c r="BL242" s="17" t="s">
        <v>311</v>
      </c>
      <c r="BM242" s="237" t="s">
        <v>1186</v>
      </c>
    </row>
    <row r="243" s="2" customFormat="1" ht="16.5" customHeight="1">
      <c r="A243" s="38"/>
      <c r="B243" s="39"/>
      <c r="C243" s="226" t="s">
        <v>1015</v>
      </c>
      <c r="D243" s="226" t="s">
        <v>307</v>
      </c>
      <c r="E243" s="227" t="s">
        <v>456</v>
      </c>
      <c r="F243" s="228" t="s">
        <v>1187</v>
      </c>
      <c r="G243" s="229" t="s">
        <v>911</v>
      </c>
      <c r="H243" s="230">
        <v>1</v>
      </c>
      <c r="I243" s="231"/>
      <c r="J243" s="232">
        <f>ROUND(I243*H243,2)</f>
        <v>0</v>
      </c>
      <c r="K243" s="228" t="s">
        <v>1</v>
      </c>
      <c r="L243" s="44"/>
      <c r="M243" s="233" t="s">
        <v>1</v>
      </c>
      <c r="N243" s="234" t="s">
        <v>42</v>
      </c>
      <c r="O243" s="91"/>
      <c r="P243" s="235">
        <f>O243*H243</f>
        <v>0</v>
      </c>
      <c r="Q243" s="235">
        <v>0</v>
      </c>
      <c r="R243" s="235">
        <f>Q243*H243</f>
        <v>0</v>
      </c>
      <c r="S243" s="235">
        <v>0</v>
      </c>
      <c r="T243" s="236">
        <f>S243*H243</f>
        <v>0</v>
      </c>
      <c r="U243" s="38"/>
      <c r="V243" s="38"/>
      <c r="W243" s="38"/>
      <c r="X243" s="38"/>
      <c r="Y243" s="38"/>
      <c r="Z243" s="38"/>
      <c r="AA243" s="38"/>
      <c r="AB243" s="38"/>
      <c r="AC243" s="38"/>
      <c r="AD243" s="38"/>
      <c r="AE243" s="38"/>
      <c r="AR243" s="237" t="s">
        <v>311</v>
      </c>
      <c r="AT243" s="237" t="s">
        <v>307</v>
      </c>
      <c r="AU243" s="237" t="s">
        <v>84</v>
      </c>
      <c r="AY243" s="17" t="s">
        <v>304</v>
      </c>
      <c r="BE243" s="238">
        <f>IF(N243="základní",J243,0)</f>
        <v>0</v>
      </c>
      <c r="BF243" s="238">
        <f>IF(N243="snížená",J243,0)</f>
        <v>0</v>
      </c>
      <c r="BG243" s="238">
        <f>IF(N243="zákl. přenesená",J243,0)</f>
        <v>0</v>
      </c>
      <c r="BH243" s="238">
        <f>IF(N243="sníž. přenesená",J243,0)</f>
        <v>0</v>
      </c>
      <c r="BI243" s="238">
        <f>IF(N243="nulová",J243,0)</f>
        <v>0</v>
      </c>
      <c r="BJ243" s="17" t="s">
        <v>84</v>
      </c>
      <c r="BK243" s="238">
        <f>ROUND(I243*H243,2)</f>
        <v>0</v>
      </c>
      <c r="BL243" s="17" t="s">
        <v>311</v>
      </c>
      <c r="BM243" s="237" t="s">
        <v>1188</v>
      </c>
    </row>
    <row r="244" s="2" customFormat="1" ht="16.5" customHeight="1">
      <c r="A244" s="38"/>
      <c r="B244" s="39"/>
      <c r="C244" s="226" t="s">
        <v>1189</v>
      </c>
      <c r="D244" s="226" t="s">
        <v>307</v>
      </c>
      <c r="E244" s="227" t="s">
        <v>443</v>
      </c>
      <c r="F244" s="228" t="s">
        <v>1190</v>
      </c>
      <c r="G244" s="229" t="s">
        <v>911</v>
      </c>
      <c r="H244" s="230">
        <v>1</v>
      </c>
      <c r="I244" s="231"/>
      <c r="J244" s="232">
        <f>ROUND(I244*H244,2)</f>
        <v>0</v>
      </c>
      <c r="K244" s="228" t="s">
        <v>1</v>
      </c>
      <c r="L244" s="44"/>
      <c r="M244" s="233" t="s">
        <v>1</v>
      </c>
      <c r="N244" s="234" t="s">
        <v>42</v>
      </c>
      <c r="O244" s="91"/>
      <c r="P244" s="235">
        <f>O244*H244</f>
        <v>0</v>
      </c>
      <c r="Q244" s="235">
        <v>0</v>
      </c>
      <c r="R244" s="235">
        <f>Q244*H244</f>
        <v>0</v>
      </c>
      <c r="S244" s="235">
        <v>0</v>
      </c>
      <c r="T244" s="236">
        <f>S244*H244</f>
        <v>0</v>
      </c>
      <c r="U244" s="38"/>
      <c r="V244" s="38"/>
      <c r="W244" s="38"/>
      <c r="X244" s="38"/>
      <c r="Y244" s="38"/>
      <c r="Z244" s="38"/>
      <c r="AA244" s="38"/>
      <c r="AB244" s="38"/>
      <c r="AC244" s="38"/>
      <c r="AD244" s="38"/>
      <c r="AE244" s="38"/>
      <c r="AR244" s="237" t="s">
        <v>311</v>
      </c>
      <c r="AT244" s="237" t="s">
        <v>307</v>
      </c>
      <c r="AU244" s="237" t="s">
        <v>84</v>
      </c>
      <c r="AY244" s="17" t="s">
        <v>304</v>
      </c>
      <c r="BE244" s="238">
        <f>IF(N244="základní",J244,0)</f>
        <v>0</v>
      </c>
      <c r="BF244" s="238">
        <f>IF(N244="snížená",J244,0)</f>
        <v>0</v>
      </c>
      <c r="BG244" s="238">
        <f>IF(N244="zákl. přenesená",J244,0)</f>
        <v>0</v>
      </c>
      <c r="BH244" s="238">
        <f>IF(N244="sníž. přenesená",J244,0)</f>
        <v>0</v>
      </c>
      <c r="BI244" s="238">
        <f>IF(N244="nulová",J244,0)</f>
        <v>0</v>
      </c>
      <c r="BJ244" s="17" t="s">
        <v>84</v>
      </c>
      <c r="BK244" s="238">
        <f>ROUND(I244*H244,2)</f>
        <v>0</v>
      </c>
      <c r="BL244" s="17" t="s">
        <v>311</v>
      </c>
      <c r="BM244" s="237" t="s">
        <v>1191</v>
      </c>
    </row>
    <row r="245" s="2" customFormat="1" ht="16.5" customHeight="1">
      <c r="A245" s="38"/>
      <c r="B245" s="39"/>
      <c r="C245" s="226" t="s">
        <v>1017</v>
      </c>
      <c r="D245" s="226" t="s">
        <v>307</v>
      </c>
      <c r="E245" s="227" t="s">
        <v>447</v>
      </c>
      <c r="F245" s="228" t="s">
        <v>1192</v>
      </c>
      <c r="G245" s="229" t="s">
        <v>911</v>
      </c>
      <c r="H245" s="230">
        <v>1</v>
      </c>
      <c r="I245" s="231"/>
      <c r="J245" s="232">
        <f>ROUND(I245*H245,2)</f>
        <v>0</v>
      </c>
      <c r="K245" s="228" t="s">
        <v>1</v>
      </c>
      <c r="L245" s="44"/>
      <c r="M245" s="233" t="s">
        <v>1</v>
      </c>
      <c r="N245" s="234" t="s">
        <v>42</v>
      </c>
      <c r="O245" s="91"/>
      <c r="P245" s="235">
        <f>O245*H245</f>
        <v>0</v>
      </c>
      <c r="Q245" s="235">
        <v>0</v>
      </c>
      <c r="R245" s="235">
        <f>Q245*H245</f>
        <v>0</v>
      </c>
      <c r="S245" s="235">
        <v>0</v>
      </c>
      <c r="T245" s="236">
        <f>S245*H245</f>
        <v>0</v>
      </c>
      <c r="U245" s="38"/>
      <c r="V245" s="38"/>
      <c r="W245" s="38"/>
      <c r="X245" s="38"/>
      <c r="Y245" s="38"/>
      <c r="Z245" s="38"/>
      <c r="AA245" s="38"/>
      <c r="AB245" s="38"/>
      <c r="AC245" s="38"/>
      <c r="AD245" s="38"/>
      <c r="AE245" s="38"/>
      <c r="AR245" s="237" t="s">
        <v>311</v>
      </c>
      <c r="AT245" s="237" t="s">
        <v>307</v>
      </c>
      <c r="AU245" s="237" t="s">
        <v>84</v>
      </c>
      <c r="AY245" s="17" t="s">
        <v>304</v>
      </c>
      <c r="BE245" s="238">
        <f>IF(N245="základní",J245,0)</f>
        <v>0</v>
      </c>
      <c r="BF245" s="238">
        <f>IF(N245="snížená",J245,0)</f>
        <v>0</v>
      </c>
      <c r="BG245" s="238">
        <f>IF(N245="zákl. přenesená",J245,0)</f>
        <v>0</v>
      </c>
      <c r="BH245" s="238">
        <f>IF(N245="sníž. přenesená",J245,0)</f>
        <v>0</v>
      </c>
      <c r="BI245" s="238">
        <f>IF(N245="nulová",J245,0)</f>
        <v>0</v>
      </c>
      <c r="BJ245" s="17" t="s">
        <v>84</v>
      </c>
      <c r="BK245" s="238">
        <f>ROUND(I245*H245,2)</f>
        <v>0</v>
      </c>
      <c r="BL245" s="17" t="s">
        <v>311</v>
      </c>
      <c r="BM245" s="237" t="s">
        <v>1193</v>
      </c>
    </row>
    <row r="246" s="12" customFormat="1" ht="25.92" customHeight="1">
      <c r="A246" s="12"/>
      <c r="B246" s="210"/>
      <c r="C246" s="211"/>
      <c r="D246" s="212" t="s">
        <v>76</v>
      </c>
      <c r="E246" s="213" t="s">
        <v>1194</v>
      </c>
      <c r="F246" s="213" t="s">
        <v>1195</v>
      </c>
      <c r="G246" s="211"/>
      <c r="H246" s="211"/>
      <c r="I246" s="214"/>
      <c r="J246" s="215">
        <f>BK246</f>
        <v>0</v>
      </c>
      <c r="K246" s="211"/>
      <c r="L246" s="216"/>
      <c r="M246" s="217"/>
      <c r="N246" s="218"/>
      <c r="O246" s="218"/>
      <c r="P246" s="219">
        <f>SUM(P247:P266)</f>
        <v>0</v>
      </c>
      <c r="Q246" s="218"/>
      <c r="R246" s="219">
        <f>SUM(R247:R266)</f>
        <v>0</v>
      </c>
      <c r="S246" s="218"/>
      <c r="T246" s="220">
        <f>SUM(T247:T266)</f>
        <v>0</v>
      </c>
      <c r="U246" s="12"/>
      <c r="V246" s="12"/>
      <c r="W246" s="12"/>
      <c r="X246" s="12"/>
      <c r="Y246" s="12"/>
      <c r="Z246" s="12"/>
      <c r="AA246" s="12"/>
      <c r="AB246" s="12"/>
      <c r="AC246" s="12"/>
      <c r="AD246" s="12"/>
      <c r="AE246" s="12"/>
      <c r="AR246" s="221" t="s">
        <v>84</v>
      </c>
      <c r="AT246" s="222" t="s">
        <v>76</v>
      </c>
      <c r="AU246" s="222" t="s">
        <v>77</v>
      </c>
      <c r="AY246" s="221" t="s">
        <v>304</v>
      </c>
      <c r="BK246" s="223">
        <f>SUM(BK247:BK266)</f>
        <v>0</v>
      </c>
    </row>
    <row r="247" s="2" customFormat="1" ht="24.15" customHeight="1">
      <c r="A247" s="38"/>
      <c r="B247" s="39"/>
      <c r="C247" s="226" t="s">
        <v>1196</v>
      </c>
      <c r="D247" s="226" t="s">
        <v>307</v>
      </c>
      <c r="E247" s="227" t="s">
        <v>1197</v>
      </c>
      <c r="F247" s="228" t="s">
        <v>1198</v>
      </c>
      <c r="G247" s="229" t="s">
        <v>1199</v>
      </c>
      <c r="H247" s="230">
        <v>0.59999999999999998</v>
      </c>
      <c r="I247" s="231"/>
      <c r="J247" s="232">
        <f>ROUND(I247*H247,2)</f>
        <v>0</v>
      </c>
      <c r="K247" s="228" t="s">
        <v>1</v>
      </c>
      <c r="L247" s="44"/>
      <c r="M247" s="233" t="s">
        <v>1</v>
      </c>
      <c r="N247" s="234" t="s">
        <v>42</v>
      </c>
      <c r="O247" s="91"/>
      <c r="P247" s="235">
        <f>O247*H247</f>
        <v>0</v>
      </c>
      <c r="Q247" s="235">
        <v>0</v>
      </c>
      <c r="R247" s="235">
        <f>Q247*H247</f>
        <v>0</v>
      </c>
      <c r="S247" s="235">
        <v>0</v>
      </c>
      <c r="T247" s="236">
        <f>S247*H247</f>
        <v>0</v>
      </c>
      <c r="U247" s="38"/>
      <c r="V247" s="38"/>
      <c r="W247" s="38"/>
      <c r="X247" s="38"/>
      <c r="Y247" s="38"/>
      <c r="Z247" s="38"/>
      <c r="AA247" s="38"/>
      <c r="AB247" s="38"/>
      <c r="AC247" s="38"/>
      <c r="AD247" s="38"/>
      <c r="AE247" s="38"/>
      <c r="AR247" s="237" t="s">
        <v>311</v>
      </c>
      <c r="AT247" s="237" t="s">
        <v>307</v>
      </c>
      <c r="AU247" s="237" t="s">
        <v>84</v>
      </c>
      <c r="AY247" s="17" t="s">
        <v>304</v>
      </c>
      <c r="BE247" s="238">
        <f>IF(N247="základní",J247,0)</f>
        <v>0</v>
      </c>
      <c r="BF247" s="238">
        <f>IF(N247="snížená",J247,0)</f>
        <v>0</v>
      </c>
      <c r="BG247" s="238">
        <f>IF(N247="zákl. přenesená",J247,0)</f>
        <v>0</v>
      </c>
      <c r="BH247" s="238">
        <f>IF(N247="sníž. přenesená",J247,0)</f>
        <v>0</v>
      </c>
      <c r="BI247" s="238">
        <f>IF(N247="nulová",J247,0)</f>
        <v>0</v>
      </c>
      <c r="BJ247" s="17" t="s">
        <v>84</v>
      </c>
      <c r="BK247" s="238">
        <f>ROUND(I247*H247,2)</f>
        <v>0</v>
      </c>
      <c r="BL247" s="17" t="s">
        <v>311</v>
      </c>
      <c r="BM247" s="237" t="s">
        <v>1200</v>
      </c>
    </row>
    <row r="248" s="2" customFormat="1" ht="24.15" customHeight="1">
      <c r="A248" s="38"/>
      <c r="B248" s="39"/>
      <c r="C248" s="226" t="s">
        <v>1021</v>
      </c>
      <c r="D248" s="226" t="s">
        <v>307</v>
      </c>
      <c r="E248" s="227" t="s">
        <v>1201</v>
      </c>
      <c r="F248" s="228" t="s">
        <v>1202</v>
      </c>
      <c r="G248" s="229" t="s">
        <v>1199</v>
      </c>
      <c r="H248" s="230">
        <v>0.59999999999999998</v>
      </c>
      <c r="I248" s="231"/>
      <c r="J248" s="232">
        <f>ROUND(I248*H248,2)</f>
        <v>0</v>
      </c>
      <c r="K248" s="228" t="s">
        <v>1</v>
      </c>
      <c r="L248" s="44"/>
      <c r="M248" s="233" t="s">
        <v>1</v>
      </c>
      <c r="N248" s="234" t="s">
        <v>42</v>
      </c>
      <c r="O248" s="91"/>
      <c r="P248" s="235">
        <f>O248*H248</f>
        <v>0</v>
      </c>
      <c r="Q248" s="235">
        <v>0</v>
      </c>
      <c r="R248" s="235">
        <f>Q248*H248</f>
        <v>0</v>
      </c>
      <c r="S248" s="235">
        <v>0</v>
      </c>
      <c r="T248" s="236">
        <f>S248*H248</f>
        <v>0</v>
      </c>
      <c r="U248" s="38"/>
      <c r="V248" s="38"/>
      <c r="W248" s="38"/>
      <c r="X248" s="38"/>
      <c r="Y248" s="38"/>
      <c r="Z248" s="38"/>
      <c r="AA248" s="38"/>
      <c r="AB248" s="38"/>
      <c r="AC248" s="38"/>
      <c r="AD248" s="38"/>
      <c r="AE248" s="38"/>
      <c r="AR248" s="237" t="s">
        <v>311</v>
      </c>
      <c r="AT248" s="237" t="s">
        <v>307</v>
      </c>
      <c r="AU248" s="237" t="s">
        <v>84</v>
      </c>
      <c r="AY248" s="17" t="s">
        <v>304</v>
      </c>
      <c r="BE248" s="238">
        <f>IF(N248="základní",J248,0)</f>
        <v>0</v>
      </c>
      <c r="BF248" s="238">
        <f>IF(N248="snížená",J248,0)</f>
        <v>0</v>
      </c>
      <c r="BG248" s="238">
        <f>IF(N248="zákl. přenesená",J248,0)</f>
        <v>0</v>
      </c>
      <c r="BH248" s="238">
        <f>IF(N248="sníž. přenesená",J248,0)</f>
        <v>0</v>
      </c>
      <c r="BI248" s="238">
        <f>IF(N248="nulová",J248,0)</f>
        <v>0</v>
      </c>
      <c r="BJ248" s="17" t="s">
        <v>84</v>
      </c>
      <c r="BK248" s="238">
        <f>ROUND(I248*H248,2)</f>
        <v>0</v>
      </c>
      <c r="BL248" s="17" t="s">
        <v>311</v>
      </c>
      <c r="BM248" s="237" t="s">
        <v>1203</v>
      </c>
    </row>
    <row r="249" s="2" customFormat="1" ht="24.15" customHeight="1">
      <c r="A249" s="38"/>
      <c r="B249" s="39"/>
      <c r="C249" s="226" t="s">
        <v>1204</v>
      </c>
      <c r="D249" s="226" t="s">
        <v>307</v>
      </c>
      <c r="E249" s="227" t="s">
        <v>1205</v>
      </c>
      <c r="F249" s="228" t="s">
        <v>1206</v>
      </c>
      <c r="G249" s="229" t="s">
        <v>317</v>
      </c>
      <c r="H249" s="230">
        <v>38</v>
      </c>
      <c r="I249" s="231"/>
      <c r="J249" s="232">
        <f>ROUND(I249*H249,2)</f>
        <v>0</v>
      </c>
      <c r="K249" s="228" t="s">
        <v>1</v>
      </c>
      <c r="L249" s="44"/>
      <c r="M249" s="233" t="s">
        <v>1</v>
      </c>
      <c r="N249" s="234" t="s">
        <v>42</v>
      </c>
      <c r="O249" s="91"/>
      <c r="P249" s="235">
        <f>O249*H249</f>
        <v>0</v>
      </c>
      <c r="Q249" s="235">
        <v>0</v>
      </c>
      <c r="R249" s="235">
        <f>Q249*H249</f>
        <v>0</v>
      </c>
      <c r="S249" s="235">
        <v>0</v>
      </c>
      <c r="T249" s="236">
        <f>S249*H249</f>
        <v>0</v>
      </c>
      <c r="U249" s="38"/>
      <c r="V249" s="38"/>
      <c r="W249" s="38"/>
      <c r="X249" s="38"/>
      <c r="Y249" s="38"/>
      <c r="Z249" s="38"/>
      <c r="AA249" s="38"/>
      <c r="AB249" s="38"/>
      <c r="AC249" s="38"/>
      <c r="AD249" s="38"/>
      <c r="AE249" s="38"/>
      <c r="AR249" s="237" t="s">
        <v>311</v>
      </c>
      <c r="AT249" s="237" t="s">
        <v>307</v>
      </c>
      <c r="AU249" s="237" t="s">
        <v>84</v>
      </c>
      <c r="AY249" s="17" t="s">
        <v>304</v>
      </c>
      <c r="BE249" s="238">
        <f>IF(N249="základní",J249,0)</f>
        <v>0</v>
      </c>
      <c r="BF249" s="238">
        <f>IF(N249="snížená",J249,0)</f>
        <v>0</v>
      </c>
      <c r="BG249" s="238">
        <f>IF(N249="zákl. přenesená",J249,0)</f>
        <v>0</v>
      </c>
      <c r="BH249" s="238">
        <f>IF(N249="sníž. přenesená",J249,0)</f>
        <v>0</v>
      </c>
      <c r="BI249" s="238">
        <f>IF(N249="nulová",J249,0)</f>
        <v>0</v>
      </c>
      <c r="BJ249" s="17" t="s">
        <v>84</v>
      </c>
      <c r="BK249" s="238">
        <f>ROUND(I249*H249,2)</f>
        <v>0</v>
      </c>
      <c r="BL249" s="17" t="s">
        <v>311</v>
      </c>
      <c r="BM249" s="237" t="s">
        <v>1207</v>
      </c>
    </row>
    <row r="250" s="2" customFormat="1" ht="24.15" customHeight="1">
      <c r="A250" s="38"/>
      <c r="B250" s="39"/>
      <c r="C250" s="226" t="s">
        <v>1025</v>
      </c>
      <c r="D250" s="226" t="s">
        <v>307</v>
      </c>
      <c r="E250" s="227" t="s">
        <v>1208</v>
      </c>
      <c r="F250" s="228" t="s">
        <v>1209</v>
      </c>
      <c r="G250" s="229" t="s">
        <v>317</v>
      </c>
      <c r="H250" s="230">
        <v>38</v>
      </c>
      <c r="I250" s="231"/>
      <c r="J250" s="232">
        <f>ROUND(I250*H250,2)</f>
        <v>0</v>
      </c>
      <c r="K250" s="228" t="s">
        <v>1</v>
      </c>
      <c r="L250" s="44"/>
      <c r="M250" s="233" t="s">
        <v>1</v>
      </c>
      <c r="N250" s="234" t="s">
        <v>42</v>
      </c>
      <c r="O250" s="91"/>
      <c r="P250" s="235">
        <f>O250*H250</f>
        <v>0</v>
      </c>
      <c r="Q250" s="235">
        <v>0</v>
      </c>
      <c r="R250" s="235">
        <f>Q250*H250</f>
        <v>0</v>
      </c>
      <c r="S250" s="235">
        <v>0</v>
      </c>
      <c r="T250" s="236">
        <f>S250*H250</f>
        <v>0</v>
      </c>
      <c r="U250" s="38"/>
      <c r="V250" s="38"/>
      <c r="W250" s="38"/>
      <c r="X250" s="38"/>
      <c r="Y250" s="38"/>
      <c r="Z250" s="38"/>
      <c r="AA250" s="38"/>
      <c r="AB250" s="38"/>
      <c r="AC250" s="38"/>
      <c r="AD250" s="38"/>
      <c r="AE250" s="38"/>
      <c r="AR250" s="237" t="s">
        <v>311</v>
      </c>
      <c r="AT250" s="237" t="s">
        <v>307</v>
      </c>
      <c r="AU250" s="237" t="s">
        <v>84</v>
      </c>
      <c r="AY250" s="17" t="s">
        <v>304</v>
      </c>
      <c r="BE250" s="238">
        <f>IF(N250="základní",J250,0)</f>
        <v>0</v>
      </c>
      <c r="BF250" s="238">
        <f>IF(N250="snížená",J250,0)</f>
        <v>0</v>
      </c>
      <c r="BG250" s="238">
        <f>IF(N250="zákl. přenesená",J250,0)</f>
        <v>0</v>
      </c>
      <c r="BH250" s="238">
        <f>IF(N250="sníž. přenesená",J250,0)</f>
        <v>0</v>
      </c>
      <c r="BI250" s="238">
        <f>IF(N250="nulová",J250,0)</f>
        <v>0</v>
      </c>
      <c r="BJ250" s="17" t="s">
        <v>84</v>
      </c>
      <c r="BK250" s="238">
        <f>ROUND(I250*H250,2)</f>
        <v>0</v>
      </c>
      <c r="BL250" s="17" t="s">
        <v>311</v>
      </c>
      <c r="BM250" s="237" t="s">
        <v>1210</v>
      </c>
    </row>
    <row r="251" s="2" customFormat="1" ht="24.15" customHeight="1">
      <c r="A251" s="38"/>
      <c r="B251" s="39"/>
      <c r="C251" s="226" t="s">
        <v>1211</v>
      </c>
      <c r="D251" s="226" t="s">
        <v>307</v>
      </c>
      <c r="E251" s="227" t="s">
        <v>1212</v>
      </c>
      <c r="F251" s="228" t="s">
        <v>1213</v>
      </c>
      <c r="G251" s="229" t="s">
        <v>547</v>
      </c>
      <c r="H251" s="230">
        <v>200</v>
      </c>
      <c r="I251" s="231"/>
      <c r="J251" s="232">
        <f>ROUND(I251*H251,2)</f>
        <v>0</v>
      </c>
      <c r="K251" s="228" t="s">
        <v>1</v>
      </c>
      <c r="L251" s="44"/>
      <c r="M251" s="233" t="s">
        <v>1</v>
      </c>
      <c r="N251" s="234" t="s">
        <v>42</v>
      </c>
      <c r="O251" s="91"/>
      <c r="P251" s="235">
        <f>O251*H251</f>
        <v>0</v>
      </c>
      <c r="Q251" s="235">
        <v>0</v>
      </c>
      <c r="R251" s="235">
        <f>Q251*H251</f>
        <v>0</v>
      </c>
      <c r="S251" s="235">
        <v>0</v>
      </c>
      <c r="T251" s="236">
        <f>S251*H251</f>
        <v>0</v>
      </c>
      <c r="U251" s="38"/>
      <c r="V251" s="38"/>
      <c r="W251" s="38"/>
      <c r="X251" s="38"/>
      <c r="Y251" s="38"/>
      <c r="Z251" s="38"/>
      <c r="AA251" s="38"/>
      <c r="AB251" s="38"/>
      <c r="AC251" s="38"/>
      <c r="AD251" s="38"/>
      <c r="AE251" s="38"/>
      <c r="AR251" s="237" t="s">
        <v>311</v>
      </c>
      <c r="AT251" s="237" t="s">
        <v>307</v>
      </c>
      <c r="AU251" s="237" t="s">
        <v>84</v>
      </c>
      <c r="AY251" s="17" t="s">
        <v>304</v>
      </c>
      <c r="BE251" s="238">
        <f>IF(N251="základní",J251,0)</f>
        <v>0</v>
      </c>
      <c r="BF251" s="238">
        <f>IF(N251="snížená",J251,0)</f>
        <v>0</v>
      </c>
      <c r="BG251" s="238">
        <f>IF(N251="zákl. přenesená",J251,0)</f>
        <v>0</v>
      </c>
      <c r="BH251" s="238">
        <f>IF(N251="sníž. přenesená",J251,0)</f>
        <v>0</v>
      </c>
      <c r="BI251" s="238">
        <f>IF(N251="nulová",J251,0)</f>
        <v>0</v>
      </c>
      <c r="BJ251" s="17" t="s">
        <v>84</v>
      </c>
      <c r="BK251" s="238">
        <f>ROUND(I251*H251,2)</f>
        <v>0</v>
      </c>
      <c r="BL251" s="17" t="s">
        <v>311</v>
      </c>
      <c r="BM251" s="237" t="s">
        <v>1214</v>
      </c>
    </row>
    <row r="252" s="2" customFormat="1" ht="24.15" customHeight="1">
      <c r="A252" s="38"/>
      <c r="B252" s="39"/>
      <c r="C252" s="226" t="s">
        <v>1029</v>
      </c>
      <c r="D252" s="226" t="s">
        <v>307</v>
      </c>
      <c r="E252" s="227" t="s">
        <v>1215</v>
      </c>
      <c r="F252" s="228" t="s">
        <v>1216</v>
      </c>
      <c r="G252" s="229" t="s">
        <v>1217</v>
      </c>
      <c r="H252" s="230">
        <v>2</v>
      </c>
      <c r="I252" s="231"/>
      <c r="J252" s="232">
        <f>ROUND(I252*H252,2)</f>
        <v>0</v>
      </c>
      <c r="K252" s="228" t="s">
        <v>1</v>
      </c>
      <c r="L252" s="44"/>
      <c r="M252" s="233" t="s">
        <v>1</v>
      </c>
      <c r="N252" s="234" t="s">
        <v>42</v>
      </c>
      <c r="O252" s="91"/>
      <c r="P252" s="235">
        <f>O252*H252</f>
        <v>0</v>
      </c>
      <c r="Q252" s="235">
        <v>0</v>
      </c>
      <c r="R252" s="235">
        <f>Q252*H252</f>
        <v>0</v>
      </c>
      <c r="S252" s="235">
        <v>0</v>
      </c>
      <c r="T252" s="236">
        <f>S252*H252</f>
        <v>0</v>
      </c>
      <c r="U252" s="38"/>
      <c r="V252" s="38"/>
      <c r="W252" s="38"/>
      <c r="X252" s="38"/>
      <c r="Y252" s="38"/>
      <c r="Z252" s="38"/>
      <c r="AA252" s="38"/>
      <c r="AB252" s="38"/>
      <c r="AC252" s="38"/>
      <c r="AD252" s="38"/>
      <c r="AE252" s="38"/>
      <c r="AR252" s="237" t="s">
        <v>311</v>
      </c>
      <c r="AT252" s="237" t="s">
        <v>307</v>
      </c>
      <c r="AU252" s="237" t="s">
        <v>84</v>
      </c>
      <c r="AY252" s="17" t="s">
        <v>304</v>
      </c>
      <c r="BE252" s="238">
        <f>IF(N252="základní",J252,0)</f>
        <v>0</v>
      </c>
      <c r="BF252" s="238">
        <f>IF(N252="snížená",J252,0)</f>
        <v>0</v>
      </c>
      <c r="BG252" s="238">
        <f>IF(N252="zákl. přenesená",J252,0)</f>
        <v>0</v>
      </c>
      <c r="BH252" s="238">
        <f>IF(N252="sníž. přenesená",J252,0)</f>
        <v>0</v>
      </c>
      <c r="BI252" s="238">
        <f>IF(N252="nulová",J252,0)</f>
        <v>0</v>
      </c>
      <c r="BJ252" s="17" t="s">
        <v>84</v>
      </c>
      <c r="BK252" s="238">
        <f>ROUND(I252*H252,2)</f>
        <v>0</v>
      </c>
      <c r="BL252" s="17" t="s">
        <v>311</v>
      </c>
      <c r="BM252" s="237" t="s">
        <v>1218</v>
      </c>
    </row>
    <row r="253" s="2" customFormat="1" ht="24.15" customHeight="1">
      <c r="A253" s="38"/>
      <c r="B253" s="39"/>
      <c r="C253" s="226" t="s">
        <v>1219</v>
      </c>
      <c r="D253" s="226" t="s">
        <v>307</v>
      </c>
      <c r="E253" s="227" t="s">
        <v>1220</v>
      </c>
      <c r="F253" s="228" t="s">
        <v>1221</v>
      </c>
      <c r="G253" s="229" t="s">
        <v>1217</v>
      </c>
      <c r="H253" s="230">
        <v>2</v>
      </c>
      <c r="I253" s="231"/>
      <c r="J253" s="232">
        <f>ROUND(I253*H253,2)</f>
        <v>0</v>
      </c>
      <c r="K253" s="228" t="s">
        <v>1</v>
      </c>
      <c r="L253" s="44"/>
      <c r="M253" s="233" t="s">
        <v>1</v>
      </c>
      <c r="N253" s="234" t="s">
        <v>42</v>
      </c>
      <c r="O253" s="91"/>
      <c r="P253" s="235">
        <f>O253*H253</f>
        <v>0</v>
      </c>
      <c r="Q253" s="235">
        <v>0</v>
      </c>
      <c r="R253" s="235">
        <f>Q253*H253</f>
        <v>0</v>
      </c>
      <c r="S253" s="235">
        <v>0</v>
      </c>
      <c r="T253" s="236">
        <f>S253*H253</f>
        <v>0</v>
      </c>
      <c r="U253" s="38"/>
      <c r="V253" s="38"/>
      <c r="W253" s="38"/>
      <c r="X253" s="38"/>
      <c r="Y253" s="38"/>
      <c r="Z253" s="38"/>
      <c r="AA253" s="38"/>
      <c r="AB253" s="38"/>
      <c r="AC253" s="38"/>
      <c r="AD253" s="38"/>
      <c r="AE253" s="38"/>
      <c r="AR253" s="237" t="s">
        <v>311</v>
      </c>
      <c r="AT253" s="237" t="s">
        <v>307</v>
      </c>
      <c r="AU253" s="237" t="s">
        <v>84</v>
      </c>
      <c r="AY253" s="17" t="s">
        <v>304</v>
      </c>
      <c r="BE253" s="238">
        <f>IF(N253="základní",J253,0)</f>
        <v>0</v>
      </c>
      <c r="BF253" s="238">
        <f>IF(N253="snížená",J253,0)</f>
        <v>0</v>
      </c>
      <c r="BG253" s="238">
        <f>IF(N253="zákl. přenesená",J253,0)</f>
        <v>0</v>
      </c>
      <c r="BH253" s="238">
        <f>IF(N253="sníž. přenesená",J253,0)</f>
        <v>0</v>
      </c>
      <c r="BI253" s="238">
        <f>IF(N253="nulová",J253,0)</f>
        <v>0</v>
      </c>
      <c r="BJ253" s="17" t="s">
        <v>84</v>
      </c>
      <c r="BK253" s="238">
        <f>ROUND(I253*H253,2)</f>
        <v>0</v>
      </c>
      <c r="BL253" s="17" t="s">
        <v>311</v>
      </c>
      <c r="BM253" s="237" t="s">
        <v>1222</v>
      </c>
    </row>
    <row r="254" s="2" customFormat="1" ht="24.15" customHeight="1">
      <c r="A254" s="38"/>
      <c r="B254" s="39"/>
      <c r="C254" s="226" t="s">
        <v>1032</v>
      </c>
      <c r="D254" s="226" t="s">
        <v>307</v>
      </c>
      <c r="E254" s="227" t="s">
        <v>1223</v>
      </c>
      <c r="F254" s="228" t="s">
        <v>1224</v>
      </c>
      <c r="G254" s="229" t="s">
        <v>547</v>
      </c>
      <c r="H254" s="230">
        <v>136</v>
      </c>
      <c r="I254" s="231"/>
      <c r="J254" s="232">
        <f>ROUND(I254*H254,2)</f>
        <v>0</v>
      </c>
      <c r="K254" s="228" t="s">
        <v>1</v>
      </c>
      <c r="L254" s="44"/>
      <c r="M254" s="233" t="s">
        <v>1</v>
      </c>
      <c r="N254" s="234" t="s">
        <v>42</v>
      </c>
      <c r="O254" s="91"/>
      <c r="P254" s="235">
        <f>O254*H254</f>
        <v>0</v>
      </c>
      <c r="Q254" s="235">
        <v>0</v>
      </c>
      <c r="R254" s="235">
        <f>Q254*H254</f>
        <v>0</v>
      </c>
      <c r="S254" s="235">
        <v>0</v>
      </c>
      <c r="T254" s="236">
        <f>S254*H254</f>
        <v>0</v>
      </c>
      <c r="U254" s="38"/>
      <c r="V254" s="38"/>
      <c r="W254" s="38"/>
      <c r="X254" s="38"/>
      <c r="Y254" s="38"/>
      <c r="Z254" s="38"/>
      <c r="AA254" s="38"/>
      <c r="AB254" s="38"/>
      <c r="AC254" s="38"/>
      <c r="AD254" s="38"/>
      <c r="AE254" s="38"/>
      <c r="AR254" s="237" t="s">
        <v>311</v>
      </c>
      <c r="AT254" s="237" t="s">
        <v>307</v>
      </c>
      <c r="AU254" s="237" t="s">
        <v>84</v>
      </c>
      <c r="AY254" s="17" t="s">
        <v>304</v>
      </c>
      <c r="BE254" s="238">
        <f>IF(N254="základní",J254,0)</f>
        <v>0</v>
      </c>
      <c r="BF254" s="238">
        <f>IF(N254="snížená",J254,0)</f>
        <v>0</v>
      </c>
      <c r="BG254" s="238">
        <f>IF(N254="zákl. přenesená",J254,0)</f>
        <v>0</v>
      </c>
      <c r="BH254" s="238">
        <f>IF(N254="sníž. přenesená",J254,0)</f>
        <v>0</v>
      </c>
      <c r="BI254" s="238">
        <f>IF(N254="nulová",J254,0)</f>
        <v>0</v>
      </c>
      <c r="BJ254" s="17" t="s">
        <v>84</v>
      </c>
      <c r="BK254" s="238">
        <f>ROUND(I254*H254,2)</f>
        <v>0</v>
      </c>
      <c r="BL254" s="17" t="s">
        <v>311</v>
      </c>
      <c r="BM254" s="237" t="s">
        <v>1225</v>
      </c>
    </row>
    <row r="255" s="2" customFormat="1" ht="24.15" customHeight="1">
      <c r="A255" s="38"/>
      <c r="B255" s="39"/>
      <c r="C255" s="226" t="s">
        <v>1226</v>
      </c>
      <c r="D255" s="226" t="s">
        <v>307</v>
      </c>
      <c r="E255" s="227" t="s">
        <v>1227</v>
      </c>
      <c r="F255" s="228" t="s">
        <v>1228</v>
      </c>
      <c r="G255" s="229" t="s">
        <v>547</v>
      </c>
      <c r="H255" s="230">
        <v>98</v>
      </c>
      <c r="I255" s="231"/>
      <c r="J255" s="232">
        <f>ROUND(I255*H255,2)</f>
        <v>0</v>
      </c>
      <c r="K255" s="228" t="s">
        <v>1</v>
      </c>
      <c r="L255" s="44"/>
      <c r="M255" s="233" t="s">
        <v>1</v>
      </c>
      <c r="N255" s="234" t="s">
        <v>42</v>
      </c>
      <c r="O255" s="91"/>
      <c r="P255" s="235">
        <f>O255*H255</f>
        <v>0</v>
      </c>
      <c r="Q255" s="235">
        <v>0</v>
      </c>
      <c r="R255" s="235">
        <f>Q255*H255</f>
        <v>0</v>
      </c>
      <c r="S255" s="235">
        <v>0</v>
      </c>
      <c r="T255" s="236">
        <f>S255*H255</f>
        <v>0</v>
      </c>
      <c r="U255" s="38"/>
      <c r="V255" s="38"/>
      <c r="W255" s="38"/>
      <c r="X255" s="38"/>
      <c r="Y255" s="38"/>
      <c r="Z255" s="38"/>
      <c r="AA255" s="38"/>
      <c r="AB255" s="38"/>
      <c r="AC255" s="38"/>
      <c r="AD255" s="38"/>
      <c r="AE255" s="38"/>
      <c r="AR255" s="237" t="s">
        <v>311</v>
      </c>
      <c r="AT255" s="237" t="s">
        <v>307</v>
      </c>
      <c r="AU255" s="237" t="s">
        <v>84</v>
      </c>
      <c r="AY255" s="17" t="s">
        <v>304</v>
      </c>
      <c r="BE255" s="238">
        <f>IF(N255="základní",J255,0)</f>
        <v>0</v>
      </c>
      <c r="BF255" s="238">
        <f>IF(N255="snížená",J255,0)</f>
        <v>0</v>
      </c>
      <c r="BG255" s="238">
        <f>IF(N255="zákl. přenesená",J255,0)</f>
        <v>0</v>
      </c>
      <c r="BH255" s="238">
        <f>IF(N255="sníž. přenesená",J255,0)</f>
        <v>0</v>
      </c>
      <c r="BI255" s="238">
        <f>IF(N255="nulová",J255,0)</f>
        <v>0</v>
      </c>
      <c r="BJ255" s="17" t="s">
        <v>84</v>
      </c>
      <c r="BK255" s="238">
        <f>ROUND(I255*H255,2)</f>
        <v>0</v>
      </c>
      <c r="BL255" s="17" t="s">
        <v>311</v>
      </c>
      <c r="BM255" s="237" t="s">
        <v>1229</v>
      </c>
    </row>
    <row r="256" s="2" customFormat="1" ht="21.75" customHeight="1">
      <c r="A256" s="38"/>
      <c r="B256" s="39"/>
      <c r="C256" s="226" t="s">
        <v>1035</v>
      </c>
      <c r="D256" s="226" t="s">
        <v>307</v>
      </c>
      <c r="E256" s="227" t="s">
        <v>1230</v>
      </c>
      <c r="F256" s="228" t="s">
        <v>1231</v>
      </c>
      <c r="G256" s="229" t="s">
        <v>547</v>
      </c>
      <c r="H256" s="230">
        <v>60</v>
      </c>
      <c r="I256" s="231"/>
      <c r="J256" s="232">
        <f>ROUND(I256*H256,2)</f>
        <v>0</v>
      </c>
      <c r="K256" s="228" t="s">
        <v>1</v>
      </c>
      <c r="L256" s="44"/>
      <c r="M256" s="233" t="s">
        <v>1</v>
      </c>
      <c r="N256" s="234" t="s">
        <v>42</v>
      </c>
      <c r="O256" s="91"/>
      <c r="P256" s="235">
        <f>O256*H256</f>
        <v>0</v>
      </c>
      <c r="Q256" s="235">
        <v>0</v>
      </c>
      <c r="R256" s="235">
        <f>Q256*H256</f>
        <v>0</v>
      </c>
      <c r="S256" s="235">
        <v>0</v>
      </c>
      <c r="T256" s="236">
        <f>S256*H256</f>
        <v>0</v>
      </c>
      <c r="U256" s="38"/>
      <c r="V256" s="38"/>
      <c r="W256" s="38"/>
      <c r="X256" s="38"/>
      <c r="Y256" s="38"/>
      <c r="Z256" s="38"/>
      <c r="AA256" s="38"/>
      <c r="AB256" s="38"/>
      <c r="AC256" s="38"/>
      <c r="AD256" s="38"/>
      <c r="AE256" s="38"/>
      <c r="AR256" s="237" t="s">
        <v>311</v>
      </c>
      <c r="AT256" s="237" t="s">
        <v>307</v>
      </c>
      <c r="AU256" s="237" t="s">
        <v>84</v>
      </c>
      <c r="AY256" s="17" t="s">
        <v>304</v>
      </c>
      <c r="BE256" s="238">
        <f>IF(N256="základní",J256,0)</f>
        <v>0</v>
      </c>
      <c r="BF256" s="238">
        <f>IF(N256="snížená",J256,0)</f>
        <v>0</v>
      </c>
      <c r="BG256" s="238">
        <f>IF(N256="zákl. přenesená",J256,0)</f>
        <v>0</v>
      </c>
      <c r="BH256" s="238">
        <f>IF(N256="sníž. přenesená",J256,0)</f>
        <v>0</v>
      </c>
      <c r="BI256" s="238">
        <f>IF(N256="nulová",J256,0)</f>
        <v>0</v>
      </c>
      <c r="BJ256" s="17" t="s">
        <v>84</v>
      </c>
      <c r="BK256" s="238">
        <f>ROUND(I256*H256,2)</f>
        <v>0</v>
      </c>
      <c r="BL256" s="17" t="s">
        <v>311</v>
      </c>
      <c r="BM256" s="237" t="s">
        <v>1232</v>
      </c>
    </row>
    <row r="257" s="2" customFormat="1" ht="21.75" customHeight="1">
      <c r="A257" s="38"/>
      <c r="B257" s="39"/>
      <c r="C257" s="226" t="s">
        <v>1233</v>
      </c>
      <c r="D257" s="226" t="s">
        <v>307</v>
      </c>
      <c r="E257" s="227" t="s">
        <v>1234</v>
      </c>
      <c r="F257" s="228" t="s">
        <v>1235</v>
      </c>
      <c r="G257" s="229" t="s">
        <v>547</v>
      </c>
      <c r="H257" s="230">
        <v>62</v>
      </c>
      <c r="I257" s="231"/>
      <c r="J257" s="232">
        <f>ROUND(I257*H257,2)</f>
        <v>0</v>
      </c>
      <c r="K257" s="228" t="s">
        <v>1</v>
      </c>
      <c r="L257" s="44"/>
      <c r="M257" s="233" t="s">
        <v>1</v>
      </c>
      <c r="N257" s="234" t="s">
        <v>42</v>
      </c>
      <c r="O257" s="91"/>
      <c r="P257" s="235">
        <f>O257*H257</f>
        <v>0</v>
      </c>
      <c r="Q257" s="235">
        <v>0</v>
      </c>
      <c r="R257" s="235">
        <f>Q257*H257</f>
        <v>0</v>
      </c>
      <c r="S257" s="235">
        <v>0</v>
      </c>
      <c r="T257" s="236">
        <f>S257*H257</f>
        <v>0</v>
      </c>
      <c r="U257" s="38"/>
      <c r="V257" s="38"/>
      <c r="W257" s="38"/>
      <c r="X257" s="38"/>
      <c r="Y257" s="38"/>
      <c r="Z257" s="38"/>
      <c r="AA257" s="38"/>
      <c r="AB257" s="38"/>
      <c r="AC257" s="38"/>
      <c r="AD257" s="38"/>
      <c r="AE257" s="38"/>
      <c r="AR257" s="237" t="s">
        <v>311</v>
      </c>
      <c r="AT257" s="237" t="s">
        <v>307</v>
      </c>
      <c r="AU257" s="237" t="s">
        <v>84</v>
      </c>
      <c r="AY257" s="17" t="s">
        <v>304</v>
      </c>
      <c r="BE257" s="238">
        <f>IF(N257="základní",J257,0)</f>
        <v>0</v>
      </c>
      <c r="BF257" s="238">
        <f>IF(N257="snížená",J257,0)</f>
        <v>0</v>
      </c>
      <c r="BG257" s="238">
        <f>IF(N257="zákl. přenesená",J257,0)</f>
        <v>0</v>
      </c>
      <c r="BH257" s="238">
        <f>IF(N257="sníž. přenesená",J257,0)</f>
        <v>0</v>
      </c>
      <c r="BI257" s="238">
        <f>IF(N257="nulová",J257,0)</f>
        <v>0</v>
      </c>
      <c r="BJ257" s="17" t="s">
        <v>84</v>
      </c>
      <c r="BK257" s="238">
        <f>ROUND(I257*H257,2)</f>
        <v>0</v>
      </c>
      <c r="BL257" s="17" t="s">
        <v>311</v>
      </c>
      <c r="BM257" s="237" t="s">
        <v>1236</v>
      </c>
    </row>
    <row r="258" s="2" customFormat="1" ht="24.15" customHeight="1">
      <c r="A258" s="38"/>
      <c r="B258" s="39"/>
      <c r="C258" s="226" t="s">
        <v>1038</v>
      </c>
      <c r="D258" s="226" t="s">
        <v>307</v>
      </c>
      <c r="E258" s="227" t="s">
        <v>1237</v>
      </c>
      <c r="F258" s="228" t="s">
        <v>1238</v>
      </c>
      <c r="G258" s="229" t="s">
        <v>547</v>
      </c>
      <c r="H258" s="230">
        <v>140</v>
      </c>
      <c r="I258" s="231"/>
      <c r="J258" s="232">
        <f>ROUND(I258*H258,2)</f>
        <v>0</v>
      </c>
      <c r="K258" s="228" t="s">
        <v>1</v>
      </c>
      <c r="L258" s="44"/>
      <c r="M258" s="233" t="s">
        <v>1</v>
      </c>
      <c r="N258" s="234" t="s">
        <v>42</v>
      </c>
      <c r="O258" s="91"/>
      <c r="P258" s="235">
        <f>O258*H258</f>
        <v>0</v>
      </c>
      <c r="Q258" s="235">
        <v>0</v>
      </c>
      <c r="R258" s="235">
        <f>Q258*H258</f>
        <v>0</v>
      </c>
      <c r="S258" s="235">
        <v>0</v>
      </c>
      <c r="T258" s="236">
        <f>S258*H258</f>
        <v>0</v>
      </c>
      <c r="U258" s="38"/>
      <c r="V258" s="38"/>
      <c r="W258" s="38"/>
      <c r="X258" s="38"/>
      <c r="Y258" s="38"/>
      <c r="Z258" s="38"/>
      <c r="AA258" s="38"/>
      <c r="AB258" s="38"/>
      <c r="AC258" s="38"/>
      <c r="AD258" s="38"/>
      <c r="AE258" s="38"/>
      <c r="AR258" s="237" t="s">
        <v>311</v>
      </c>
      <c r="AT258" s="237" t="s">
        <v>307</v>
      </c>
      <c r="AU258" s="237" t="s">
        <v>84</v>
      </c>
      <c r="AY258" s="17" t="s">
        <v>304</v>
      </c>
      <c r="BE258" s="238">
        <f>IF(N258="základní",J258,0)</f>
        <v>0</v>
      </c>
      <c r="BF258" s="238">
        <f>IF(N258="snížená",J258,0)</f>
        <v>0</v>
      </c>
      <c r="BG258" s="238">
        <f>IF(N258="zákl. přenesená",J258,0)</f>
        <v>0</v>
      </c>
      <c r="BH258" s="238">
        <f>IF(N258="sníž. přenesená",J258,0)</f>
        <v>0</v>
      </c>
      <c r="BI258" s="238">
        <f>IF(N258="nulová",J258,0)</f>
        <v>0</v>
      </c>
      <c r="BJ258" s="17" t="s">
        <v>84</v>
      </c>
      <c r="BK258" s="238">
        <f>ROUND(I258*H258,2)</f>
        <v>0</v>
      </c>
      <c r="BL258" s="17" t="s">
        <v>311</v>
      </c>
      <c r="BM258" s="237" t="s">
        <v>1239</v>
      </c>
    </row>
    <row r="259" s="2" customFormat="1" ht="21.75" customHeight="1">
      <c r="A259" s="38"/>
      <c r="B259" s="39"/>
      <c r="C259" s="226" t="s">
        <v>1240</v>
      </c>
      <c r="D259" s="226" t="s">
        <v>307</v>
      </c>
      <c r="E259" s="227" t="s">
        <v>1241</v>
      </c>
      <c r="F259" s="228" t="s">
        <v>1242</v>
      </c>
      <c r="G259" s="229" t="s">
        <v>547</v>
      </c>
      <c r="H259" s="230">
        <v>60</v>
      </c>
      <c r="I259" s="231"/>
      <c r="J259" s="232">
        <f>ROUND(I259*H259,2)</f>
        <v>0</v>
      </c>
      <c r="K259" s="228" t="s">
        <v>1</v>
      </c>
      <c r="L259" s="44"/>
      <c r="M259" s="233" t="s">
        <v>1</v>
      </c>
      <c r="N259" s="234" t="s">
        <v>42</v>
      </c>
      <c r="O259" s="91"/>
      <c r="P259" s="235">
        <f>O259*H259</f>
        <v>0</v>
      </c>
      <c r="Q259" s="235">
        <v>0</v>
      </c>
      <c r="R259" s="235">
        <f>Q259*H259</f>
        <v>0</v>
      </c>
      <c r="S259" s="235">
        <v>0</v>
      </c>
      <c r="T259" s="236">
        <f>S259*H259</f>
        <v>0</v>
      </c>
      <c r="U259" s="38"/>
      <c r="V259" s="38"/>
      <c r="W259" s="38"/>
      <c r="X259" s="38"/>
      <c r="Y259" s="38"/>
      <c r="Z259" s="38"/>
      <c r="AA259" s="38"/>
      <c r="AB259" s="38"/>
      <c r="AC259" s="38"/>
      <c r="AD259" s="38"/>
      <c r="AE259" s="38"/>
      <c r="AR259" s="237" t="s">
        <v>311</v>
      </c>
      <c r="AT259" s="237" t="s">
        <v>307</v>
      </c>
      <c r="AU259" s="237" t="s">
        <v>84</v>
      </c>
      <c r="AY259" s="17" t="s">
        <v>304</v>
      </c>
      <c r="BE259" s="238">
        <f>IF(N259="základní",J259,0)</f>
        <v>0</v>
      </c>
      <c r="BF259" s="238">
        <f>IF(N259="snížená",J259,0)</f>
        <v>0</v>
      </c>
      <c r="BG259" s="238">
        <f>IF(N259="zákl. přenesená",J259,0)</f>
        <v>0</v>
      </c>
      <c r="BH259" s="238">
        <f>IF(N259="sníž. přenesená",J259,0)</f>
        <v>0</v>
      </c>
      <c r="BI259" s="238">
        <f>IF(N259="nulová",J259,0)</f>
        <v>0</v>
      </c>
      <c r="BJ259" s="17" t="s">
        <v>84</v>
      </c>
      <c r="BK259" s="238">
        <f>ROUND(I259*H259,2)</f>
        <v>0</v>
      </c>
      <c r="BL259" s="17" t="s">
        <v>311</v>
      </c>
      <c r="BM259" s="237" t="s">
        <v>1243</v>
      </c>
    </row>
    <row r="260" s="2" customFormat="1" ht="21.75" customHeight="1">
      <c r="A260" s="38"/>
      <c r="B260" s="39"/>
      <c r="C260" s="226" t="s">
        <v>1041</v>
      </c>
      <c r="D260" s="226" t="s">
        <v>307</v>
      </c>
      <c r="E260" s="227" t="s">
        <v>1244</v>
      </c>
      <c r="F260" s="228" t="s">
        <v>1245</v>
      </c>
      <c r="G260" s="229" t="s">
        <v>547</v>
      </c>
      <c r="H260" s="230">
        <v>62</v>
      </c>
      <c r="I260" s="231"/>
      <c r="J260" s="232">
        <f>ROUND(I260*H260,2)</f>
        <v>0</v>
      </c>
      <c r="K260" s="228" t="s">
        <v>1</v>
      </c>
      <c r="L260" s="44"/>
      <c r="M260" s="233" t="s">
        <v>1</v>
      </c>
      <c r="N260" s="234" t="s">
        <v>42</v>
      </c>
      <c r="O260" s="91"/>
      <c r="P260" s="235">
        <f>O260*H260</f>
        <v>0</v>
      </c>
      <c r="Q260" s="235">
        <v>0</v>
      </c>
      <c r="R260" s="235">
        <f>Q260*H260</f>
        <v>0</v>
      </c>
      <c r="S260" s="235">
        <v>0</v>
      </c>
      <c r="T260" s="236">
        <f>S260*H260</f>
        <v>0</v>
      </c>
      <c r="U260" s="38"/>
      <c r="V260" s="38"/>
      <c r="W260" s="38"/>
      <c r="X260" s="38"/>
      <c r="Y260" s="38"/>
      <c r="Z260" s="38"/>
      <c r="AA260" s="38"/>
      <c r="AB260" s="38"/>
      <c r="AC260" s="38"/>
      <c r="AD260" s="38"/>
      <c r="AE260" s="38"/>
      <c r="AR260" s="237" t="s">
        <v>311</v>
      </c>
      <c r="AT260" s="237" t="s">
        <v>307</v>
      </c>
      <c r="AU260" s="237" t="s">
        <v>84</v>
      </c>
      <c r="AY260" s="17" t="s">
        <v>304</v>
      </c>
      <c r="BE260" s="238">
        <f>IF(N260="základní",J260,0)</f>
        <v>0</v>
      </c>
      <c r="BF260" s="238">
        <f>IF(N260="snížená",J260,0)</f>
        <v>0</v>
      </c>
      <c r="BG260" s="238">
        <f>IF(N260="zákl. přenesená",J260,0)</f>
        <v>0</v>
      </c>
      <c r="BH260" s="238">
        <f>IF(N260="sníž. přenesená",J260,0)</f>
        <v>0</v>
      </c>
      <c r="BI260" s="238">
        <f>IF(N260="nulová",J260,0)</f>
        <v>0</v>
      </c>
      <c r="BJ260" s="17" t="s">
        <v>84</v>
      </c>
      <c r="BK260" s="238">
        <f>ROUND(I260*H260,2)</f>
        <v>0</v>
      </c>
      <c r="BL260" s="17" t="s">
        <v>311</v>
      </c>
      <c r="BM260" s="237" t="s">
        <v>1246</v>
      </c>
    </row>
    <row r="261" s="2" customFormat="1" ht="21.75" customHeight="1">
      <c r="A261" s="38"/>
      <c r="B261" s="39"/>
      <c r="C261" s="226" t="s">
        <v>1247</v>
      </c>
      <c r="D261" s="226" t="s">
        <v>307</v>
      </c>
      <c r="E261" s="227" t="s">
        <v>1248</v>
      </c>
      <c r="F261" s="228" t="s">
        <v>1249</v>
      </c>
      <c r="G261" s="229" t="s">
        <v>547</v>
      </c>
      <c r="H261" s="230">
        <v>30</v>
      </c>
      <c r="I261" s="231"/>
      <c r="J261" s="232">
        <f>ROUND(I261*H261,2)</f>
        <v>0</v>
      </c>
      <c r="K261" s="228" t="s">
        <v>1</v>
      </c>
      <c r="L261" s="44"/>
      <c r="M261" s="233" t="s">
        <v>1</v>
      </c>
      <c r="N261" s="234" t="s">
        <v>42</v>
      </c>
      <c r="O261" s="91"/>
      <c r="P261" s="235">
        <f>O261*H261</f>
        <v>0</v>
      </c>
      <c r="Q261" s="235">
        <v>0</v>
      </c>
      <c r="R261" s="235">
        <f>Q261*H261</f>
        <v>0</v>
      </c>
      <c r="S261" s="235">
        <v>0</v>
      </c>
      <c r="T261" s="236">
        <f>S261*H261</f>
        <v>0</v>
      </c>
      <c r="U261" s="38"/>
      <c r="V261" s="38"/>
      <c r="W261" s="38"/>
      <c r="X261" s="38"/>
      <c r="Y261" s="38"/>
      <c r="Z261" s="38"/>
      <c r="AA261" s="38"/>
      <c r="AB261" s="38"/>
      <c r="AC261" s="38"/>
      <c r="AD261" s="38"/>
      <c r="AE261" s="38"/>
      <c r="AR261" s="237" t="s">
        <v>311</v>
      </c>
      <c r="AT261" s="237" t="s">
        <v>307</v>
      </c>
      <c r="AU261" s="237" t="s">
        <v>84</v>
      </c>
      <c r="AY261" s="17" t="s">
        <v>304</v>
      </c>
      <c r="BE261" s="238">
        <f>IF(N261="základní",J261,0)</f>
        <v>0</v>
      </c>
      <c r="BF261" s="238">
        <f>IF(N261="snížená",J261,0)</f>
        <v>0</v>
      </c>
      <c r="BG261" s="238">
        <f>IF(N261="zákl. přenesená",J261,0)</f>
        <v>0</v>
      </c>
      <c r="BH261" s="238">
        <f>IF(N261="sníž. přenesená",J261,0)</f>
        <v>0</v>
      </c>
      <c r="BI261" s="238">
        <f>IF(N261="nulová",J261,0)</f>
        <v>0</v>
      </c>
      <c r="BJ261" s="17" t="s">
        <v>84</v>
      </c>
      <c r="BK261" s="238">
        <f>ROUND(I261*H261,2)</f>
        <v>0</v>
      </c>
      <c r="BL261" s="17" t="s">
        <v>311</v>
      </c>
      <c r="BM261" s="237" t="s">
        <v>1250</v>
      </c>
    </row>
    <row r="262" s="2" customFormat="1" ht="21.75" customHeight="1">
      <c r="A262" s="38"/>
      <c r="B262" s="39"/>
      <c r="C262" s="226" t="s">
        <v>1044</v>
      </c>
      <c r="D262" s="226" t="s">
        <v>307</v>
      </c>
      <c r="E262" s="227" t="s">
        <v>1251</v>
      </c>
      <c r="F262" s="228" t="s">
        <v>1252</v>
      </c>
      <c r="G262" s="229" t="s">
        <v>1217</v>
      </c>
      <c r="H262" s="230">
        <v>3</v>
      </c>
      <c r="I262" s="231"/>
      <c r="J262" s="232">
        <f>ROUND(I262*H262,2)</f>
        <v>0</v>
      </c>
      <c r="K262" s="228" t="s">
        <v>1</v>
      </c>
      <c r="L262" s="44"/>
      <c r="M262" s="233" t="s">
        <v>1</v>
      </c>
      <c r="N262" s="234" t="s">
        <v>42</v>
      </c>
      <c r="O262" s="91"/>
      <c r="P262" s="235">
        <f>O262*H262</f>
        <v>0</v>
      </c>
      <c r="Q262" s="235">
        <v>0</v>
      </c>
      <c r="R262" s="235">
        <f>Q262*H262</f>
        <v>0</v>
      </c>
      <c r="S262" s="235">
        <v>0</v>
      </c>
      <c r="T262" s="236">
        <f>S262*H262</f>
        <v>0</v>
      </c>
      <c r="U262" s="38"/>
      <c r="V262" s="38"/>
      <c r="W262" s="38"/>
      <c r="X262" s="38"/>
      <c r="Y262" s="38"/>
      <c r="Z262" s="38"/>
      <c r="AA262" s="38"/>
      <c r="AB262" s="38"/>
      <c r="AC262" s="38"/>
      <c r="AD262" s="38"/>
      <c r="AE262" s="38"/>
      <c r="AR262" s="237" t="s">
        <v>311</v>
      </c>
      <c r="AT262" s="237" t="s">
        <v>307</v>
      </c>
      <c r="AU262" s="237" t="s">
        <v>84</v>
      </c>
      <c r="AY262" s="17" t="s">
        <v>304</v>
      </c>
      <c r="BE262" s="238">
        <f>IF(N262="základní",J262,0)</f>
        <v>0</v>
      </c>
      <c r="BF262" s="238">
        <f>IF(N262="snížená",J262,0)</f>
        <v>0</v>
      </c>
      <c r="BG262" s="238">
        <f>IF(N262="zákl. přenesená",J262,0)</f>
        <v>0</v>
      </c>
      <c r="BH262" s="238">
        <f>IF(N262="sníž. přenesená",J262,0)</f>
        <v>0</v>
      </c>
      <c r="BI262" s="238">
        <f>IF(N262="nulová",J262,0)</f>
        <v>0</v>
      </c>
      <c r="BJ262" s="17" t="s">
        <v>84</v>
      </c>
      <c r="BK262" s="238">
        <f>ROUND(I262*H262,2)</f>
        <v>0</v>
      </c>
      <c r="BL262" s="17" t="s">
        <v>311</v>
      </c>
      <c r="BM262" s="237" t="s">
        <v>1253</v>
      </c>
    </row>
    <row r="263" s="2" customFormat="1" ht="24.15" customHeight="1">
      <c r="A263" s="38"/>
      <c r="B263" s="39"/>
      <c r="C263" s="226" t="s">
        <v>1254</v>
      </c>
      <c r="D263" s="226" t="s">
        <v>307</v>
      </c>
      <c r="E263" s="227" t="s">
        <v>1255</v>
      </c>
      <c r="F263" s="228" t="s">
        <v>1256</v>
      </c>
      <c r="G263" s="229" t="s">
        <v>317</v>
      </c>
      <c r="H263" s="230">
        <v>72</v>
      </c>
      <c r="I263" s="231"/>
      <c r="J263" s="232">
        <f>ROUND(I263*H263,2)</f>
        <v>0</v>
      </c>
      <c r="K263" s="228" t="s">
        <v>1</v>
      </c>
      <c r="L263" s="44"/>
      <c r="M263" s="233" t="s">
        <v>1</v>
      </c>
      <c r="N263" s="234" t="s">
        <v>42</v>
      </c>
      <c r="O263" s="91"/>
      <c r="P263" s="235">
        <f>O263*H263</f>
        <v>0</v>
      </c>
      <c r="Q263" s="235">
        <v>0</v>
      </c>
      <c r="R263" s="235">
        <f>Q263*H263</f>
        <v>0</v>
      </c>
      <c r="S263" s="235">
        <v>0</v>
      </c>
      <c r="T263" s="236">
        <f>S263*H263</f>
        <v>0</v>
      </c>
      <c r="U263" s="38"/>
      <c r="V263" s="38"/>
      <c r="W263" s="38"/>
      <c r="X263" s="38"/>
      <c r="Y263" s="38"/>
      <c r="Z263" s="38"/>
      <c r="AA263" s="38"/>
      <c r="AB263" s="38"/>
      <c r="AC263" s="38"/>
      <c r="AD263" s="38"/>
      <c r="AE263" s="38"/>
      <c r="AR263" s="237" t="s">
        <v>311</v>
      </c>
      <c r="AT263" s="237" t="s">
        <v>307</v>
      </c>
      <c r="AU263" s="237" t="s">
        <v>84</v>
      </c>
      <c r="AY263" s="17" t="s">
        <v>304</v>
      </c>
      <c r="BE263" s="238">
        <f>IF(N263="základní",J263,0)</f>
        <v>0</v>
      </c>
      <c r="BF263" s="238">
        <f>IF(N263="snížená",J263,0)</f>
        <v>0</v>
      </c>
      <c r="BG263" s="238">
        <f>IF(N263="zákl. přenesená",J263,0)</f>
        <v>0</v>
      </c>
      <c r="BH263" s="238">
        <f>IF(N263="sníž. přenesená",J263,0)</f>
        <v>0</v>
      </c>
      <c r="BI263" s="238">
        <f>IF(N263="nulová",J263,0)</f>
        <v>0</v>
      </c>
      <c r="BJ263" s="17" t="s">
        <v>84</v>
      </c>
      <c r="BK263" s="238">
        <f>ROUND(I263*H263,2)</f>
        <v>0</v>
      </c>
      <c r="BL263" s="17" t="s">
        <v>311</v>
      </c>
      <c r="BM263" s="237" t="s">
        <v>1257</v>
      </c>
    </row>
    <row r="264" s="2" customFormat="1" ht="16.5" customHeight="1">
      <c r="A264" s="38"/>
      <c r="B264" s="39"/>
      <c r="C264" s="226" t="s">
        <v>1047</v>
      </c>
      <c r="D264" s="226" t="s">
        <v>307</v>
      </c>
      <c r="E264" s="227" t="s">
        <v>940</v>
      </c>
      <c r="F264" s="228" t="s">
        <v>1258</v>
      </c>
      <c r="G264" s="229" t="s">
        <v>317</v>
      </c>
      <c r="H264" s="230">
        <v>2.5</v>
      </c>
      <c r="I264" s="231"/>
      <c r="J264" s="232">
        <f>ROUND(I264*H264,2)</f>
        <v>0</v>
      </c>
      <c r="K264" s="228" t="s">
        <v>1</v>
      </c>
      <c r="L264" s="44"/>
      <c r="M264" s="233" t="s">
        <v>1</v>
      </c>
      <c r="N264" s="234" t="s">
        <v>42</v>
      </c>
      <c r="O264" s="91"/>
      <c r="P264" s="235">
        <f>O264*H264</f>
        <v>0</v>
      </c>
      <c r="Q264" s="235">
        <v>0</v>
      </c>
      <c r="R264" s="235">
        <f>Q264*H264</f>
        <v>0</v>
      </c>
      <c r="S264" s="235">
        <v>0</v>
      </c>
      <c r="T264" s="236">
        <f>S264*H264</f>
        <v>0</v>
      </c>
      <c r="U264" s="38"/>
      <c r="V264" s="38"/>
      <c r="W264" s="38"/>
      <c r="X264" s="38"/>
      <c r="Y264" s="38"/>
      <c r="Z264" s="38"/>
      <c r="AA264" s="38"/>
      <c r="AB264" s="38"/>
      <c r="AC264" s="38"/>
      <c r="AD264" s="38"/>
      <c r="AE264" s="38"/>
      <c r="AR264" s="237" t="s">
        <v>311</v>
      </c>
      <c r="AT264" s="237" t="s">
        <v>307</v>
      </c>
      <c r="AU264" s="237" t="s">
        <v>84</v>
      </c>
      <c r="AY264" s="17" t="s">
        <v>304</v>
      </c>
      <c r="BE264" s="238">
        <f>IF(N264="základní",J264,0)</f>
        <v>0</v>
      </c>
      <c r="BF264" s="238">
        <f>IF(N264="snížená",J264,0)</f>
        <v>0</v>
      </c>
      <c r="BG264" s="238">
        <f>IF(N264="zákl. přenesená",J264,0)</f>
        <v>0</v>
      </c>
      <c r="BH264" s="238">
        <f>IF(N264="sníž. přenesená",J264,0)</f>
        <v>0</v>
      </c>
      <c r="BI264" s="238">
        <f>IF(N264="nulová",J264,0)</f>
        <v>0</v>
      </c>
      <c r="BJ264" s="17" t="s">
        <v>84</v>
      </c>
      <c r="BK264" s="238">
        <f>ROUND(I264*H264,2)</f>
        <v>0</v>
      </c>
      <c r="BL264" s="17" t="s">
        <v>311</v>
      </c>
      <c r="BM264" s="237" t="s">
        <v>1259</v>
      </c>
    </row>
    <row r="265" s="2" customFormat="1" ht="16.5" customHeight="1">
      <c r="A265" s="38"/>
      <c r="B265" s="39"/>
      <c r="C265" s="226" t="s">
        <v>1260</v>
      </c>
      <c r="D265" s="226" t="s">
        <v>307</v>
      </c>
      <c r="E265" s="227" t="s">
        <v>1018</v>
      </c>
      <c r="F265" s="228" t="s">
        <v>1261</v>
      </c>
      <c r="G265" s="229" t="s">
        <v>911</v>
      </c>
      <c r="H265" s="230">
        <v>1</v>
      </c>
      <c r="I265" s="231"/>
      <c r="J265" s="232">
        <f>ROUND(I265*H265,2)</f>
        <v>0</v>
      </c>
      <c r="K265" s="228" t="s">
        <v>1</v>
      </c>
      <c r="L265" s="44"/>
      <c r="M265" s="233" t="s">
        <v>1</v>
      </c>
      <c r="N265" s="234" t="s">
        <v>42</v>
      </c>
      <c r="O265" s="91"/>
      <c r="P265" s="235">
        <f>O265*H265</f>
        <v>0</v>
      </c>
      <c r="Q265" s="235">
        <v>0</v>
      </c>
      <c r="R265" s="235">
        <f>Q265*H265</f>
        <v>0</v>
      </c>
      <c r="S265" s="235">
        <v>0</v>
      </c>
      <c r="T265" s="236">
        <f>S265*H265</f>
        <v>0</v>
      </c>
      <c r="U265" s="38"/>
      <c r="V265" s="38"/>
      <c r="W265" s="38"/>
      <c r="X265" s="38"/>
      <c r="Y265" s="38"/>
      <c r="Z265" s="38"/>
      <c r="AA265" s="38"/>
      <c r="AB265" s="38"/>
      <c r="AC265" s="38"/>
      <c r="AD265" s="38"/>
      <c r="AE265" s="38"/>
      <c r="AR265" s="237" t="s">
        <v>311</v>
      </c>
      <c r="AT265" s="237" t="s">
        <v>307</v>
      </c>
      <c r="AU265" s="237" t="s">
        <v>84</v>
      </c>
      <c r="AY265" s="17" t="s">
        <v>304</v>
      </c>
      <c r="BE265" s="238">
        <f>IF(N265="základní",J265,0)</f>
        <v>0</v>
      </c>
      <c r="BF265" s="238">
        <f>IF(N265="snížená",J265,0)</f>
        <v>0</v>
      </c>
      <c r="BG265" s="238">
        <f>IF(N265="zákl. přenesená",J265,0)</f>
        <v>0</v>
      </c>
      <c r="BH265" s="238">
        <f>IF(N265="sníž. přenesená",J265,0)</f>
        <v>0</v>
      </c>
      <c r="BI265" s="238">
        <f>IF(N265="nulová",J265,0)</f>
        <v>0</v>
      </c>
      <c r="BJ265" s="17" t="s">
        <v>84</v>
      </c>
      <c r="BK265" s="238">
        <f>ROUND(I265*H265,2)</f>
        <v>0</v>
      </c>
      <c r="BL265" s="17" t="s">
        <v>311</v>
      </c>
      <c r="BM265" s="237" t="s">
        <v>1262</v>
      </c>
    </row>
    <row r="266" s="2" customFormat="1" ht="24.15" customHeight="1">
      <c r="A266" s="38"/>
      <c r="B266" s="39"/>
      <c r="C266" s="226" t="s">
        <v>1049</v>
      </c>
      <c r="D266" s="226" t="s">
        <v>307</v>
      </c>
      <c r="E266" s="227" t="s">
        <v>1012</v>
      </c>
      <c r="F266" s="228" t="s">
        <v>1263</v>
      </c>
      <c r="G266" s="229" t="s">
        <v>317</v>
      </c>
      <c r="H266" s="230">
        <v>72</v>
      </c>
      <c r="I266" s="231"/>
      <c r="J266" s="232">
        <f>ROUND(I266*H266,2)</f>
        <v>0</v>
      </c>
      <c r="K266" s="228" t="s">
        <v>1</v>
      </c>
      <c r="L266" s="44"/>
      <c r="M266" s="233" t="s">
        <v>1</v>
      </c>
      <c r="N266" s="234" t="s">
        <v>42</v>
      </c>
      <c r="O266" s="91"/>
      <c r="P266" s="235">
        <f>O266*H266</f>
        <v>0</v>
      </c>
      <c r="Q266" s="235">
        <v>0</v>
      </c>
      <c r="R266" s="235">
        <f>Q266*H266</f>
        <v>0</v>
      </c>
      <c r="S266" s="235">
        <v>0</v>
      </c>
      <c r="T266" s="236">
        <f>S266*H266</f>
        <v>0</v>
      </c>
      <c r="U266" s="38"/>
      <c r="V266" s="38"/>
      <c r="W266" s="38"/>
      <c r="X266" s="38"/>
      <c r="Y266" s="38"/>
      <c r="Z266" s="38"/>
      <c r="AA266" s="38"/>
      <c r="AB266" s="38"/>
      <c r="AC266" s="38"/>
      <c r="AD266" s="38"/>
      <c r="AE266" s="38"/>
      <c r="AR266" s="237" t="s">
        <v>311</v>
      </c>
      <c r="AT266" s="237" t="s">
        <v>307</v>
      </c>
      <c r="AU266" s="237" t="s">
        <v>84</v>
      </c>
      <c r="AY266" s="17" t="s">
        <v>304</v>
      </c>
      <c r="BE266" s="238">
        <f>IF(N266="základní",J266,0)</f>
        <v>0</v>
      </c>
      <c r="BF266" s="238">
        <f>IF(N266="snížená",J266,0)</f>
        <v>0</v>
      </c>
      <c r="BG266" s="238">
        <f>IF(N266="zákl. přenesená",J266,0)</f>
        <v>0</v>
      </c>
      <c r="BH266" s="238">
        <f>IF(N266="sníž. přenesená",J266,0)</f>
        <v>0</v>
      </c>
      <c r="BI266" s="238">
        <f>IF(N266="nulová",J266,0)</f>
        <v>0</v>
      </c>
      <c r="BJ266" s="17" t="s">
        <v>84</v>
      </c>
      <c r="BK266" s="238">
        <f>ROUND(I266*H266,2)</f>
        <v>0</v>
      </c>
      <c r="BL266" s="17" t="s">
        <v>311</v>
      </c>
      <c r="BM266" s="237" t="s">
        <v>1264</v>
      </c>
    </row>
    <row r="267" s="12" customFormat="1" ht="25.92" customHeight="1">
      <c r="A267" s="12"/>
      <c r="B267" s="210"/>
      <c r="C267" s="211"/>
      <c r="D267" s="212" t="s">
        <v>76</v>
      </c>
      <c r="E267" s="213" t="s">
        <v>1265</v>
      </c>
      <c r="F267" s="213" t="s">
        <v>1266</v>
      </c>
      <c r="G267" s="211"/>
      <c r="H267" s="211"/>
      <c r="I267" s="214"/>
      <c r="J267" s="215">
        <f>BK267</f>
        <v>0</v>
      </c>
      <c r="K267" s="211"/>
      <c r="L267" s="216"/>
      <c r="M267" s="217"/>
      <c r="N267" s="218"/>
      <c r="O267" s="218"/>
      <c r="P267" s="219">
        <f>SUM(P268:P272)</f>
        <v>0</v>
      </c>
      <c r="Q267" s="218"/>
      <c r="R267" s="219">
        <f>SUM(R268:R272)</f>
        <v>0</v>
      </c>
      <c r="S267" s="218"/>
      <c r="T267" s="220">
        <f>SUM(T268:T272)</f>
        <v>0</v>
      </c>
      <c r="U267" s="12"/>
      <c r="V267" s="12"/>
      <c r="W267" s="12"/>
      <c r="X267" s="12"/>
      <c r="Y267" s="12"/>
      <c r="Z267" s="12"/>
      <c r="AA267" s="12"/>
      <c r="AB267" s="12"/>
      <c r="AC267" s="12"/>
      <c r="AD267" s="12"/>
      <c r="AE267" s="12"/>
      <c r="AR267" s="221" t="s">
        <v>84</v>
      </c>
      <c r="AT267" s="222" t="s">
        <v>76</v>
      </c>
      <c r="AU267" s="222" t="s">
        <v>77</v>
      </c>
      <c r="AY267" s="221" t="s">
        <v>304</v>
      </c>
      <c r="BK267" s="223">
        <f>SUM(BK268:BK272)</f>
        <v>0</v>
      </c>
    </row>
    <row r="268" s="2" customFormat="1" ht="16.5" customHeight="1">
      <c r="A268" s="38"/>
      <c r="B268" s="39"/>
      <c r="C268" s="226" t="s">
        <v>1267</v>
      </c>
      <c r="D268" s="226" t="s">
        <v>307</v>
      </c>
      <c r="E268" s="227" t="s">
        <v>1268</v>
      </c>
      <c r="F268" s="228" t="s">
        <v>1269</v>
      </c>
      <c r="G268" s="229" t="s">
        <v>575</v>
      </c>
      <c r="H268" s="230">
        <v>40</v>
      </c>
      <c r="I268" s="231"/>
      <c r="J268" s="232">
        <f>ROUND(I268*H268,2)</f>
        <v>0</v>
      </c>
      <c r="K268" s="228" t="s">
        <v>1</v>
      </c>
      <c r="L268" s="44"/>
      <c r="M268" s="233" t="s">
        <v>1</v>
      </c>
      <c r="N268" s="234" t="s">
        <v>42</v>
      </c>
      <c r="O268" s="91"/>
      <c r="P268" s="235">
        <f>O268*H268</f>
        <v>0</v>
      </c>
      <c r="Q268" s="235">
        <v>0</v>
      </c>
      <c r="R268" s="235">
        <f>Q268*H268</f>
        <v>0</v>
      </c>
      <c r="S268" s="235">
        <v>0</v>
      </c>
      <c r="T268" s="236">
        <f>S268*H268</f>
        <v>0</v>
      </c>
      <c r="U268" s="38"/>
      <c r="V268" s="38"/>
      <c r="W268" s="38"/>
      <c r="X268" s="38"/>
      <c r="Y268" s="38"/>
      <c r="Z268" s="38"/>
      <c r="AA268" s="38"/>
      <c r="AB268" s="38"/>
      <c r="AC268" s="38"/>
      <c r="AD268" s="38"/>
      <c r="AE268" s="38"/>
      <c r="AR268" s="237" t="s">
        <v>311</v>
      </c>
      <c r="AT268" s="237" t="s">
        <v>307</v>
      </c>
      <c r="AU268" s="237" t="s">
        <v>84</v>
      </c>
      <c r="AY268" s="17" t="s">
        <v>304</v>
      </c>
      <c r="BE268" s="238">
        <f>IF(N268="základní",J268,0)</f>
        <v>0</v>
      </c>
      <c r="BF268" s="238">
        <f>IF(N268="snížená",J268,0)</f>
        <v>0</v>
      </c>
      <c r="BG268" s="238">
        <f>IF(N268="zákl. přenesená",J268,0)</f>
        <v>0</v>
      </c>
      <c r="BH268" s="238">
        <f>IF(N268="sníž. přenesená",J268,0)</f>
        <v>0</v>
      </c>
      <c r="BI268" s="238">
        <f>IF(N268="nulová",J268,0)</f>
        <v>0</v>
      </c>
      <c r="BJ268" s="17" t="s">
        <v>84</v>
      </c>
      <c r="BK268" s="238">
        <f>ROUND(I268*H268,2)</f>
        <v>0</v>
      </c>
      <c r="BL268" s="17" t="s">
        <v>311</v>
      </c>
      <c r="BM268" s="237" t="s">
        <v>1270</v>
      </c>
    </row>
    <row r="269" s="2" customFormat="1" ht="16.5" customHeight="1">
      <c r="A269" s="38"/>
      <c r="B269" s="39"/>
      <c r="C269" s="226" t="s">
        <v>1053</v>
      </c>
      <c r="D269" s="226" t="s">
        <v>307</v>
      </c>
      <c r="E269" s="227" t="s">
        <v>1271</v>
      </c>
      <c r="F269" s="228" t="s">
        <v>1272</v>
      </c>
      <c r="G269" s="229" t="s">
        <v>547</v>
      </c>
      <c r="H269" s="230">
        <v>4</v>
      </c>
      <c r="I269" s="231"/>
      <c r="J269" s="232">
        <f>ROUND(I269*H269,2)</f>
        <v>0</v>
      </c>
      <c r="K269" s="228" t="s">
        <v>1</v>
      </c>
      <c r="L269" s="44"/>
      <c r="M269" s="233" t="s">
        <v>1</v>
      </c>
      <c r="N269" s="234" t="s">
        <v>42</v>
      </c>
      <c r="O269" s="91"/>
      <c r="P269" s="235">
        <f>O269*H269</f>
        <v>0</v>
      </c>
      <c r="Q269" s="235">
        <v>0</v>
      </c>
      <c r="R269" s="235">
        <f>Q269*H269</f>
        <v>0</v>
      </c>
      <c r="S269" s="235">
        <v>0</v>
      </c>
      <c r="T269" s="236">
        <f>S269*H269</f>
        <v>0</v>
      </c>
      <c r="U269" s="38"/>
      <c r="V269" s="38"/>
      <c r="W269" s="38"/>
      <c r="X269" s="38"/>
      <c r="Y269" s="38"/>
      <c r="Z269" s="38"/>
      <c r="AA269" s="38"/>
      <c r="AB269" s="38"/>
      <c r="AC269" s="38"/>
      <c r="AD269" s="38"/>
      <c r="AE269" s="38"/>
      <c r="AR269" s="237" t="s">
        <v>311</v>
      </c>
      <c r="AT269" s="237" t="s">
        <v>307</v>
      </c>
      <c r="AU269" s="237" t="s">
        <v>84</v>
      </c>
      <c r="AY269" s="17" t="s">
        <v>304</v>
      </c>
      <c r="BE269" s="238">
        <f>IF(N269="základní",J269,0)</f>
        <v>0</v>
      </c>
      <c r="BF269" s="238">
        <f>IF(N269="snížená",J269,0)</f>
        <v>0</v>
      </c>
      <c r="BG269" s="238">
        <f>IF(N269="zákl. přenesená",J269,0)</f>
        <v>0</v>
      </c>
      <c r="BH269" s="238">
        <f>IF(N269="sníž. přenesená",J269,0)</f>
        <v>0</v>
      </c>
      <c r="BI269" s="238">
        <f>IF(N269="nulová",J269,0)</f>
        <v>0</v>
      </c>
      <c r="BJ269" s="17" t="s">
        <v>84</v>
      </c>
      <c r="BK269" s="238">
        <f>ROUND(I269*H269,2)</f>
        <v>0</v>
      </c>
      <c r="BL269" s="17" t="s">
        <v>311</v>
      </c>
      <c r="BM269" s="237" t="s">
        <v>1273</v>
      </c>
    </row>
    <row r="270" s="2" customFormat="1" ht="16.5" customHeight="1">
      <c r="A270" s="38"/>
      <c r="B270" s="39"/>
      <c r="C270" s="226" t="s">
        <v>1274</v>
      </c>
      <c r="D270" s="226" t="s">
        <v>307</v>
      </c>
      <c r="E270" s="227" t="s">
        <v>1275</v>
      </c>
      <c r="F270" s="228" t="s">
        <v>1276</v>
      </c>
      <c r="G270" s="229" t="s">
        <v>911</v>
      </c>
      <c r="H270" s="230">
        <v>1</v>
      </c>
      <c r="I270" s="231"/>
      <c r="J270" s="232">
        <f>ROUND(I270*H270,2)</f>
        <v>0</v>
      </c>
      <c r="K270" s="228" t="s">
        <v>1</v>
      </c>
      <c r="L270" s="44"/>
      <c r="M270" s="233" t="s">
        <v>1</v>
      </c>
      <c r="N270" s="234" t="s">
        <v>42</v>
      </c>
      <c r="O270" s="91"/>
      <c r="P270" s="235">
        <f>O270*H270</f>
        <v>0</v>
      </c>
      <c r="Q270" s="235">
        <v>0</v>
      </c>
      <c r="R270" s="235">
        <f>Q270*H270</f>
        <v>0</v>
      </c>
      <c r="S270" s="235">
        <v>0</v>
      </c>
      <c r="T270" s="236">
        <f>S270*H270</f>
        <v>0</v>
      </c>
      <c r="U270" s="38"/>
      <c r="V270" s="38"/>
      <c r="W270" s="38"/>
      <c r="X270" s="38"/>
      <c r="Y270" s="38"/>
      <c r="Z270" s="38"/>
      <c r="AA270" s="38"/>
      <c r="AB270" s="38"/>
      <c r="AC270" s="38"/>
      <c r="AD270" s="38"/>
      <c r="AE270" s="38"/>
      <c r="AR270" s="237" t="s">
        <v>311</v>
      </c>
      <c r="AT270" s="237" t="s">
        <v>307</v>
      </c>
      <c r="AU270" s="237" t="s">
        <v>84</v>
      </c>
      <c r="AY270" s="17" t="s">
        <v>304</v>
      </c>
      <c r="BE270" s="238">
        <f>IF(N270="základní",J270,0)</f>
        <v>0</v>
      </c>
      <c r="BF270" s="238">
        <f>IF(N270="snížená",J270,0)</f>
        <v>0</v>
      </c>
      <c r="BG270" s="238">
        <f>IF(N270="zákl. přenesená",J270,0)</f>
        <v>0</v>
      </c>
      <c r="BH270" s="238">
        <f>IF(N270="sníž. přenesená",J270,0)</f>
        <v>0</v>
      </c>
      <c r="BI270" s="238">
        <f>IF(N270="nulová",J270,0)</f>
        <v>0</v>
      </c>
      <c r="BJ270" s="17" t="s">
        <v>84</v>
      </c>
      <c r="BK270" s="238">
        <f>ROUND(I270*H270,2)</f>
        <v>0</v>
      </c>
      <c r="BL270" s="17" t="s">
        <v>311</v>
      </c>
      <c r="BM270" s="237" t="s">
        <v>1277</v>
      </c>
    </row>
    <row r="271" s="2" customFormat="1" ht="16.5" customHeight="1">
      <c r="A271" s="38"/>
      <c r="B271" s="39"/>
      <c r="C271" s="226" t="s">
        <v>1056</v>
      </c>
      <c r="D271" s="226" t="s">
        <v>307</v>
      </c>
      <c r="E271" s="227" t="s">
        <v>1278</v>
      </c>
      <c r="F271" s="228" t="s">
        <v>1279</v>
      </c>
      <c r="G271" s="229" t="s">
        <v>911</v>
      </c>
      <c r="H271" s="230">
        <v>1</v>
      </c>
      <c r="I271" s="231"/>
      <c r="J271" s="232">
        <f>ROUND(I271*H271,2)</f>
        <v>0</v>
      </c>
      <c r="K271" s="228" t="s">
        <v>1</v>
      </c>
      <c r="L271" s="44"/>
      <c r="M271" s="233" t="s">
        <v>1</v>
      </c>
      <c r="N271" s="234" t="s">
        <v>42</v>
      </c>
      <c r="O271" s="91"/>
      <c r="P271" s="235">
        <f>O271*H271</f>
        <v>0</v>
      </c>
      <c r="Q271" s="235">
        <v>0</v>
      </c>
      <c r="R271" s="235">
        <f>Q271*H271</f>
        <v>0</v>
      </c>
      <c r="S271" s="235">
        <v>0</v>
      </c>
      <c r="T271" s="236">
        <f>S271*H271</f>
        <v>0</v>
      </c>
      <c r="U271" s="38"/>
      <c r="V271" s="38"/>
      <c r="W271" s="38"/>
      <c r="X271" s="38"/>
      <c r="Y271" s="38"/>
      <c r="Z271" s="38"/>
      <c r="AA271" s="38"/>
      <c r="AB271" s="38"/>
      <c r="AC271" s="38"/>
      <c r="AD271" s="38"/>
      <c r="AE271" s="38"/>
      <c r="AR271" s="237" t="s">
        <v>311</v>
      </c>
      <c r="AT271" s="237" t="s">
        <v>307</v>
      </c>
      <c r="AU271" s="237" t="s">
        <v>84</v>
      </c>
      <c r="AY271" s="17" t="s">
        <v>304</v>
      </c>
      <c r="BE271" s="238">
        <f>IF(N271="základní",J271,0)</f>
        <v>0</v>
      </c>
      <c r="BF271" s="238">
        <f>IF(N271="snížená",J271,0)</f>
        <v>0</v>
      </c>
      <c r="BG271" s="238">
        <f>IF(N271="zákl. přenesená",J271,0)</f>
        <v>0</v>
      </c>
      <c r="BH271" s="238">
        <f>IF(N271="sníž. přenesená",J271,0)</f>
        <v>0</v>
      </c>
      <c r="BI271" s="238">
        <f>IF(N271="nulová",J271,0)</f>
        <v>0</v>
      </c>
      <c r="BJ271" s="17" t="s">
        <v>84</v>
      </c>
      <c r="BK271" s="238">
        <f>ROUND(I271*H271,2)</f>
        <v>0</v>
      </c>
      <c r="BL271" s="17" t="s">
        <v>311</v>
      </c>
      <c r="BM271" s="237" t="s">
        <v>1280</v>
      </c>
    </row>
    <row r="272" s="2" customFormat="1" ht="16.5" customHeight="1">
      <c r="A272" s="38"/>
      <c r="B272" s="39"/>
      <c r="C272" s="226" t="s">
        <v>1281</v>
      </c>
      <c r="D272" s="226" t="s">
        <v>307</v>
      </c>
      <c r="E272" s="227" t="s">
        <v>466</v>
      </c>
      <c r="F272" s="228" t="s">
        <v>1282</v>
      </c>
      <c r="G272" s="229" t="s">
        <v>911</v>
      </c>
      <c r="H272" s="230">
        <v>120</v>
      </c>
      <c r="I272" s="231"/>
      <c r="J272" s="232">
        <f>ROUND(I272*H272,2)</f>
        <v>0</v>
      </c>
      <c r="K272" s="228" t="s">
        <v>1</v>
      </c>
      <c r="L272" s="44"/>
      <c r="M272" s="286" t="s">
        <v>1</v>
      </c>
      <c r="N272" s="287" t="s">
        <v>42</v>
      </c>
      <c r="O272" s="288"/>
      <c r="P272" s="289">
        <f>O272*H272</f>
        <v>0</v>
      </c>
      <c r="Q272" s="289">
        <v>0</v>
      </c>
      <c r="R272" s="289">
        <f>Q272*H272</f>
        <v>0</v>
      </c>
      <c r="S272" s="289">
        <v>0</v>
      </c>
      <c r="T272" s="290">
        <f>S272*H272</f>
        <v>0</v>
      </c>
      <c r="U272" s="38"/>
      <c r="V272" s="38"/>
      <c r="W272" s="38"/>
      <c r="X272" s="38"/>
      <c r="Y272" s="38"/>
      <c r="Z272" s="38"/>
      <c r="AA272" s="38"/>
      <c r="AB272" s="38"/>
      <c r="AC272" s="38"/>
      <c r="AD272" s="38"/>
      <c r="AE272" s="38"/>
      <c r="AR272" s="237" t="s">
        <v>311</v>
      </c>
      <c r="AT272" s="237" t="s">
        <v>307</v>
      </c>
      <c r="AU272" s="237" t="s">
        <v>84</v>
      </c>
      <c r="AY272" s="17" t="s">
        <v>304</v>
      </c>
      <c r="BE272" s="238">
        <f>IF(N272="základní",J272,0)</f>
        <v>0</v>
      </c>
      <c r="BF272" s="238">
        <f>IF(N272="snížená",J272,0)</f>
        <v>0</v>
      </c>
      <c r="BG272" s="238">
        <f>IF(N272="zákl. přenesená",J272,0)</f>
        <v>0</v>
      </c>
      <c r="BH272" s="238">
        <f>IF(N272="sníž. přenesená",J272,0)</f>
        <v>0</v>
      </c>
      <c r="BI272" s="238">
        <f>IF(N272="nulová",J272,0)</f>
        <v>0</v>
      </c>
      <c r="BJ272" s="17" t="s">
        <v>84</v>
      </c>
      <c r="BK272" s="238">
        <f>ROUND(I272*H272,2)</f>
        <v>0</v>
      </c>
      <c r="BL272" s="17" t="s">
        <v>311</v>
      </c>
      <c r="BM272" s="237" t="s">
        <v>1283</v>
      </c>
    </row>
    <row r="273" s="2" customFormat="1" ht="6.96" customHeight="1">
      <c r="A273" s="38"/>
      <c r="B273" s="66"/>
      <c r="C273" s="67"/>
      <c r="D273" s="67"/>
      <c r="E273" s="67"/>
      <c r="F273" s="67"/>
      <c r="G273" s="67"/>
      <c r="H273" s="67"/>
      <c r="I273" s="67"/>
      <c r="J273" s="67"/>
      <c r="K273" s="67"/>
      <c r="L273" s="44"/>
      <c r="M273" s="38"/>
      <c r="O273" s="38"/>
      <c r="P273" s="38"/>
      <c r="Q273" s="38"/>
      <c r="R273" s="38"/>
      <c r="S273" s="38"/>
      <c r="T273" s="38"/>
      <c r="U273" s="38"/>
      <c r="V273" s="38"/>
      <c r="W273" s="38"/>
      <c r="X273" s="38"/>
      <c r="Y273" s="38"/>
      <c r="Z273" s="38"/>
      <c r="AA273" s="38"/>
      <c r="AB273" s="38"/>
      <c r="AC273" s="38"/>
      <c r="AD273" s="38"/>
      <c r="AE273" s="38"/>
    </row>
  </sheetData>
  <sheetProtection sheet="1" autoFilter="0" formatColumns="0" formatRows="0" objects="1" scenarios="1" spinCount="100000" saltValue="W4e0GJBUwBGkaw1mKHwPqsK/kuL8eN3Q1PGuYZWsF0f2ITcg9fewonyL+wPUlDxy/U8GfIK/fEHn1YYJhL7TkA==" hashValue="DIgel0Tgvx3nmJ9ScijQOzp0FNzkb/+boGUT1z4UOz3UMN5aJGF2jYK1LC+ME75tpPpGuIS1xX1OSWxjrADB0w==" algorithmName="SHA-512" password="CC35"/>
  <autoFilter ref="C124:K272"/>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262</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2686</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2833</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ROUND((SUM(BE125:BE154)),  2)</f>
        <v>0</v>
      </c>
      <c r="G35" s="38"/>
      <c r="H35" s="38"/>
      <c r="I35" s="164">
        <v>0.20999999999999999</v>
      </c>
      <c r="J35" s="163">
        <f>ROUND(((SUM(BE125:BE154))*I35),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ROUND((SUM(BF125:BF154)),  2)</f>
        <v>0</v>
      </c>
      <c r="G36" s="38"/>
      <c r="H36" s="38"/>
      <c r="I36" s="164">
        <v>0.12</v>
      </c>
      <c r="J36" s="163">
        <f>ROUND(((SUM(BF125:BF154))*I36),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ROUND((SUM(BG125:BG154)),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ROUND((SUM(BH125:BH154)),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ROUND((SUM(BI125:BI154)),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2686</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09.5.2 - VZT-STOUPAČKY</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1564</v>
      </c>
      <c r="E99" s="191"/>
      <c r="F99" s="191"/>
      <c r="G99" s="191"/>
      <c r="H99" s="191"/>
      <c r="I99" s="191"/>
      <c r="J99" s="192">
        <f>J126</f>
        <v>0</v>
      </c>
      <c r="K99" s="189"/>
      <c r="L99" s="193"/>
      <c r="S99" s="9"/>
      <c r="T99" s="9"/>
      <c r="U99" s="9"/>
      <c r="V99" s="9"/>
      <c r="W99" s="9"/>
      <c r="X99" s="9"/>
      <c r="Y99" s="9"/>
      <c r="Z99" s="9"/>
      <c r="AA99" s="9"/>
      <c r="AB99" s="9"/>
      <c r="AC99" s="9"/>
      <c r="AD99" s="9"/>
      <c r="AE99" s="9"/>
    </row>
    <row r="100" s="9" customFormat="1" ht="24.96" customHeight="1">
      <c r="A100" s="9"/>
      <c r="B100" s="188"/>
      <c r="C100" s="189"/>
      <c r="D100" s="190" t="s">
        <v>1286</v>
      </c>
      <c r="E100" s="191"/>
      <c r="F100" s="191"/>
      <c r="G100" s="191"/>
      <c r="H100" s="191"/>
      <c r="I100" s="191"/>
      <c r="J100" s="192">
        <f>J140</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1287</v>
      </c>
      <c r="E101" s="191"/>
      <c r="F101" s="191"/>
      <c r="G101" s="191"/>
      <c r="H101" s="191"/>
      <c r="I101" s="191"/>
      <c r="J101" s="192">
        <f>J143</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1808</v>
      </c>
      <c r="E102" s="191"/>
      <c r="F102" s="191"/>
      <c r="G102" s="191"/>
      <c r="H102" s="191"/>
      <c r="I102" s="191"/>
      <c r="J102" s="192">
        <f>J149</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2834</v>
      </c>
      <c r="E103" s="191"/>
      <c r="F103" s="191"/>
      <c r="G103" s="191"/>
      <c r="H103" s="191"/>
      <c r="I103" s="191"/>
      <c r="J103" s="192">
        <f>J153</f>
        <v>0</v>
      </c>
      <c r="K103" s="189"/>
      <c r="L103" s="193"/>
      <c r="S103" s="9"/>
      <c r="T103" s="9"/>
      <c r="U103" s="9"/>
      <c r="V103" s="9"/>
      <c r="W103" s="9"/>
      <c r="X103" s="9"/>
      <c r="Y103" s="9"/>
      <c r="Z103" s="9"/>
      <c r="AA103" s="9"/>
      <c r="AB103" s="9"/>
      <c r="AC103" s="9"/>
      <c r="AD103" s="9"/>
      <c r="AE103" s="9"/>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2686</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09.5.2 - VZT-STOUPAČKY</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25.65" customHeight="1">
      <c r="A121" s="38"/>
      <c r="B121" s="39"/>
      <c r="C121" s="32" t="s">
        <v>24</v>
      </c>
      <c r="D121" s="40"/>
      <c r="E121" s="40"/>
      <c r="F121" s="27" t="str">
        <f>E17</f>
        <v>Krajský úřad Královéhradeckého kraje</v>
      </c>
      <c r="G121" s="40"/>
      <c r="H121" s="40"/>
      <c r="I121" s="32" t="s">
        <v>30</v>
      </c>
      <c r="J121" s="36" t="str">
        <f>E23</f>
        <v>Energy Benefit Centre a.s.</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P126+P140+P143+P149+P153</f>
        <v>0</v>
      </c>
      <c r="Q125" s="104"/>
      <c r="R125" s="207">
        <f>R126+R140+R143+R149+R153</f>
        <v>0</v>
      </c>
      <c r="S125" s="104"/>
      <c r="T125" s="208">
        <f>T126+T140+T143+T149+T153</f>
        <v>0</v>
      </c>
      <c r="U125" s="38"/>
      <c r="V125" s="38"/>
      <c r="W125" s="38"/>
      <c r="X125" s="38"/>
      <c r="Y125" s="38"/>
      <c r="Z125" s="38"/>
      <c r="AA125" s="38"/>
      <c r="AB125" s="38"/>
      <c r="AC125" s="38"/>
      <c r="AD125" s="38"/>
      <c r="AE125" s="38"/>
      <c r="AT125" s="17" t="s">
        <v>76</v>
      </c>
      <c r="AU125" s="17" t="s">
        <v>275</v>
      </c>
      <c r="BK125" s="209">
        <f>BK126+BK140+BK143+BK149+BK153</f>
        <v>0</v>
      </c>
    </row>
    <row r="126" s="12" customFormat="1" ht="25.92" customHeight="1">
      <c r="A126" s="12"/>
      <c r="B126" s="210"/>
      <c r="C126" s="211"/>
      <c r="D126" s="212" t="s">
        <v>76</v>
      </c>
      <c r="E126" s="213" t="s">
        <v>84</v>
      </c>
      <c r="F126" s="213" t="s">
        <v>1567</v>
      </c>
      <c r="G126" s="211"/>
      <c r="H126" s="211"/>
      <c r="I126" s="214"/>
      <c r="J126" s="215">
        <f>BK126</f>
        <v>0</v>
      </c>
      <c r="K126" s="211"/>
      <c r="L126" s="216"/>
      <c r="M126" s="217"/>
      <c r="N126" s="218"/>
      <c r="O126" s="218"/>
      <c r="P126" s="219">
        <f>SUM(P127:P139)</f>
        <v>0</v>
      </c>
      <c r="Q126" s="218"/>
      <c r="R126" s="219">
        <f>SUM(R127:R139)</f>
        <v>0</v>
      </c>
      <c r="S126" s="218"/>
      <c r="T126" s="220">
        <f>SUM(T127:T139)</f>
        <v>0</v>
      </c>
      <c r="U126" s="12"/>
      <c r="V126" s="12"/>
      <c r="W126" s="12"/>
      <c r="X126" s="12"/>
      <c r="Y126" s="12"/>
      <c r="Z126" s="12"/>
      <c r="AA126" s="12"/>
      <c r="AB126" s="12"/>
      <c r="AC126" s="12"/>
      <c r="AD126" s="12"/>
      <c r="AE126" s="12"/>
      <c r="AR126" s="221" t="s">
        <v>84</v>
      </c>
      <c r="AT126" s="222" t="s">
        <v>76</v>
      </c>
      <c r="AU126" s="222" t="s">
        <v>77</v>
      </c>
      <c r="AY126" s="221" t="s">
        <v>304</v>
      </c>
      <c r="BK126" s="223">
        <f>SUM(BK127:BK139)</f>
        <v>0</v>
      </c>
    </row>
    <row r="127" s="2" customFormat="1" ht="49.05" customHeight="1">
      <c r="A127" s="38"/>
      <c r="B127" s="39"/>
      <c r="C127" s="226" t="s">
        <v>84</v>
      </c>
      <c r="D127" s="226" t="s">
        <v>307</v>
      </c>
      <c r="E127" s="227" t="s">
        <v>2835</v>
      </c>
      <c r="F127" s="228" t="s">
        <v>2836</v>
      </c>
      <c r="G127" s="229" t="s">
        <v>911</v>
      </c>
      <c r="H127" s="230">
        <v>2</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86</v>
      </c>
    </row>
    <row r="128" s="2" customFormat="1" ht="49.05" customHeight="1">
      <c r="A128" s="38"/>
      <c r="B128" s="39"/>
      <c r="C128" s="226" t="s">
        <v>86</v>
      </c>
      <c r="D128" s="226" t="s">
        <v>307</v>
      </c>
      <c r="E128" s="227" t="s">
        <v>2837</v>
      </c>
      <c r="F128" s="228" t="s">
        <v>2838</v>
      </c>
      <c r="G128" s="229" t="s">
        <v>911</v>
      </c>
      <c r="H128" s="230">
        <v>2</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311</v>
      </c>
    </row>
    <row r="129" s="2" customFormat="1" ht="49.05" customHeight="1">
      <c r="A129" s="38"/>
      <c r="B129" s="39"/>
      <c r="C129" s="226" t="s">
        <v>305</v>
      </c>
      <c r="D129" s="226" t="s">
        <v>307</v>
      </c>
      <c r="E129" s="227" t="s">
        <v>2839</v>
      </c>
      <c r="F129" s="228" t="s">
        <v>2840</v>
      </c>
      <c r="G129" s="229" t="s">
        <v>911</v>
      </c>
      <c r="H129" s="230">
        <v>3</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313</v>
      </c>
    </row>
    <row r="130" s="2" customFormat="1" ht="49.05" customHeight="1">
      <c r="A130" s="38"/>
      <c r="B130" s="39"/>
      <c r="C130" s="226" t="s">
        <v>311</v>
      </c>
      <c r="D130" s="226" t="s">
        <v>307</v>
      </c>
      <c r="E130" s="227" t="s">
        <v>2841</v>
      </c>
      <c r="F130" s="228" t="s">
        <v>2842</v>
      </c>
      <c r="G130" s="229" t="s">
        <v>911</v>
      </c>
      <c r="H130" s="230">
        <v>2</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348</v>
      </c>
    </row>
    <row r="131" s="2" customFormat="1" ht="49.05" customHeight="1">
      <c r="A131" s="38"/>
      <c r="B131" s="39"/>
      <c r="C131" s="226" t="s">
        <v>330</v>
      </c>
      <c r="D131" s="226" t="s">
        <v>307</v>
      </c>
      <c r="E131" s="227" t="s">
        <v>2843</v>
      </c>
      <c r="F131" s="228" t="s">
        <v>2844</v>
      </c>
      <c r="G131" s="229" t="s">
        <v>911</v>
      </c>
      <c r="H131" s="230">
        <v>2</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362</v>
      </c>
    </row>
    <row r="132" s="2" customFormat="1" ht="49.05" customHeight="1">
      <c r="A132" s="38"/>
      <c r="B132" s="39"/>
      <c r="C132" s="226" t="s">
        <v>313</v>
      </c>
      <c r="D132" s="226" t="s">
        <v>307</v>
      </c>
      <c r="E132" s="227" t="s">
        <v>2845</v>
      </c>
      <c r="F132" s="228" t="s">
        <v>2846</v>
      </c>
      <c r="G132" s="229" t="s">
        <v>911</v>
      </c>
      <c r="H132" s="230">
        <v>2</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8</v>
      </c>
    </row>
    <row r="133" s="2" customFormat="1" ht="49.05" customHeight="1">
      <c r="A133" s="38"/>
      <c r="B133" s="39"/>
      <c r="C133" s="226" t="s">
        <v>343</v>
      </c>
      <c r="D133" s="226" t="s">
        <v>307</v>
      </c>
      <c r="E133" s="227" t="s">
        <v>2847</v>
      </c>
      <c r="F133" s="228" t="s">
        <v>2848</v>
      </c>
      <c r="G133" s="229" t="s">
        <v>911</v>
      </c>
      <c r="H133" s="230">
        <v>2</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381</v>
      </c>
    </row>
    <row r="134" s="2" customFormat="1" ht="49.05" customHeight="1">
      <c r="A134" s="38"/>
      <c r="B134" s="39"/>
      <c r="C134" s="226" t="s">
        <v>348</v>
      </c>
      <c r="D134" s="226" t="s">
        <v>307</v>
      </c>
      <c r="E134" s="227" t="s">
        <v>1588</v>
      </c>
      <c r="F134" s="228" t="s">
        <v>1589</v>
      </c>
      <c r="G134" s="229" t="s">
        <v>911</v>
      </c>
      <c r="H134" s="230">
        <v>1</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392</v>
      </c>
    </row>
    <row r="135" s="2" customFormat="1" ht="49.05" customHeight="1">
      <c r="A135" s="38"/>
      <c r="B135" s="39"/>
      <c r="C135" s="226" t="s">
        <v>325</v>
      </c>
      <c r="D135" s="226" t="s">
        <v>307</v>
      </c>
      <c r="E135" s="227" t="s">
        <v>2849</v>
      </c>
      <c r="F135" s="228" t="s">
        <v>2850</v>
      </c>
      <c r="G135" s="229" t="s">
        <v>911</v>
      </c>
      <c r="H135" s="230">
        <v>2</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403</v>
      </c>
    </row>
    <row r="136" s="2" customFormat="1" ht="55.5" customHeight="1">
      <c r="A136" s="38"/>
      <c r="B136" s="39"/>
      <c r="C136" s="226" t="s">
        <v>362</v>
      </c>
      <c r="D136" s="226" t="s">
        <v>307</v>
      </c>
      <c r="E136" s="227" t="s">
        <v>1618</v>
      </c>
      <c r="F136" s="228" t="s">
        <v>1305</v>
      </c>
      <c r="G136" s="229" t="s">
        <v>317</v>
      </c>
      <c r="H136" s="230">
        <v>300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311</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414</v>
      </c>
    </row>
    <row r="137" s="2" customFormat="1" ht="66.75" customHeight="1">
      <c r="A137" s="38"/>
      <c r="B137" s="39"/>
      <c r="C137" s="226" t="s">
        <v>367</v>
      </c>
      <c r="D137" s="226" t="s">
        <v>307</v>
      </c>
      <c r="E137" s="227" t="s">
        <v>1619</v>
      </c>
      <c r="F137" s="228" t="s">
        <v>1620</v>
      </c>
      <c r="G137" s="229" t="s">
        <v>317</v>
      </c>
      <c r="H137" s="230">
        <v>120</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422</v>
      </c>
    </row>
    <row r="138" s="2" customFormat="1" ht="90" customHeight="1">
      <c r="A138" s="38"/>
      <c r="B138" s="39"/>
      <c r="C138" s="226" t="s">
        <v>8</v>
      </c>
      <c r="D138" s="226" t="s">
        <v>307</v>
      </c>
      <c r="E138" s="227" t="s">
        <v>2851</v>
      </c>
      <c r="F138" s="228" t="s">
        <v>1676</v>
      </c>
      <c r="G138" s="229" t="s">
        <v>317</v>
      </c>
      <c r="H138" s="230">
        <v>90</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433</v>
      </c>
    </row>
    <row r="139" s="2" customFormat="1" ht="49.05" customHeight="1">
      <c r="A139" s="38"/>
      <c r="B139" s="39"/>
      <c r="C139" s="226" t="s">
        <v>375</v>
      </c>
      <c r="D139" s="226" t="s">
        <v>307</v>
      </c>
      <c r="E139" s="227" t="s">
        <v>1621</v>
      </c>
      <c r="F139" s="228" t="s">
        <v>1312</v>
      </c>
      <c r="G139" s="229" t="s">
        <v>1310</v>
      </c>
      <c r="H139" s="230">
        <v>75</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443</v>
      </c>
    </row>
    <row r="140" s="12" customFormat="1" ht="25.92" customHeight="1">
      <c r="A140" s="12"/>
      <c r="B140" s="210"/>
      <c r="C140" s="211"/>
      <c r="D140" s="212" t="s">
        <v>76</v>
      </c>
      <c r="E140" s="213" t="s">
        <v>86</v>
      </c>
      <c r="F140" s="213" t="s">
        <v>1290</v>
      </c>
      <c r="G140" s="211"/>
      <c r="H140" s="211"/>
      <c r="I140" s="214"/>
      <c r="J140" s="215">
        <f>BK140</f>
        <v>0</v>
      </c>
      <c r="K140" s="211"/>
      <c r="L140" s="216"/>
      <c r="M140" s="217"/>
      <c r="N140" s="218"/>
      <c r="O140" s="218"/>
      <c r="P140" s="219">
        <f>SUM(P141:P142)</f>
        <v>0</v>
      </c>
      <c r="Q140" s="218"/>
      <c r="R140" s="219">
        <f>SUM(R141:R142)</f>
        <v>0</v>
      </c>
      <c r="S140" s="218"/>
      <c r="T140" s="220">
        <f>SUM(T141:T142)</f>
        <v>0</v>
      </c>
      <c r="U140" s="12"/>
      <c r="V140" s="12"/>
      <c r="W140" s="12"/>
      <c r="X140" s="12"/>
      <c r="Y140" s="12"/>
      <c r="Z140" s="12"/>
      <c r="AA140" s="12"/>
      <c r="AB140" s="12"/>
      <c r="AC140" s="12"/>
      <c r="AD140" s="12"/>
      <c r="AE140" s="12"/>
      <c r="AR140" s="221" t="s">
        <v>84</v>
      </c>
      <c r="AT140" s="222" t="s">
        <v>76</v>
      </c>
      <c r="AU140" s="222" t="s">
        <v>77</v>
      </c>
      <c r="AY140" s="221" t="s">
        <v>304</v>
      </c>
      <c r="BK140" s="223">
        <f>SUM(BK141:BK142)</f>
        <v>0</v>
      </c>
    </row>
    <row r="141" s="2" customFormat="1" ht="37.8" customHeight="1">
      <c r="A141" s="38"/>
      <c r="B141" s="39"/>
      <c r="C141" s="226" t="s">
        <v>381</v>
      </c>
      <c r="D141" s="226" t="s">
        <v>307</v>
      </c>
      <c r="E141" s="227" t="s">
        <v>2852</v>
      </c>
      <c r="F141" s="228" t="s">
        <v>2853</v>
      </c>
      <c r="G141" s="229" t="s">
        <v>911</v>
      </c>
      <c r="H141" s="230">
        <v>7</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451</v>
      </c>
    </row>
    <row r="142" s="2" customFormat="1" ht="55.5" customHeight="1">
      <c r="A142" s="38"/>
      <c r="B142" s="39"/>
      <c r="C142" s="226" t="s">
        <v>389</v>
      </c>
      <c r="D142" s="226" t="s">
        <v>307</v>
      </c>
      <c r="E142" s="227" t="s">
        <v>1304</v>
      </c>
      <c r="F142" s="228" t="s">
        <v>1305</v>
      </c>
      <c r="G142" s="229" t="s">
        <v>317</v>
      </c>
      <c r="H142" s="230">
        <v>70</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461</v>
      </c>
    </row>
    <row r="143" s="12" customFormat="1" ht="25.92" customHeight="1">
      <c r="A143" s="12"/>
      <c r="B143" s="210"/>
      <c r="C143" s="211"/>
      <c r="D143" s="212" t="s">
        <v>76</v>
      </c>
      <c r="E143" s="213" t="s">
        <v>305</v>
      </c>
      <c r="F143" s="213" t="s">
        <v>1313</v>
      </c>
      <c r="G143" s="211"/>
      <c r="H143" s="211"/>
      <c r="I143" s="214"/>
      <c r="J143" s="215">
        <f>BK143</f>
        <v>0</v>
      </c>
      <c r="K143" s="211"/>
      <c r="L143" s="216"/>
      <c r="M143" s="217"/>
      <c r="N143" s="218"/>
      <c r="O143" s="218"/>
      <c r="P143" s="219">
        <f>SUM(P144:P148)</f>
        <v>0</v>
      </c>
      <c r="Q143" s="218"/>
      <c r="R143" s="219">
        <f>SUM(R144:R148)</f>
        <v>0</v>
      </c>
      <c r="S143" s="218"/>
      <c r="T143" s="220">
        <f>SUM(T144:T148)</f>
        <v>0</v>
      </c>
      <c r="U143" s="12"/>
      <c r="V143" s="12"/>
      <c r="W143" s="12"/>
      <c r="X143" s="12"/>
      <c r="Y143" s="12"/>
      <c r="Z143" s="12"/>
      <c r="AA143" s="12"/>
      <c r="AB143" s="12"/>
      <c r="AC143" s="12"/>
      <c r="AD143" s="12"/>
      <c r="AE143" s="12"/>
      <c r="AR143" s="221" t="s">
        <v>84</v>
      </c>
      <c r="AT143" s="222" t="s">
        <v>76</v>
      </c>
      <c r="AU143" s="222" t="s">
        <v>77</v>
      </c>
      <c r="AY143" s="221" t="s">
        <v>304</v>
      </c>
      <c r="BK143" s="223">
        <f>SUM(BK144:BK148)</f>
        <v>0</v>
      </c>
    </row>
    <row r="144" s="2" customFormat="1" ht="49.05" customHeight="1">
      <c r="A144" s="38"/>
      <c r="B144" s="39"/>
      <c r="C144" s="226" t="s">
        <v>392</v>
      </c>
      <c r="D144" s="226" t="s">
        <v>307</v>
      </c>
      <c r="E144" s="227" t="s">
        <v>2854</v>
      </c>
      <c r="F144" s="228" t="s">
        <v>2855</v>
      </c>
      <c r="G144" s="229" t="s">
        <v>911</v>
      </c>
      <c r="H144" s="230">
        <v>1</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426</v>
      </c>
    </row>
    <row r="145" s="2" customFormat="1" ht="78" customHeight="1">
      <c r="A145" s="38"/>
      <c r="B145" s="39"/>
      <c r="C145" s="226" t="s">
        <v>398</v>
      </c>
      <c r="D145" s="226" t="s">
        <v>307</v>
      </c>
      <c r="E145" s="227" t="s">
        <v>2856</v>
      </c>
      <c r="F145" s="228" t="s">
        <v>2857</v>
      </c>
      <c r="G145" s="229" t="s">
        <v>1310</v>
      </c>
      <c r="H145" s="230">
        <v>9</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479</v>
      </c>
    </row>
    <row r="146" s="2" customFormat="1" ht="55.5" customHeight="1">
      <c r="A146" s="38"/>
      <c r="B146" s="39"/>
      <c r="C146" s="226" t="s">
        <v>403</v>
      </c>
      <c r="D146" s="226" t="s">
        <v>307</v>
      </c>
      <c r="E146" s="227" t="s">
        <v>1336</v>
      </c>
      <c r="F146" s="228" t="s">
        <v>1305</v>
      </c>
      <c r="G146" s="229" t="s">
        <v>317</v>
      </c>
      <c r="H146" s="230">
        <v>45</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488</v>
      </c>
    </row>
    <row r="147" s="2" customFormat="1" ht="90" customHeight="1">
      <c r="A147" s="38"/>
      <c r="B147" s="39"/>
      <c r="C147" s="226" t="s">
        <v>410</v>
      </c>
      <c r="D147" s="226" t="s">
        <v>307</v>
      </c>
      <c r="E147" s="227" t="s">
        <v>2858</v>
      </c>
      <c r="F147" s="228" t="s">
        <v>1676</v>
      </c>
      <c r="G147" s="229" t="s">
        <v>317</v>
      </c>
      <c r="H147" s="230">
        <v>42</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500</v>
      </c>
    </row>
    <row r="148" s="2" customFormat="1" ht="49.05" customHeight="1">
      <c r="A148" s="38"/>
      <c r="B148" s="39"/>
      <c r="C148" s="226" t="s">
        <v>414</v>
      </c>
      <c r="D148" s="226" t="s">
        <v>307</v>
      </c>
      <c r="E148" s="227" t="s">
        <v>1337</v>
      </c>
      <c r="F148" s="228" t="s">
        <v>1312</v>
      </c>
      <c r="G148" s="229" t="s">
        <v>1310</v>
      </c>
      <c r="H148" s="230">
        <v>18</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508</v>
      </c>
    </row>
    <row r="149" s="12" customFormat="1" ht="25.92" customHeight="1">
      <c r="A149" s="12"/>
      <c r="B149" s="210"/>
      <c r="C149" s="211"/>
      <c r="D149" s="212" t="s">
        <v>76</v>
      </c>
      <c r="E149" s="213" t="s">
        <v>311</v>
      </c>
      <c r="F149" s="213" t="s">
        <v>1859</v>
      </c>
      <c r="G149" s="211"/>
      <c r="H149" s="211"/>
      <c r="I149" s="214"/>
      <c r="J149" s="215">
        <f>BK149</f>
        <v>0</v>
      </c>
      <c r="K149" s="211"/>
      <c r="L149" s="216"/>
      <c r="M149" s="217"/>
      <c r="N149" s="218"/>
      <c r="O149" s="218"/>
      <c r="P149" s="219">
        <f>SUM(P150:P152)</f>
        <v>0</v>
      </c>
      <c r="Q149" s="218"/>
      <c r="R149" s="219">
        <f>SUM(R150:R152)</f>
        <v>0</v>
      </c>
      <c r="S149" s="218"/>
      <c r="T149" s="220">
        <f>SUM(T150:T152)</f>
        <v>0</v>
      </c>
      <c r="U149" s="12"/>
      <c r="V149" s="12"/>
      <c r="W149" s="12"/>
      <c r="X149" s="12"/>
      <c r="Y149" s="12"/>
      <c r="Z149" s="12"/>
      <c r="AA149" s="12"/>
      <c r="AB149" s="12"/>
      <c r="AC149" s="12"/>
      <c r="AD149" s="12"/>
      <c r="AE149" s="12"/>
      <c r="AR149" s="221" t="s">
        <v>84</v>
      </c>
      <c r="AT149" s="222" t="s">
        <v>76</v>
      </c>
      <c r="AU149" s="222" t="s">
        <v>77</v>
      </c>
      <c r="AY149" s="221" t="s">
        <v>304</v>
      </c>
      <c r="BK149" s="223">
        <f>SUM(BK150:BK152)</f>
        <v>0</v>
      </c>
    </row>
    <row r="150" s="2" customFormat="1" ht="78" customHeight="1">
      <c r="A150" s="38"/>
      <c r="B150" s="39"/>
      <c r="C150" s="226" t="s">
        <v>7</v>
      </c>
      <c r="D150" s="226" t="s">
        <v>307</v>
      </c>
      <c r="E150" s="227" t="s">
        <v>2822</v>
      </c>
      <c r="F150" s="228" t="s">
        <v>1333</v>
      </c>
      <c r="G150" s="229" t="s">
        <v>1310</v>
      </c>
      <c r="H150" s="230">
        <v>22</v>
      </c>
      <c r="I150" s="231"/>
      <c r="J150" s="232">
        <f>ROUND(I150*H150,2)</f>
        <v>0</v>
      </c>
      <c r="K150" s="228" t="s">
        <v>1</v>
      </c>
      <c r="L150" s="44"/>
      <c r="M150" s="233" t="s">
        <v>1</v>
      </c>
      <c r="N150" s="234" t="s">
        <v>42</v>
      </c>
      <c r="O150" s="91"/>
      <c r="P150" s="235">
        <f>O150*H150</f>
        <v>0</v>
      </c>
      <c r="Q150" s="235">
        <v>0</v>
      </c>
      <c r="R150" s="235">
        <f>Q150*H150</f>
        <v>0</v>
      </c>
      <c r="S150" s="235">
        <v>0</v>
      </c>
      <c r="T150" s="236">
        <f>S150*H150</f>
        <v>0</v>
      </c>
      <c r="U150" s="38"/>
      <c r="V150" s="38"/>
      <c r="W150" s="38"/>
      <c r="X150" s="38"/>
      <c r="Y150" s="38"/>
      <c r="Z150" s="38"/>
      <c r="AA150" s="38"/>
      <c r="AB150" s="38"/>
      <c r="AC150" s="38"/>
      <c r="AD150" s="38"/>
      <c r="AE150" s="38"/>
      <c r="AR150" s="237" t="s">
        <v>311</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518</v>
      </c>
    </row>
    <row r="151" s="2" customFormat="1" ht="78" customHeight="1">
      <c r="A151" s="38"/>
      <c r="B151" s="39"/>
      <c r="C151" s="226" t="s">
        <v>422</v>
      </c>
      <c r="D151" s="226" t="s">
        <v>307</v>
      </c>
      <c r="E151" s="227" t="s">
        <v>1866</v>
      </c>
      <c r="F151" s="228" t="s">
        <v>1335</v>
      </c>
      <c r="G151" s="229" t="s">
        <v>1310</v>
      </c>
      <c r="H151" s="230">
        <v>3</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531</v>
      </c>
    </row>
    <row r="152" s="2" customFormat="1" ht="49.05" customHeight="1">
      <c r="A152" s="38"/>
      <c r="B152" s="39"/>
      <c r="C152" s="226" t="s">
        <v>429</v>
      </c>
      <c r="D152" s="226" t="s">
        <v>307</v>
      </c>
      <c r="E152" s="227" t="s">
        <v>2859</v>
      </c>
      <c r="F152" s="228" t="s">
        <v>1312</v>
      </c>
      <c r="G152" s="229" t="s">
        <v>1310</v>
      </c>
      <c r="H152" s="230">
        <v>6</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687</v>
      </c>
    </row>
    <row r="153" s="12" customFormat="1" ht="25.92" customHeight="1">
      <c r="A153" s="12"/>
      <c r="B153" s="210"/>
      <c r="C153" s="211"/>
      <c r="D153" s="212" t="s">
        <v>76</v>
      </c>
      <c r="E153" s="213" t="s">
        <v>2860</v>
      </c>
      <c r="F153" s="213" t="s">
        <v>692</v>
      </c>
      <c r="G153" s="211"/>
      <c r="H153" s="211"/>
      <c r="I153" s="214"/>
      <c r="J153" s="215">
        <f>BK153</f>
        <v>0</v>
      </c>
      <c r="K153" s="211"/>
      <c r="L153" s="216"/>
      <c r="M153" s="217"/>
      <c r="N153" s="218"/>
      <c r="O153" s="218"/>
      <c r="P153" s="219">
        <f>P154</f>
        <v>0</v>
      </c>
      <c r="Q153" s="218"/>
      <c r="R153" s="219">
        <f>R154</f>
        <v>0</v>
      </c>
      <c r="S153" s="218"/>
      <c r="T153" s="220">
        <f>T154</f>
        <v>0</v>
      </c>
      <c r="U153" s="12"/>
      <c r="V153" s="12"/>
      <c r="W153" s="12"/>
      <c r="X153" s="12"/>
      <c r="Y153" s="12"/>
      <c r="Z153" s="12"/>
      <c r="AA153" s="12"/>
      <c r="AB153" s="12"/>
      <c r="AC153" s="12"/>
      <c r="AD153" s="12"/>
      <c r="AE153" s="12"/>
      <c r="AR153" s="221" t="s">
        <v>84</v>
      </c>
      <c r="AT153" s="222" t="s">
        <v>76</v>
      </c>
      <c r="AU153" s="222" t="s">
        <v>77</v>
      </c>
      <c r="AY153" s="221" t="s">
        <v>304</v>
      </c>
      <c r="BK153" s="223">
        <f>BK154</f>
        <v>0</v>
      </c>
    </row>
    <row r="154" s="2" customFormat="1" ht="16.5" customHeight="1">
      <c r="A154" s="38"/>
      <c r="B154" s="39"/>
      <c r="C154" s="226" t="s">
        <v>433</v>
      </c>
      <c r="D154" s="226" t="s">
        <v>307</v>
      </c>
      <c r="E154" s="227" t="s">
        <v>2861</v>
      </c>
      <c r="F154" s="228" t="s">
        <v>1353</v>
      </c>
      <c r="G154" s="229" t="s">
        <v>1293</v>
      </c>
      <c r="H154" s="230">
        <v>1</v>
      </c>
      <c r="I154" s="231"/>
      <c r="J154" s="232">
        <f>ROUND(I154*H154,2)</f>
        <v>0</v>
      </c>
      <c r="K154" s="228" t="s">
        <v>1</v>
      </c>
      <c r="L154" s="44"/>
      <c r="M154" s="286" t="s">
        <v>1</v>
      </c>
      <c r="N154" s="287" t="s">
        <v>42</v>
      </c>
      <c r="O154" s="288"/>
      <c r="P154" s="289">
        <f>O154*H154</f>
        <v>0</v>
      </c>
      <c r="Q154" s="289">
        <v>0</v>
      </c>
      <c r="R154" s="289">
        <f>Q154*H154</f>
        <v>0</v>
      </c>
      <c r="S154" s="289">
        <v>0</v>
      </c>
      <c r="T154" s="290">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938</v>
      </c>
    </row>
    <row r="155" s="2" customFormat="1" ht="6.96" customHeight="1">
      <c r="A155" s="38"/>
      <c r="B155" s="66"/>
      <c r="C155" s="67"/>
      <c r="D155" s="67"/>
      <c r="E155" s="67"/>
      <c r="F155" s="67"/>
      <c r="G155" s="67"/>
      <c r="H155" s="67"/>
      <c r="I155" s="67"/>
      <c r="J155" s="67"/>
      <c r="K155" s="67"/>
      <c r="L155" s="44"/>
      <c r="M155" s="38"/>
      <c r="O155" s="38"/>
      <c r="P155" s="38"/>
      <c r="Q155" s="38"/>
      <c r="R155" s="38"/>
      <c r="S155" s="38"/>
      <c r="T155" s="38"/>
      <c r="U155" s="38"/>
      <c r="V155" s="38"/>
      <c r="W155" s="38"/>
      <c r="X155" s="38"/>
      <c r="Y155" s="38"/>
      <c r="Z155" s="38"/>
      <c r="AA155" s="38"/>
      <c r="AB155" s="38"/>
      <c r="AC155" s="38"/>
      <c r="AD155" s="38"/>
      <c r="AE155" s="38"/>
    </row>
  </sheetData>
  <sheetProtection sheet="1" autoFilter="0" formatColumns="0" formatRows="0" objects="1" scenarios="1" spinCount="100000" saltValue="v1vdONflSwQzvxvgN/878yeTBrCXbM3HIJMr7dBe0IbNLp2Ggb+ABP0TmANSU0VsmxlzsHJZG18N1F0f54G0+g==" hashValue="F1V9cJatZG68hZYFhj8rxqOrzEW5e3evBwPTAdA5XAnKM24X9c1akawFNXCtyWAMYRAOnDzUhyKMDJPqcuQHnQ==" algorithmName="SHA-512" password="CC35"/>
  <autoFilter ref="C124:K154"/>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265</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2" customFormat="1" ht="12" customHeight="1">
      <c r="A8" s="38"/>
      <c r="B8" s="44"/>
      <c r="C8" s="38"/>
      <c r="D8" s="150" t="s">
        <v>267</v>
      </c>
      <c r="E8" s="38"/>
      <c r="F8" s="38"/>
      <c r="G8" s="38"/>
      <c r="H8" s="38"/>
      <c r="I8" s="38"/>
      <c r="J8" s="38"/>
      <c r="K8" s="38"/>
      <c r="L8" s="63"/>
      <c r="S8" s="38"/>
      <c r="T8" s="38"/>
      <c r="U8" s="38"/>
      <c r="V8" s="38"/>
      <c r="W8" s="38"/>
      <c r="X8" s="38"/>
      <c r="Y8" s="38"/>
      <c r="Z8" s="38"/>
      <c r="AA8" s="38"/>
      <c r="AB8" s="38"/>
      <c r="AC8" s="38"/>
      <c r="AD8" s="38"/>
      <c r="AE8" s="38"/>
    </row>
    <row r="9" s="2" customFormat="1" ht="16.5" customHeight="1">
      <c r="A9" s="38"/>
      <c r="B9" s="44"/>
      <c r="C9" s="38"/>
      <c r="D9" s="38"/>
      <c r="E9" s="152" t="s">
        <v>2862</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50" t="s">
        <v>18</v>
      </c>
      <c r="E11" s="38"/>
      <c r="F11" s="141" t="s">
        <v>1</v>
      </c>
      <c r="G11" s="38"/>
      <c r="H11" s="38"/>
      <c r="I11" s="150" t="s">
        <v>19</v>
      </c>
      <c r="J11" s="141" t="s">
        <v>1</v>
      </c>
      <c r="K11" s="38"/>
      <c r="L11" s="63"/>
      <c r="S11" s="38"/>
      <c r="T11" s="38"/>
      <c r="U11" s="38"/>
      <c r="V11" s="38"/>
      <c r="W11" s="38"/>
      <c r="X11" s="38"/>
      <c r="Y11" s="38"/>
      <c r="Z11" s="38"/>
      <c r="AA11" s="38"/>
      <c r="AB11" s="38"/>
      <c r="AC11" s="38"/>
      <c r="AD11" s="38"/>
      <c r="AE11" s="38"/>
    </row>
    <row r="12" s="2" customFormat="1" ht="12" customHeight="1">
      <c r="A12" s="38"/>
      <c r="B12" s="44"/>
      <c r="C12" s="38"/>
      <c r="D12" s="150" t="s">
        <v>20</v>
      </c>
      <c r="E12" s="38"/>
      <c r="F12" s="141" t="s">
        <v>21</v>
      </c>
      <c r="G12" s="38"/>
      <c r="H12" s="38"/>
      <c r="I12" s="150" t="s">
        <v>22</v>
      </c>
      <c r="J12" s="153" t="str">
        <f>'Rekapitulace stavby'!AN8</f>
        <v>24. 6. 2024</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50" t="s">
        <v>24</v>
      </c>
      <c r="E14" s="38"/>
      <c r="F14" s="38"/>
      <c r="G14" s="38"/>
      <c r="H14" s="38"/>
      <c r="I14" s="150" t="s">
        <v>25</v>
      </c>
      <c r="J14" s="141"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1" t="s">
        <v>26</v>
      </c>
      <c r="F15" s="38"/>
      <c r="G15" s="38"/>
      <c r="H15" s="38"/>
      <c r="I15" s="150" t="s">
        <v>27</v>
      </c>
      <c r="J15" s="141"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50" t="s">
        <v>28</v>
      </c>
      <c r="E17" s="38"/>
      <c r="F17" s="38"/>
      <c r="G17" s="38"/>
      <c r="H17" s="38"/>
      <c r="I17" s="15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1"/>
      <c r="G18" s="141"/>
      <c r="H18" s="141"/>
      <c r="I18" s="15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50" t="s">
        <v>30</v>
      </c>
      <c r="E20" s="38"/>
      <c r="F20" s="38"/>
      <c r="G20" s="38"/>
      <c r="H20" s="38"/>
      <c r="I20" s="150" t="s">
        <v>25</v>
      </c>
      <c r="J20" s="141"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1" t="s">
        <v>31</v>
      </c>
      <c r="F21" s="38"/>
      <c r="G21" s="38"/>
      <c r="H21" s="38"/>
      <c r="I21" s="150" t="s">
        <v>27</v>
      </c>
      <c r="J21" s="141"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50" t="s">
        <v>33</v>
      </c>
      <c r="E23" s="38"/>
      <c r="F23" s="38"/>
      <c r="G23" s="38"/>
      <c r="H23" s="38"/>
      <c r="I23" s="150" t="s">
        <v>25</v>
      </c>
      <c r="J23" s="141" t="str">
        <f>IF('Rekapitulace stavby'!AN19="","",'Rekapitulace stavby'!AN19)</f>
        <v/>
      </c>
      <c r="K23" s="38"/>
      <c r="L23" s="63"/>
      <c r="S23" s="38"/>
      <c r="T23" s="38"/>
      <c r="U23" s="38"/>
      <c r="V23" s="38"/>
      <c r="W23" s="38"/>
      <c r="X23" s="38"/>
      <c r="Y23" s="38"/>
      <c r="Z23" s="38"/>
      <c r="AA23" s="38"/>
      <c r="AB23" s="38"/>
      <c r="AC23" s="38"/>
      <c r="AD23" s="38"/>
      <c r="AE23" s="38"/>
    </row>
    <row r="24" s="2" customFormat="1" ht="18" customHeight="1">
      <c r="A24" s="38"/>
      <c r="B24" s="44"/>
      <c r="C24" s="38"/>
      <c r="D24" s="38"/>
      <c r="E24" s="141" t="str">
        <f>IF('Rekapitulace stavby'!E20="","",'Rekapitulace stavby'!E20)</f>
        <v xml:space="preserve"> </v>
      </c>
      <c r="F24" s="38"/>
      <c r="G24" s="38"/>
      <c r="H24" s="38"/>
      <c r="I24" s="150" t="s">
        <v>27</v>
      </c>
      <c r="J24" s="141" t="str">
        <f>IF('Rekapitulace stavby'!AN20="","",'Rekapitulace stavby'!AN20)</f>
        <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5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6.5" customHeight="1">
      <c r="A27" s="154"/>
      <c r="B27" s="155"/>
      <c r="C27" s="154"/>
      <c r="D27" s="154"/>
      <c r="E27" s="156" t="s">
        <v>1</v>
      </c>
      <c r="F27" s="156"/>
      <c r="G27" s="156"/>
      <c r="H27" s="156"/>
      <c r="I27" s="154"/>
      <c r="J27" s="154"/>
      <c r="K27" s="154"/>
      <c r="L27" s="157"/>
      <c r="S27" s="154"/>
      <c r="T27" s="154"/>
      <c r="U27" s="154"/>
      <c r="V27" s="154"/>
      <c r="W27" s="154"/>
      <c r="X27" s="154"/>
      <c r="Y27" s="154"/>
      <c r="Z27" s="154"/>
      <c r="AA27" s="154"/>
      <c r="AB27" s="154"/>
      <c r="AC27" s="154"/>
      <c r="AD27" s="154"/>
      <c r="AE27" s="154"/>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58"/>
      <c r="E29" s="158"/>
      <c r="F29" s="158"/>
      <c r="G29" s="158"/>
      <c r="H29" s="158"/>
      <c r="I29" s="158"/>
      <c r="J29" s="158"/>
      <c r="K29" s="158"/>
      <c r="L29" s="63"/>
      <c r="S29" s="38"/>
      <c r="T29" s="38"/>
      <c r="U29" s="38"/>
      <c r="V29" s="38"/>
      <c r="W29" s="38"/>
      <c r="X29" s="38"/>
      <c r="Y29" s="38"/>
      <c r="Z29" s="38"/>
      <c r="AA29" s="38"/>
      <c r="AB29" s="38"/>
      <c r="AC29" s="38"/>
      <c r="AD29" s="38"/>
      <c r="AE29" s="38"/>
    </row>
    <row r="30" s="2" customFormat="1" ht="25.44" customHeight="1">
      <c r="A30" s="38"/>
      <c r="B30" s="44"/>
      <c r="C30" s="38"/>
      <c r="D30" s="159" t="s">
        <v>37</v>
      </c>
      <c r="E30" s="38"/>
      <c r="F30" s="38"/>
      <c r="G30" s="38"/>
      <c r="H30" s="38"/>
      <c r="I30" s="38"/>
      <c r="J30" s="160">
        <f>ROUND(J122, 2)</f>
        <v>0</v>
      </c>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14.4" customHeight="1">
      <c r="A32" s="38"/>
      <c r="B32" s="44"/>
      <c r="C32" s="38"/>
      <c r="D32" s="38"/>
      <c r="E32" s="38"/>
      <c r="F32" s="161" t="s">
        <v>39</v>
      </c>
      <c r="G32" s="38"/>
      <c r="H32" s="38"/>
      <c r="I32" s="161" t="s">
        <v>38</v>
      </c>
      <c r="J32" s="161" t="s">
        <v>40</v>
      </c>
      <c r="K32" s="38"/>
      <c r="L32" s="63"/>
      <c r="S32" s="38"/>
      <c r="T32" s="38"/>
      <c r="U32" s="38"/>
      <c r="V32" s="38"/>
      <c r="W32" s="38"/>
      <c r="X32" s="38"/>
      <c r="Y32" s="38"/>
      <c r="Z32" s="38"/>
      <c r="AA32" s="38"/>
      <c r="AB32" s="38"/>
      <c r="AC32" s="38"/>
      <c r="AD32" s="38"/>
      <c r="AE32" s="38"/>
    </row>
    <row r="33" s="2" customFormat="1" ht="14.4" customHeight="1">
      <c r="A33" s="38"/>
      <c r="B33" s="44"/>
      <c r="C33" s="38"/>
      <c r="D33" s="162" t="s">
        <v>41</v>
      </c>
      <c r="E33" s="150" t="s">
        <v>42</v>
      </c>
      <c r="F33" s="163">
        <f>ROUND((SUM(BE122:BE143)),  2)</f>
        <v>0</v>
      </c>
      <c r="G33" s="38"/>
      <c r="H33" s="38"/>
      <c r="I33" s="164">
        <v>0.20999999999999999</v>
      </c>
      <c r="J33" s="163">
        <f>ROUND(((SUM(BE122:BE143))*I33),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50" t="s">
        <v>43</v>
      </c>
      <c r="F34" s="163">
        <f>ROUND((SUM(BF122:BF143)),  2)</f>
        <v>0</v>
      </c>
      <c r="G34" s="38"/>
      <c r="H34" s="38"/>
      <c r="I34" s="164">
        <v>0.12</v>
      </c>
      <c r="J34" s="163">
        <f>ROUND(((SUM(BF122:BF143))*I34),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50" t="s">
        <v>44</v>
      </c>
      <c r="F35" s="163">
        <f>ROUND((SUM(BG122:BG143)),  2)</f>
        <v>0</v>
      </c>
      <c r="G35" s="38"/>
      <c r="H35" s="38"/>
      <c r="I35" s="164">
        <v>0.20999999999999999</v>
      </c>
      <c r="J35" s="163">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50" t="s">
        <v>45</v>
      </c>
      <c r="F36" s="163">
        <f>ROUND((SUM(BH122:BH143)),  2)</f>
        <v>0</v>
      </c>
      <c r="G36" s="38"/>
      <c r="H36" s="38"/>
      <c r="I36" s="164">
        <v>0.12</v>
      </c>
      <c r="J36" s="163">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46</v>
      </c>
      <c r="F37" s="163">
        <f>ROUND((SUM(BI122:BI143)),  2)</f>
        <v>0</v>
      </c>
      <c r="G37" s="38"/>
      <c r="H37" s="38"/>
      <c r="I37" s="164">
        <v>0</v>
      </c>
      <c r="J37" s="163">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65"/>
      <c r="D39" s="166" t="s">
        <v>47</v>
      </c>
      <c r="E39" s="167"/>
      <c r="F39" s="167"/>
      <c r="G39" s="168" t="s">
        <v>48</v>
      </c>
      <c r="H39" s="169" t="s">
        <v>49</v>
      </c>
      <c r="I39" s="167"/>
      <c r="J39" s="170">
        <f>SUM(J30:J37)</f>
        <v>0</v>
      </c>
      <c r="K39" s="171"/>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267</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6.5" customHeight="1">
      <c r="A87" s="38"/>
      <c r="B87" s="39"/>
      <c r="C87" s="40"/>
      <c r="D87" s="40"/>
      <c r="E87" s="76" t="str">
        <f>E9</f>
        <v>VON - Vedlejší a ostatní náklady</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Na Okrouhlíku 1371, HK</v>
      </c>
      <c r="G89" s="40"/>
      <c r="H89" s="40"/>
      <c r="I89" s="32" t="s">
        <v>22</v>
      </c>
      <c r="J89" s="79" t="str">
        <f>IF(J12="","",J12)</f>
        <v>24. 6. 2024</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5.65" customHeight="1">
      <c r="A91" s="38"/>
      <c r="B91" s="39"/>
      <c r="C91" s="32" t="s">
        <v>24</v>
      </c>
      <c r="D91" s="40"/>
      <c r="E91" s="40"/>
      <c r="F91" s="27" t="str">
        <f>E15</f>
        <v>Krajský úřad Královéhradeckého kraje</v>
      </c>
      <c r="G91" s="40"/>
      <c r="H91" s="40"/>
      <c r="I91" s="32" t="s">
        <v>30</v>
      </c>
      <c r="J91" s="36" t="str">
        <f>E21</f>
        <v>Energy Benefit Centre a.s.</v>
      </c>
      <c r="K91" s="40"/>
      <c r="L91" s="63"/>
      <c r="S91" s="38"/>
      <c r="T91" s="38"/>
      <c r="U91" s="38"/>
      <c r="V91" s="38"/>
      <c r="W91" s="38"/>
      <c r="X91" s="38"/>
      <c r="Y91" s="38"/>
      <c r="Z91" s="38"/>
      <c r="AA91" s="38"/>
      <c r="AB91" s="38"/>
      <c r="AC91" s="38"/>
      <c r="AD91" s="38"/>
      <c r="AE91" s="38"/>
    </row>
    <row r="92" s="2" customFormat="1" ht="15.15" customHeight="1">
      <c r="A92" s="38"/>
      <c r="B92" s="39"/>
      <c r="C92" s="32" t="s">
        <v>28</v>
      </c>
      <c r="D92" s="40"/>
      <c r="E92" s="40"/>
      <c r="F92" s="27" t="str">
        <f>IF(E18="","",E18)</f>
        <v>Vyplň údaj</v>
      </c>
      <c r="G92" s="40"/>
      <c r="H92" s="40"/>
      <c r="I92" s="32" t="s">
        <v>33</v>
      </c>
      <c r="J92" s="36" t="str">
        <f>E24</f>
        <v xml:space="preserve"> </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84" t="s">
        <v>272</v>
      </c>
      <c r="D94" s="185"/>
      <c r="E94" s="185"/>
      <c r="F94" s="185"/>
      <c r="G94" s="185"/>
      <c r="H94" s="185"/>
      <c r="I94" s="185"/>
      <c r="J94" s="186" t="s">
        <v>273</v>
      </c>
      <c r="K94" s="185"/>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87" t="s">
        <v>274</v>
      </c>
      <c r="D96" s="40"/>
      <c r="E96" s="40"/>
      <c r="F96" s="40"/>
      <c r="G96" s="40"/>
      <c r="H96" s="40"/>
      <c r="I96" s="40"/>
      <c r="J96" s="110">
        <f>J122</f>
        <v>0</v>
      </c>
      <c r="K96" s="40"/>
      <c r="L96" s="63"/>
      <c r="S96" s="38"/>
      <c r="T96" s="38"/>
      <c r="U96" s="38"/>
      <c r="V96" s="38"/>
      <c r="W96" s="38"/>
      <c r="X96" s="38"/>
      <c r="Y96" s="38"/>
      <c r="Z96" s="38"/>
      <c r="AA96" s="38"/>
      <c r="AB96" s="38"/>
      <c r="AC96" s="38"/>
      <c r="AD96" s="38"/>
      <c r="AE96" s="38"/>
      <c r="AU96" s="17" t="s">
        <v>275</v>
      </c>
    </row>
    <row r="97" s="9" customFormat="1" ht="24.96" customHeight="1">
      <c r="A97" s="9"/>
      <c r="B97" s="188"/>
      <c r="C97" s="189"/>
      <c r="D97" s="190" t="s">
        <v>2863</v>
      </c>
      <c r="E97" s="191"/>
      <c r="F97" s="191"/>
      <c r="G97" s="191"/>
      <c r="H97" s="191"/>
      <c r="I97" s="191"/>
      <c r="J97" s="192">
        <f>J123</f>
        <v>0</v>
      </c>
      <c r="K97" s="189"/>
      <c r="L97" s="193"/>
      <c r="S97" s="9"/>
      <c r="T97" s="9"/>
      <c r="U97" s="9"/>
      <c r="V97" s="9"/>
      <c r="W97" s="9"/>
      <c r="X97" s="9"/>
      <c r="Y97" s="9"/>
      <c r="Z97" s="9"/>
      <c r="AA97" s="9"/>
      <c r="AB97" s="9"/>
      <c r="AC97" s="9"/>
      <c r="AD97" s="9"/>
      <c r="AE97" s="9"/>
    </row>
    <row r="98" s="10" customFormat="1" ht="19.92" customHeight="1">
      <c r="A98" s="10"/>
      <c r="B98" s="194"/>
      <c r="C98" s="133"/>
      <c r="D98" s="195" t="s">
        <v>2864</v>
      </c>
      <c r="E98" s="196"/>
      <c r="F98" s="196"/>
      <c r="G98" s="196"/>
      <c r="H98" s="196"/>
      <c r="I98" s="196"/>
      <c r="J98" s="197">
        <f>J124</f>
        <v>0</v>
      </c>
      <c r="K98" s="133"/>
      <c r="L98" s="198"/>
      <c r="S98" s="10"/>
      <c r="T98" s="10"/>
      <c r="U98" s="10"/>
      <c r="V98" s="10"/>
      <c r="W98" s="10"/>
      <c r="X98" s="10"/>
      <c r="Y98" s="10"/>
      <c r="Z98" s="10"/>
      <c r="AA98" s="10"/>
      <c r="AB98" s="10"/>
      <c r="AC98" s="10"/>
      <c r="AD98" s="10"/>
      <c r="AE98" s="10"/>
    </row>
    <row r="99" s="10" customFormat="1" ht="19.92" customHeight="1">
      <c r="A99" s="10"/>
      <c r="B99" s="194"/>
      <c r="C99" s="133"/>
      <c r="D99" s="195" t="s">
        <v>2865</v>
      </c>
      <c r="E99" s="196"/>
      <c r="F99" s="196"/>
      <c r="G99" s="196"/>
      <c r="H99" s="196"/>
      <c r="I99" s="196"/>
      <c r="J99" s="197">
        <f>J129</f>
        <v>0</v>
      </c>
      <c r="K99" s="133"/>
      <c r="L99" s="198"/>
      <c r="S99" s="10"/>
      <c r="T99" s="10"/>
      <c r="U99" s="10"/>
      <c r="V99" s="10"/>
      <c r="W99" s="10"/>
      <c r="X99" s="10"/>
      <c r="Y99" s="10"/>
      <c r="Z99" s="10"/>
      <c r="AA99" s="10"/>
      <c r="AB99" s="10"/>
      <c r="AC99" s="10"/>
      <c r="AD99" s="10"/>
      <c r="AE99" s="10"/>
    </row>
    <row r="100" s="10" customFormat="1" ht="19.92" customHeight="1">
      <c r="A100" s="10"/>
      <c r="B100" s="194"/>
      <c r="C100" s="133"/>
      <c r="D100" s="195" t="s">
        <v>2866</v>
      </c>
      <c r="E100" s="196"/>
      <c r="F100" s="196"/>
      <c r="G100" s="196"/>
      <c r="H100" s="196"/>
      <c r="I100" s="196"/>
      <c r="J100" s="197">
        <f>J134</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2867</v>
      </c>
      <c r="E101" s="196"/>
      <c r="F101" s="196"/>
      <c r="G101" s="196"/>
      <c r="H101" s="196"/>
      <c r="I101" s="196"/>
      <c r="J101" s="197">
        <f>J137</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2868</v>
      </c>
      <c r="E102" s="196"/>
      <c r="F102" s="196"/>
      <c r="G102" s="196"/>
      <c r="H102" s="196"/>
      <c r="I102" s="196"/>
      <c r="J102" s="197">
        <f>J140</f>
        <v>0</v>
      </c>
      <c r="K102" s="133"/>
      <c r="L102" s="198"/>
      <c r="S102" s="10"/>
      <c r="T102" s="10"/>
      <c r="U102" s="10"/>
      <c r="V102" s="10"/>
      <c r="W102" s="10"/>
      <c r="X102" s="10"/>
      <c r="Y102" s="10"/>
      <c r="Z102" s="10"/>
      <c r="AA102" s="10"/>
      <c r="AB102" s="10"/>
      <c r="AC102" s="10"/>
      <c r="AD102" s="10"/>
      <c r="AE102" s="10"/>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267</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6.5" customHeight="1">
      <c r="A114" s="38"/>
      <c r="B114" s="39"/>
      <c r="C114" s="40"/>
      <c r="D114" s="40"/>
      <c r="E114" s="76" t="str">
        <f>E9</f>
        <v>VON - Vedlejší a ostatní náklady</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20</v>
      </c>
      <c r="D116" s="40"/>
      <c r="E116" s="40"/>
      <c r="F116" s="27" t="str">
        <f>F12</f>
        <v>Na Okrouhlíku 1371, HK</v>
      </c>
      <c r="G116" s="40"/>
      <c r="H116" s="40"/>
      <c r="I116" s="32" t="s">
        <v>22</v>
      </c>
      <c r="J116" s="79" t="str">
        <f>IF(J12="","",J12)</f>
        <v>24. 6. 2024</v>
      </c>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25.65" customHeight="1">
      <c r="A118" s="38"/>
      <c r="B118" s="39"/>
      <c r="C118" s="32" t="s">
        <v>24</v>
      </c>
      <c r="D118" s="40"/>
      <c r="E118" s="40"/>
      <c r="F118" s="27" t="str">
        <f>E15</f>
        <v>Krajský úřad Královéhradeckého kraje</v>
      </c>
      <c r="G118" s="40"/>
      <c r="H118" s="40"/>
      <c r="I118" s="32" t="s">
        <v>30</v>
      </c>
      <c r="J118" s="36" t="str">
        <f>E21</f>
        <v>Energy Benefit Centre a.s.</v>
      </c>
      <c r="K118" s="40"/>
      <c r="L118" s="63"/>
      <c r="S118" s="38"/>
      <c r="T118" s="38"/>
      <c r="U118" s="38"/>
      <c r="V118" s="38"/>
      <c r="W118" s="38"/>
      <c r="X118" s="38"/>
      <c r="Y118" s="38"/>
      <c r="Z118" s="38"/>
      <c r="AA118" s="38"/>
      <c r="AB118" s="38"/>
      <c r="AC118" s="38"/>
      <c r="AD118" s="38"/>
      <c r="AE118" s="38"/>
    </row>
    <row r="119" s="2" customFormat="1" ht="15.15" customHeight="1">
      <c r="A119" s="38"/>
      <c r="B119" s="39"/>
      <c r="C119" s="32" t="s">
        <v>28</v>
      </c>
      <c r="D119" s="40"/>
      <c r="E119" s="40"/>
      <c r="F119" s="27" t="str">
        <f>IF(E18="","",E18)</f>
        <v>Vyplň údaj</v>
      </c>
      <c r="G119" s="40"/>
      <c r="H119" s="40"/>
      <c r="I119" s="32" t="s">
        <v>33</v>
      </c>
      <c r="J119" s="36" t="str">
        <f>E24</f>
        <v xml:space="preserve"> </v>
      </c>
      <c r="K119" s="40"/>
      <c r="L119" s="63"/>
      <c r="S119" s="38"/>
      <c r="T119" s="38"/>
      <c r="U119" s="38"/>
      <c r="V119" s="38"/>
      <c r="W119" s="38"/>
      <c r="X119" s="38"/>
      <c r="Y119" s="38"/>
      <c r="Z119" s="38"/>
      <c r="AA119" s="38"/>
      <c r="AB119" s="38"/>
      <c r="AC119" s="38"/>
      <c r="AD119" s="38"/>
      <c r="AE119" s="38"/>
    </row>
    <row r="120" s="2" customFormat="1" ht="10.32"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11" customFormat="1" ht="29.28" customHeight="1">
      <c r="A121" s="199"/>
      <c r="B121" s="200"/>
      <c r="C121" s="201" t="s">
        <v>290</v>
      </c>
      <c r="D121" s="202" t="s">
        <v>62</v>
      </c>
      <c r="E121" s="202" t="s">
        <v>58</v>
      </c>
      <c r="F121" s="202" t="s">
        <v>59</v>
      </c>
      <c r="G121" s="202" t="s">
        <v>291</v>
      </c>
      <c r="H121" s="202" t="s">
        <v>292</v>
      </c>
      <c r="I121" s="202" t="s">
        <v>293</v>
      </c>
      <c r="J121" s="202" t="s">
        <v>273</v>
      </c>
      <c r="K121" s="203" t="s">
        <v>294</v>
      </c>
      <c r="L121" s="204"/>
      <c r="M121" s="100" t="s">
        <v>1</v>
      </c>
      <c r="N121" s="101" t="s">
        <v>41</v>
      </c>
      <c r="O121" s="101" t="s">
        <v>295</v>
      </c>
      <c r="P121" s="101" t="s">
        <v>296</v>
      </c>
      <c r="Q121" s="101" t="s">
        <v>297</v>
      </c>
      <c r="R121" s="101" t="s">
        <v>298</v>
      </c>
      <c r="S121" s="101" t="s">
        <v>299</v>
      </c>
      <c r="T121" s="102" t="s">
        <v>300</v>
      </c>
      <c r="U121" s="199"/>
      <c r="V121" s="199"/>
      <c r="W121" s="199"/>
      <c r="X121" s="199"/>
      <c r="Y121" s="199"/>
      <c r="Z121" s="199"/>
      <c r="AA121" s="199"/>
      <c r="AB121" s="199"/>
      <c r="AC121" s="199"/>
      <c r="AD121" s="199"/>
      <c r="AE121" s="199"/>
    </row>
    <row r="122" s="2" customFormat="1" ht="22.8" customHeight="1">
      <c r="A122" s="38"/>
      <c r="B122" s="39"/>
      <c r="C122" s="107" t="s">
        <v>301</v>
      </c>
      <c r="D122" s="40"/>
      <c r="E122" s="40"/>
      <c r="F122" s="40"/>
      <c r="G122" s="40"/>
      <c r="H122" s="40"/>
      <c r="I122" s="40"/>
      <c r="J122" s="205">
        <f>BK122</f>
        <v>0</v>
      </c>
      <c r="K122" s="40"/>
      <c r="L122" s="44"/>
      <c r="M122" s="103"/>
      <c r="N122" s="206"/>
      <c r="O122" s="104"/>
      <c r="P122" s="207">
        <f>P123</f>
        <v>0</v>
      </c>
      <c r="Q122" s="104"/>
      <c r="R122" s="207">
        <f>R123</f>
        <v>0</v>
      </c>
      <c r="S122" s="104"/>
      <c r="T122" s="208">
        <f>T123</f>
        <v>0</v>
      </c>
      <c r="U122" s="38"/>
      <c r="V122" s="38"/>
      <c r="W122" s="38"/>
      <c r="X122" s="38"/>
      <c r="Y122" s="38"/>
      <c r="Z122" s="38"/>
      <c r="AA122" s="38"/>
      <c r="AB122" s="38"/>
      <c r="AC122" s="38"/>
      <c r="AD122" s="38"/>
      <c r="AE122" s="38"/>
      <c r="AT122" s="17" t="s">
        <v>76</v>
      </c>
      <c r="AU122" s="17" t="s">
        <v>275</v>
      </c>
      <c r="BK122" s="209">
        <f>BK123</f>
        <v>0</v>
      </c>
    </row>
    <row r="123" s="12" customFormat="1" ht="25.92" customHeight="1">
      <c r="A123" s="12"/>
      <c r="B123" s="210"/>
      <c r="C123" s="211"/>
      <c r="D123" s="212" t="s">
        <v>76</v>
      </c>
      <c r="E123" s="213" t="s">
        <v>2869</v>
      </c>
      <c r="F123" s="213" t="s">
        <v>2870</v>
      </c>
      <c r="G123" s="211"/>
      <c r="H123" s="211"/>
      <c r="I123" s="214"/>
      <c r="J123" s="215">
        <f>BK123</f>
        <v>0</v>
      </c>
      <c r="K123" s="211"/>
      <c r="L123" s="216"/>
      <c r="M123" s="217"/>
      <c r="N123" s="218"/>
      <c r="O123" s="218"/>
      <c r="P123" s="219">
        <f>P124+P129+P134+P137+P140</f>
        <v>0</v>
      </c>
      <c r="Q123" s="218"/>
      <c r="R123" s="219">
        <f>R124+R129+R134+R137+R140</f>
        <v>0</v>
      </c>
      <c r="S123" s="218"/>
      <c r="T123" s="220">
        <f>T124+T129+T134+T137+T140</f>
        <v>0</v>
      </c>
      <c r="U123" s="12"/>
      <c r="V123" s="12"/>
      <c r="W123" s="12"/>
      <c r="X123" s="12"/>
      <c r="Y123" s="12"/>
      <c r="Z123" s="12"/>
      <c r="AA123" s="12"/>
      <c r="AB123" s="12"/>
      <c r="AC123" s="12"/>
      <c r="AD123" s="12"/>
      <c r="AE123" s="12"/>
      <c r="AR123" s="221" t="s">
        <v>330</v>
      </c>
      <c r="AT123" s="222" t="s">
        <v>76</v>
      </c>
      <c r="AU123" s="222" t="s">
        <v>77</v>
      </c>
      <c r="AY123" s="221" t="s">
        <v>304</v>
      </c>
      <c r="BK123" s="223">
        <f>BK124+BK129+BK134+BK137+BK140</f>
        <v>0</v>
      </c>
    </row>
    <row r="124" s="12" customFormat="1" ht="22.8" customHeight="1">
      <c r="A124" s="12"/>
      <c r="B124" s="210"/>
      <c r="C124" s="211"/>
      <c r="D124" s="212" t="s">
        <v>76</v>
      </c>
      <c r="E124" s="224" t="s">
        <v>2871</v>
      </c>
      <c r="F124" s="224" t="s">
        <v>2872</v>
      </c>
      <c r="G124" s="211"/>
      <c r="H124" s="211"/>
      <c r="I124" s="214"/>
      <c r="J124" s="225">
        <f>BK124</f>
        <v>0</v>
      </c>
      <c r="K124" s="211"/>
      <c r="L124" s="216"/>
      <c r="M124" s="217"/>
      <c r="N124" s="218"/>
      <c r="O124" s="218"/>
      <c r="P124" s="219">
        <f>SUM(P125:P128)</f>
        <v>0</v>
      </c>
      <c r="Q124" s="218"/>
      <c r="R124" s="219">
        <f>SUM(R125:R128)</f>
        <v>0</v>
      </c>
      <c r="S124" s="218"/>
      <c r="T124" s="220">
        <f>SUM(T125:T128)</f>
        <v>0</v>
      </c>
      <c r="U124" s="12"/>
      <c r="V124" s="12"/>
      <c r="W124" s="12"/>
      <c r="X124" s="12"/>
      <c r="Y124" s="12"/>
      <c r="Z124" s="12"/>
      <c r="AA124" s="12"/>
      <c r="AB124" s="12"/>
      <c r="AC124" s="12"/>
      <c r="AD124" s="12"/>
      <c r="AE124" s="12"/>
      <c r="AR124" s="221" t="s">
        <v>330</v>
      </c>
      <c r="AT124" s="222" t="s">
        <v>76</v>
      </c>
      <c r="AU124" s="222" t="s">
        <v>84</v>
      </c>
      <c r="AY124" s="221" t="s">
        <v>304</v>
      </c>
      <c r="BK124" s="223">
        <f>SUM(BK125:BK128)</f>
        <v>0</v>
      </c>
    </row>
    <row r="125" s="2" customFormat="1" ht="16.5" customHeight="1">
      <c r="A125" s="38"/>
      <c r="B125" s="39"/>
      <c r="C125" s="226" t="s">
        <v>84</v>
      </c>
      <c r="D125" s="226" t="s">
        <v>307</v>
      </c>
      <c r="E125" s="227" t="s">
        <v>2873</v>
      </c>
      <c r="F125" s="228" t="s">
        <v>2874</v>
      </c>
      <c r="G125" s="229" t="s">
        <v>351</v>
      </c>
      <c r="H125" s="230">
        <v>1</v>
      </c>
      <c r="I125" s="231"/>
      <c r="J125" s="232">
        <f>ROUND(I125*H125,2)</f>
        <v>0</v>
      </c>
      <c r="K125" s="228" t="s">
        <v>318</v>
      </c>
      <c r="L125" s="44"/>
      <c r="M125" s="233" t="s">
        <v>1</v>
      </c>
      <c r="N125" s="234" t="s">
        <v>42</v>
      </c>
      <c r="O125" s="91"/>
      <c r="P125" s="235">
        <f>O125*H125</f>
        <v>0</v>
      </c>
      <c r="Q125" s="235">
        <v>0</v>
      </c>
      <c r="R125" s="235">
        <f>Q125*H125</f>
        <v>0</v>
      </c>
      <c r="S125" s="235">
        <v>0</v>
      </c>
      <c r="T125" s="236">
        <f>S125*H125</f>
        <v>0</v>
      </c>
      <c r="U125" s="38"/>
      <c r="V125" s="38"/>
      <c r="W125" s="38"/>
      <c r="X125" s="38"/>
      <c r="Y125" s="38"/>
      <c r="Z125" s="38"/>
      <c r="AA125" s="38"/>
      <c r="AB125" s="38"/>
      <c r="AC125" s="38"/>
      <c r="AD125" s="38"/>
      <c r="AE125" s="38"/>
      <c r="AR125" s="237" t="s">
        <v>2875</v>
      </c>
      <c r="AT125" s="237" t="s">
        <v>307</v>
      </c>
      <c r="AU125" s="237" t="s">
        <v>86</v>
      </c>
      <c r="AY125" s="17" t="s">
        <v>304</v>
      </c>
      <c r="BE125" s="238">
        <f>IF(N125="základní",J125,0)</f>
        <v>0</v>
      </c>
      <c r="BF125" s="238">
        <f>IF(N125="snížená",J125,0)</f>
        <v>0</v>
      </c>
      <c r="BG125" s="238">
        <f>IF(N125="zákl. přenesená",J125,0)</f>
        <v>0</v>
      </c>
      <c r="BH125" s="238">
        <f>IF(N125="sníž. přenesená",J125,0)</f>
        <v>0</v>
      </c>
      <c r="BI125" s="238">
        <f>IF(N125="nulová",J125,0)</f>
        <v>0</v>
      </c>
      <c r="BJ125" s="17" t="s">
        <v>84</v>
      </c>
      <c r="BK125" s="238">
        <f>ROUND(I125*H125,2)</f>
        <v>0</v>
      </c>
      <c r="BL125" s="17" t="s">
        <v>2875</v>
      </c>
      <c r="BM125" s="237" t="s">
        <v>2876</v>
      </c>
    </row>
    <row r="126" s="2" customFormat="1">
      <c r="A126" s="38"/>
      <c r="B126" s="39"/>
      <c r="C126" s="40"/>
      <c r="D126" s="241" t="s">
        <v>912</v>
      </c>
      <c r="E126" s="40"/>
      <c r="F126" s="291" t="s">
        <v>2877</v>
      </c>
      <c r="G126" s="40"/>
      <c r="H126" s="40"/>
      <c r="I126" s="292"/>
      <c r="J126" s="40"/>
      <c r="K126" s="40"/>
      <c r="L126" s="44"/>
      <c r="M126" s="293"/>
      <c r="N126" s="294"/>
      <c r="O126" s="91"/>
      <c r="P126" s="91"/>
      <c r="Q126" s="91"/>
      <c r="R126" s="91"/>
      <c r="S126" s="91"/>
      <c r="T126" s="92"/>
      <c r="U126" s="38"/>
      <c r="V126" s="38"/>
      <c r="W126" s="38"/>
      <c r="X126" s="38"/>
      <c r="Y126" s="38"/>
      <c r="Z126" s="38"/>
      <c r="AA126" s="38"/>
      <c r="AB126" s="38"/>
      <c r="AC126" s="38"/>
      <c r="AD126" s="38"/>
      <c r="AE126" s="38"/>
      <c r="AT126" s="17" t="s">
        <v>912</v>
      </c>
      <c r="AU126" s="17" t="s">
        <v>86</v>
      </c>
    </row>
    <row r="127" s="2" customFormat="1" ht="16.5" customHeight="1">
      <c r="A127" s="38"/>
      <c r="B127" s="39"/>
      <c r="C127" s="226" t="s">
        <v>86</v>
      </c>
      <c r="D127" s="226" t="s">
        <v>307</v>
      </c>
      <c r="E127" s="227" t="s">
        <v>2878</v>
      </c>
      <c r="F127" s="228" t="s">
        <v>2879</v>
      </c>
      <c r="G127" s="229" t="s">
        <v>351</v>
      </c>
      <c r="H127" s="230">
        <v>1</v>
      </c>
      <c r="I127" s="231"/>
      <c r="J127" s="232">
        <f>ROUND(I127*H127,2)</f>
        <v>0</v>
      </c>
      <c r="K127" s="228" t="s">
        <v>318</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2875</v>
      </c>
      <c r="AT127" s="237" t="s">
        <v>307</v>
      </c>
      <c r="AU127" s="237" t="s">
        <v>86</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2875</v>
      </c>
      <c r="BM127" s="237" t="s">
        <v>2880</v>
      </c>
    </row>
    <row r="128" s="2" customFormat="1">
      <c r="A128" s="38"/>
      <c r="B128" s="39"/>
      <c r="C128" s="40"/>
      <c r="D128" s="241" t="s">
        <v>912</v>
      </c>
      <c r="E128" s="40"/>
      <c r="F128" s="291" t="s">
        <v>2881</v>
      </c>
      <c r="G128" s="40"/>
      <c r="H128" s="40"/>
      <c r="I128" s="292"/>
      <c r="J128" s="40"/>
      <c r="K128" s="40"/>
      <c r="L128" s="44"/>
      <c r="M128" s="293"/>
      <c r="N128" s="294"/>
      <c r="O128" s="91"/>
      <c r="P128" s="91"/>
      <c r="Q128" s="91"/>
      <c r="R128" s="91"/>
      <c r="S128" s="91"/>
      <c r="T128" s="92"/>
      <c r="U128" s="38"/>
      <c r="V128" s="38"/>
      <c r="W128" s="38"/>
      <c r="X128" s="38"/>
      <c r="Y128" s="38"/>
      <c r="Z128" s="38"/>
      <c r="AA128" s="38"/>
      <c r="AB128" s="38"/>
      <c r="AC128" s="38"/>
      <c r="AD128" s="38"/>
      <c r="AE128" s="38"/>
      <c r="AT128" s="17" t="s">
        <v>912</v>
      </c>
      <c r="AU128" s="17" t="s">
        <v>86</v>
      </c>
    </row>
    <row r="129" s="12" customFormat="1" ht="22.8" customHeight="1">
      <c r="A129" s="12"/>
      <c r="B129" s="210"/>
      <c r="C129" s="211"/>
      <c r="D129" s="212" t="s">
        <v>76</v>
      </c>
      <c r="E129" s="224" t="s">
        <v>2882</v>
      </c>
      <c r="F129" s="224" t="s">
        <v>2883</v>
      </c>
      <c r="G129" s="211"/>
      <c r="H129" s="211"/>
      <c r="I129" s="214"/>
      <c r="J129" s="225">
        <f>BK129</f>
        <v>0</v>
      </c>
      <c r="K129" s="211"/>
      <c r="L129" s="216"/>
      <c r="M129" s="217"/>
      <c r="N129" s="218"/>
      <c r="O129" s="218"/>
      <c r="P129" s="219">
        <f>SUM(P130:P133)</f>
        <v>0</v>
      </c>
      <c r="Q129" s="218"/>
      <c r="R129" s="219">
        <f>SUM(R130:R133)</f>
        <v>0</v>
      </c>
      <c r="S129" s="218"/>
      <c r="T129" s="220">
        <f>SUM(T130:T133)</f>
        <v>0</v>
      </c>
      <c r="U129" s="12"/>
      <c r="V129" s="12"/>
      <c r="W129" s="12"/>
      <c r="X129" s="12"/>
      <c r="Y129" s="12"/>
      <c r="Z129" s="12"/>
      <c r="AA129" s="12"/>
      <c r="AB129" s="12"/>
      <c r="AC129" s="12"/>
      <c r="AD129" s="12"/>
      <c r="AE129" s="12"/>
      <c r="AR129" s="221" t="s">
        <v>330</v>
      </c>
      <c r="AT129" s="222" t="s">
        <v>76</v>
      </c>
      <c r="AU129" s="222" t="s">
        <v>84</v>
      </c>
      <c r="AY129" s="221" t="s">
        <v>304</v>
      </c>
      <c r="BK129" s="223">
        <f>SUM(BK130:BK133)</f>
        <v>0</v>
      </c>
    </row>
    <row r="130" s="2" customFormat="1" ht="16.5" customHeight="1">
      <c r="A130" s="38"/>
      <c r="B130" s="39"/>
      <c r="C130" s="226" t="s">
        <v>305</v>
      </c>
      <c r="D130" s="226" t="s">
        <v>307</v>
      </c>
      <c r="E130" s="227" t="s">
        <v>2884</v>
      </c>
      <c r="F130" s="228" t="s">
        <v>2883</v>
      </c>
      <c r="G130" s="229" t="s">
        <v>351</v>
      </c>
      <c r="H130" s="230">
        <v>1</v>
      </c>
      <c r="I130" s="231"/>
      <c r="J130" s="232">
        <f>ROUND(I130*H130,2)</f>
        <v>0</v>
      </c>
      <c r="K130" s="228" t="s">
        <v>318</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2875</v>
      </c>
      <c r="AT130" s="237" t="s">
        <v>307</v>
      </c>
      <c r="AU130" s="237" t="s">
        <v>86</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2875</v>
      </c>
      <c r="BM130" s="237" t="s">
        <v>2885</v>
      </c>
    </row>
    <row r="131" s="2" customFormat="1">
      <c r="A131" s="38"/>
      <c r="B131" s="39"/>
      <c r="C131" s="40"/>
      <c r="D131" s="241" t="s">
        <v>912</v>
      </c>
      <c r="E131" s="40"/>
      <c r="F131" s="291" t="s">
        <v>2886</v>
      </c>
      <c r="G131" s="40"/>
      <c r="H131" s="40"/>
      <c r="I131" s="292"/>
      <c r="J131" s="40"/>
      <c r="K131" s="40"/>
      <c r="L131" s="44"/>
      <c r="M131" s="293"/>
      <c r="N131" s="294"/>
      <c r="O131" s="91"/>
      <c r="P131" s="91"/>
      <c r="Q131" s="91"/>
      <c r="R131" s="91"/>
      <c r="S131" s="91"/>
      <c r="T131" s="92"/>
      <c r="U131" s="38"/>
      <c r="V131" s="38"/>
      <c r="W131" s="38"/>
      <c r="X131" s="38"/>
      <c r="Y131" s="38"/>
      <c r="Z131" s="38"/>
      <c r="AA131" s="38"/>
      <c r="AB131" s="38"/>
      <c r="AC131" s="38"/>
      <c r="AD131" s="38"/>
      <c r="AE131" s="38"/>
      <c r="AT131" s="17" t="s">
        <v>912</v>
      </c>
      <c r="AU131" s="17" t="s">
        <v>86</v>
      </c>
    </row>
    <row r="132" s="2" customFormat="1" ht="16.5" customHeight="1">
      <c r="A132" s="38"/>
      <c r="B132" s="39"/>
      <c r="C132" s="226" t="s">
        <v>311</v>
      </c>
      <c r="D132" s="226" t="s">
        <v>307</v>
      </c>
      <c r="E132" s="227" t="s">
        <v>2887</v>
      </c>
      <c r="F132" s="228" t="s">
        <v>2888</v>
      </c>
      <c r="G132" s="229" t="s">
        <v>351</v>
      </c>
      <c r="H132" s="230">
        <v>1</v>
      </c>
      <c r="I132" s="231"/>
      <c r="J132" s="232">
        <f>ROUND(I132*H132,2)</f>
        <v>0</v>
      </c>
      <c r="K132" s="228" t="s">
        <v>318</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2875</v>
      </c>
      <c r="AT132" s="237" t="s">
        <v>307</v>
      </c>
      <c r="AU132" s="237" t="s">
        <v>86</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2875</v>
      </c>
      <c r="BM132" s="237" t="s">
        <v>2889</v>
      </c>
    </row>
    <row r="133" s="2" customFormat="1">
      <c r="A133" s="38"/>
      <c r="B133" s="39"/>
      <c r="C133" s="40"/>
      <c r="D133" s="241" t="s">
        <v>912</v>
      </c>
      <c r="E133" s="40"/>
      <c r="F133" s="291" t="s">
        <v>2890</v>
      </c>
      <c r="G133" s="40"/>
      <c r="H133" s="40"/>
      <c r="I133" s="292"/>
      <c r="J133" s="40"/>
      <c r="K133" s="40"/>
      <c r="L133" s="44"/>
      <c r="M133" s="293"/>
      <c r="N133" s="294"/>
      <c r="O133" s="91"/>
      <c r="P133" s="91"/>
      <c r="Q133" s="91"/>
      <c r="R133" s="91"/>
      <c r="S133" s="91"/>
      <c r="T133" s="92"/>
      <c r="U133" s="38"/>
      <c r="V133" s="38"/>
      <c r="W133" s="38"/>
      <c r="X133" s="38"/>
      <c r="Y133" s="38"/>
      <c r="Z133" s="38"/>
      <c r="AA133" s="38"/>
      <c r="AB133" s="38"/>
      <c r="AC133" s="38"/>
      <c r="AD133" s="38"/>
      <c r="AE133" s="38"/>
      <c r="AT133" s="17" t="s">
        <v>912</v>
      </c>
      <c r="AU133" s="17" t="s">
        <v>86</v>
      </c>
    </row>
    <row r="134" s="12" customFormat="1" ht="22.8" customHeight="1">
      <c r="A134" s="12"/>
      <c r="B134" s="210"/>
      <c r="C134" s="211"/>
      <c r="D134" s="212" t="s">
        <v>76</v>
      </c>
      <c r="E134" s="224" t="s">
        <v>2891</v>
      </c>
      <c r="F134" s="224" t="s">
        <v>2892</v>
      </c>
      <c r="G134" s="211"/>
      <c r="H134" s="211"/>
      <c r="I134" s="214"/>
      <c r="J134" s="225">
        <f>BK134</f>
        <v>0</v>
      </c>
      <c r="K134" s="211"/>
      <c r="L134" s="216"/>
      <c r="M134" s="217"/>
      <c r="N134" s="218"/>
      <c r="O134" s="218"/>
      <c r="P134" s="219">
        <f>SUM(P135:P136)</f>
        <v>0</v>
      </c>
      <c r="Q134" s="218"/>
      <c r="R134" s="219">
        <f>SUM(R135:R136)</f>
        <v>0</v>
      </c>
      <c r="S134" s="218"/>
      <c r="T134" s="220">
        <f>SUM(T135:T136)</f>
        <v>0</v>
      </c>
      <c r="U134" s="12"/>
      <c r="V134" s="12"/>
      <c r="W134" s="12"/>
      <c r="X134" s="12"/>
      <c r="Y134" s="12"/>
      <c r="Z134" s="12"/>
      <c r="AA134" s="12"/>
      <c r="AB134" s="12"/>
      <c r="AC134" s="12"/>
      <c r="AD134" s="12"/>
      <c r="AE134" s="12"/>
      <c r="AR134" s="221" t="s">
        <v>330</v>
      </c>
      <c r="AT134" s="222" t="s">
        <v>76</v>
      </c>
      <c r="AU134" s="222" t="s">
        <v>84</v>
      </c>
      <c r="AY134" s="221" t="s">
        <v>304</v>
      </c>
      <c r="BK134" s="223">
        <f>SUM(BK135:BK136)</f>
        <v>0</v>
      </c>
    </row>
    <row r="135" s="2" customFormat="1" ht="16.5" customHeight="1">
      <c r="A135" s="38"/>
      <c r="B135" s="39"/>
      <c r="C135" s="226" t="s">
        <v>330</v>
      </c>
      <c r="D135" s="226" t="s">
        <v>307</v>
      </c>
      <c r="E135" s="227" t="s">
        <v>2893</v>
      </c>
      <c r="F135" s="228" t="s">
        <v>2892</v>
      </c>
      <c r="G135" s="229" t="s">
        <v>351</v>
      </c>
      <c r="H135" s="230">
        <v>1</v>
      </c>
      <c r="I135" s="231"/>
      <c r="J135" s="232">
        <f>ROUND(I135*H135,2)</f>
        <v>0</v>
      </c>
      <c r="K135" s="228" t="s">
        <v>318</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2875</v>
      </c>
      <c r="AT135" s="237" t="s">
        <v>307</v>
      </c>
      <c r="AU135" s="237" t="s">
        <v>86</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2875</v>
      </c>
      <c r="BM135" s="237" t="s">
        <v>2894</v>
      </c>
    </row>
    <row r="136" s="2" customFormat="1">
      <c r="A136" s="38"/>
      <c r="B136" s="39"/>
      <c r="C136" s="40"/>
      <c r="D136" s="241" t="s">
        <v>912</v>
      </c>
      <c r="E136" s="40"/>
      <c r="F136" s="291" t="s">
        <v>2895</v>
      </c>
      <c r="G136" s="40"/>
      <c r="H136" s="40"/>
      <c r="I136" s="292"/>
      <c r="J136" s="40"/>
      <c r="K136" s="40"/>
      <c r="L136" s="44"/>
      <c r="M136" s="293"/>
      <c r="N136" s="294"/>
      <c r="O136" s="91"/>
      <c r="P136" s="91"/>
      <c r="Q136" s="91"/>
      <c r="R136" s="91"/>
      <c r="S136" s="91"/>
      <c r="T136" s="92"/>
      <c r="U136" s="38"/>
      <c r="V136" s="38"/>
      <c r="W136" s="38"/>
      <c r="X136" s="38"/>
      <c r="Y136" s="38"/>
      <c r="Z136" s="38"/>
      <c r="AA136" s="38"/>
      <c r="AB136" s="38"/>
      <c r="AC136" s="38"/>
      <c r="AD136" s="38"/>
      <c r="AE136" s="38"/>
      <c r="AT136" s="17" t="s">
        <v>912</v>
      </c>
      <c r="AU136" s="17" t="s">
        <v>86</v>
      </c>
    </row>
    <row r="137" s="12" customFormat="1" ht="22.8" customHeight="1">
      <c r="A137" s="12"/>
      <c r="B137" s="210"/>
      <c r="C137" s="211"/>
      <c r="D137" s="212" t="s">
        <v>76</v>
      </c>
      <c r="E137" s="224" t="s">
        <v>2896</v>
      </c>
      <c r="F137" s="224" t="s">
        <v>2897</v>
      </c>
      <c r="G137" s="211"/>
      <c r="H137" s="211"/>
      <c r="I137" s="214"/>
      <c r="J137" s="225">
        <f>BK137</f>
        <v>0</v>
      </c>
      <c r="K137" s="211"/>
      <c r="L137" s="216"/>
      <c r="M137" s="217"/>
      <c r="N137" s="218"/>
      <c r="O137" s="218"/>
      <c r="P137" s="219">
        <f>SUM(P138:P139)</f>
        <v>0</v>
      </c>
      <c r="Q137" s="218"/>
      <c r="R137" s="219">
        <f>SUM(R138:R139)</f>
        <v>0</v>
      </c>
      <c r="S137" s="218"/>
      <c r="T137" s="220">
        <f>SUM(T138:T139)</f>
        <v>0</v>
      </c>
      <c r="U137" s="12"/>
      <c r="V137" s="12"/>
      <c r="W137" s="12"/>
      <c r="X137" s="12"/>
      <c r="Y137" s="12"/>
      <c r="Z137" s="12"/>
      <c r="AA137" s="12"/>
      <c r="AB137" s="12"/>
      <c r="AC137" s="12"/>
      <c r="AD137" s="12"/>
      <c r="AE137" s="12"/>
      <c r="AR137" s="221" t="s">
        <v>330</v>
      </c>
      <c r="AT137" s="222" t="s">
        <v>76</v>
      </c>
      <c r="AU137" s="222" t="s">
        <v>84</v>
      </c>
      <c r="AY137" s="221" t="s">
        <v>304</v>
      </c>
      <c r="BK137" s="223">
        <f>SUM(BK138:BK139)</f>
        <v>0</v>
      </c>
    </row>
    <row r="138" s="2" customFormat="1" ht="16.5" customHeight="1">
      <c r="A138" s="38"/>
      <c r="B138" s="39"/>
      <c r="C138" s="226" t="s">
        <v>313</v>
      </c>
      <c r="D138" s="226" t="s">
        <v>307</v>
      </c>
      <c r="E138" s="227" t="s">
        <v>2898</v>
      </c>
      <c r="F138" s="228" t="s">
        <v>2897</v>
      </c>
      <c r="G138" s="229" t="s">
        <v>351</v>
      </c>
      <c r="H138" s="230">
        <v>1</v>
      </c>
      <c r="I138" s="231"/>
      <c r="J138" s="232">
        <f>ROUND(I138*H138,2)</f>
        <v>0</v>
      </c>
      <c r="K138" s="228" t="s">
        <v>318</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2875</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2875</v>
      </c>
      <c r="BM138" s="237" t="s">
        <v>2899</v>
      </c>
    </row>
    <row r="139" s="2" customFormat="1">
      <c r="A139" s="38"/>
      <c r="B139" s="39"/>
      <c r="C139" s="40"/>
      <c r="D139" s="241" t="s">
        <v>912</v>
      </c>
      <c r="E139" s="40"/>
      <c r="F139" s="291" t="s">
        <v>2900</v>
      </c>
      <c r="G139" s="40"/>
      <c r="H139" s="40"/>
      <c r="I139" s="292"/>
      <c r="J139" s="40"/>
      <c r="K139" s="40"/>
      <c r="L139" s="44"/>
      <c r="M139" s="293"/>
      <c r="N139" s="294"/>
      <c r="O139" s="91"/>
      <c r="P139" s="91"/>
      <c r="Q139" s="91"/>
      <c r="R139" s="91"/>
      <c r="S139" s="91"/>
      <c r="T139" s="92"/>
      <c r="U139" s="38"/>
      <c r="V139" s="38"/>
      <c r="W139" s="38"/>
      <c r="X139" s="38"/>
      <c r="Y139" s="38"/>
      <c r="Z139" s="38"/>
      <c r="AA139" s="38"/>
      <c r="AB139" s="38"/>
      <c r="AC139" s="38"/>
      <c r="AD139" s="38"/>
      <c r="AE139" s="38"/>
      <c r="AT139" s="17" t="s">
        <v>912</v>
      </c>
      <c r="AU139" s="17" t="s">
        <v>86</v>
      </c>
    </row>
    <row r="140" s="12" customFormat="1" ht="22.8" customHeight="1">
      <c r="A140" s="12"/>
      <c r="B140" s="210"/>
      <c r="C140" s="211"/>
      <c r="D140" s="212" t="s">
        <v>76</v>
      </c>
      <c r="E140" s="224" t="s">
        <v>2901</v>
      </c>
      <c r="F140" s="224" t="s">
        <v>692</v>
      </c>
      <c r="G140" s="211"/>
      <c r="H140" s="211"/>
      <c r="I140" s="214"/>
      <c r="J140" s="225">
        <f>BK140</f>
        <v>0</v>
      </c>
      <c r="K140" s="211"/>
      <c r="L140" s="216"/>
      <c r="M140" s="217"/>
      <c r="N140" s="218"/>
      <c r="O140" s="218"/>
      <c r="P140" s="219">
        <f>SUM(P141:P143)</f>
        <v>0</v>
      </c>
      <c r="Q140" s="218"/>
      <c r="R140" s="219">
        <f>SUM(R141:R143)</f>
        <v>0</v>
      </c>
      <c r="S140" s="218"/>
      <c r="T140" s="220">
        <f>SUM(T141:T143)</f>
        <v>0</v>
      </c>
      <c r="U140" s="12"/>
      <c r="V140" s="12"/>
      <c r="W140" s="12"/>
      <c r="X140" s="12"/>
      <c r="Y140" s="12"/>
      <c r="Z140" s="12"/>
      <c r="AA140" s="12"/>
      <c r="AB140" s="12"/>
      <c r="AC140" s="12"/>
      <c r="AD140" s="12"/>
      <c r="AE140" s="12"/>
      <c r="AR140" s="221" t="s">
        <v>330</v>
      </c>
      <c r="AT140" s="222" t="s">
        <v>76</v>
      </c>
      <c r="AU140" s="222" t="s">
        <v>84</v>
      </c>
      <c r="AY140" s="221" t="s">
        <v>304</v>
      </c>
      <c r="BK140" s="223">
        <f>SUM(BK141:BK143)</f>
        <v>0</v>
      </c>
    </row>
    <row r="141" s="2" customFormat="1" ht="16.5" customHeight="1">
      <c r="A141" s="38"/>
      <c r="B141" s="39"/>
      <c r="C141" s="226" t="s">
        <v>343</v>
      </c>
      <c r="D141" s="226" t="s">
        <v>307</v>
      </c>
      <c r="E141" s="227" t="s">
        <v>2902</v>
      </c>
      <c r="F141" s="228" t="s">
        <v>2903</v>
      </c>
      <c r="G141" s="229" t="s">
        <v>351</v>
      </c>
      <c r="H141" s="230">
        <v>1</v>
      </c>
      <c r="I141" s="231"/>
      <c r="J141" s="232">
        <f>ROUND(I141*H141,2)</f>
        <v>0</v>
      </c>
      <c r="K141" s="228" t="s">
        <v>318</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2875</v>
      </c>
      <c r="AT141" s="237" t="s">
        <v>307</v>
      </c>
      <c r="AU141" s="237" t="s">
        <v>86</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2875</v>
      </c>
      <c r="BM141" s="237" t="s">
        <v>2904</v>
      </c>
    </row>
    <row r="142" s="2" customFormat="1">
      <c r="A142" s="38"/>
      <c r="B142" s="39"/>
      <c r="C142" s="40"/>
      <c r="D142" s="241" t="s">
        <v>912</v>
      </c>
      <c r="E142" s="40"/>
      <c r="F142" s="291" t="s">
        <v>2905</v>
      </c>
      <c r="G142" s="40"/>
      <c r="H142" s="40"/>
      <c r="I142" s="292"/>
      <c r="J142" s="40"/>
      <c r="K142" s="40"/>
      <c r="L142" s="44"/>
      <c r="M142" s="293"/>
      <c r="N142" s="294"/>
      <c r="O142" s="91"/>
      <c r="P142" s="91"/>
      <c r="Q142" s="91"/>
      <c r="R142" s="91"/>
      <c r="S142" s="91"/>
      <c r="T142" s="92"/>
      <c r="U142" s="38"/>
      <c r="V142" s="38"/>
      <c r="W142" s="38"/>
      <c r="X142" s="38"/>
      <c r="Y142" s="38"/>
      <c r="Z142" s="38"/>
      <c r="AA142" s="38"/>
      <c r="AB142" s="38"/>
      <c r="AC142" s="38"/>
      <c r="AD142" s="38"/>
      <c r="AE142" s="38"/>
      <c r="AT142" s="17" t="s">
        <v>912</v>
      </c>
      <c r="AU142" s="17" t="s">
        <v>86</v>
      </c>
    </row>
    <row r="143" s="2" customFormat="1" ht="33" customHeight="1">
      <c r="A143" s="38"/>
      <c r="B143" s="39"/>
      <c r="C143" s="226" t="s">
        <v>348</v>
      </c>
      <c r="D143" s="226" t="s">
        <v>307</v>
      </c>
      <c r="E143" s="227" t="s">
        <v>2906</v>
      </c>
      <c r="F143" s="228" t="s">
        <v>2907</v>
      </c>
      <c r="G143" s="229" t="s">
        <v>351</v>
      </c>
      <c r="H143" s="230">
        <v>1</v>
      </c>
      <c r="I143" s="231"/>
      <c r="J143" s="232">
        <f>ROUND(I143*H143,2)</f>
        <v>0</v>
      </c>
      <c r="K143" s="228" t="s">
        <v>318</v>
      </c>
      <c r="L143" s="44"/>
      <c r="M143" s="286" t="s">
        <v>1</v>
      </c>
      <c r="N143" s="287" t="s">
        <v>42</v>
      </c>
      <c r="O143" s="288"/>
      <c r="P143" s="289">
        <f>O143*H143</f>
        <v>0</v>
      </c>
      <c r="Q143" s="289">
        <v>0</v>
      </c>
      <c r="R143" s="289">
        <f>Q143*H143</f>
        <v>0</v>
      </c>
      <c r="S143" s="289">
        <v>0</v>
      </c>
      <c r="T143" s="290">
        <f>S143*H143</f>
        <v>0</v>
      </c>
      <c r="U143" s="38"/>
      <c r="V143" s="38"/>
      <c r="W143" s="38"/>
      <c r="X143" s="38"/>
      <c r="Y143" s="38"/>
      <c r="Z143" s="38"/>
      <c r="AA143" s="38"/>
      <c r="AB143" s="38"/>
      <c r="AC143" s="38"/>
      <c r="AD143" s="38"/>
      <c r="AE143" s="38"/>
      <c r="AR143" s="237" t="s">
        <v>2875</v>
      </c>
      <c r="AT143" s="237" t="s">
        <v>307</v>
      </c>
      <c r="AU143" s="237" t="s">
        <v>86</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2875</v>
      </c>
      <c r="BM143" s="237" t="s">
        <v>2908</v>
      </c>
    </row>
    <row r="144" s="2" customFormat="1" ht="6.96" customHeight="1">
      <c r="A144" s="38"/>
      <c r="B144" s="66"/>
      <c r="C144" s="67"/>
      <c r="D144" s="67"/>
      <c r="E144" s="67"/>
      <c r="F144" s="67"/>
      <c r="G144" s="67"/>
      <c r="H144" s="67"/>
      <c r="I144" s="67"/>
      <c r="J144" s="67"/>
      <c r="K144" s="67"/>
      <c r="L144" s="44"/>
      <c r="M144" s="38"/>
      <c r="O144" s="38"/>
      <c r="P144" s="38"/>
      <c r="Q144" s="38"/>
      <c r="R144" s="38"/>
      <c r="S144" s="38"/>
      <c r="T144" s="38"/>
      <c r="U144" s="38"/>
      <c r="V144" s="38"/>
      <c r="W144" s="38"/>
      <c r="X144" s="38"/>
      <c r="Y144" s="38"/>
      <c r="Z144" s="38"/>
      <c r="AA144" s="38"/>
      <c r="AB144" s="38"/>
      <c r="AC144" s="38"/>
      <c r="AD144" s="38"/>
      <c r="AE144" s="38"/>
    </row>
  </sheetData>
  <sheetProtection sheet="1" autoFilter="0" formatColumns="0" formatRows="0" objects="1" scenarios="1" spinCount="100000" saltValue="1F0iMvM3KiB9C7CWj+GSHc55ZIB82Mn1nwfRmJFeRedqPn/bAmOM1FkX2+DjnEHKhlh4cXyEHBJtiwsBECczCA==" hashValue="3gYzVQYZxLqsuTNUp2x2a2wYx3uB3jXVkd11L86tdbtv6a4Bsv7v1+zU6W7J1BIhnkurptehuKtqw/qAtYxmxw==" algorithmName="SHA-512" password="CC35"/>
  <autoFilter ref="C121:K143"/>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103</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268</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1284</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tr">
        <f>IF('Rekapitulace stavby'!AN16="","",'Rekapitulace stavby'!AN16)</f>
        <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tr">
        <f>IF('Rekapitulace stavby'!E17="","",'Rekapitulace stavby'!E17)</f>
        <v>Energy Benefit Centre a.s.</v>
      </c>
      <c r="F23" s="38"/>
      <c r="G23" s="38"/>
      <c r="H23" s="38"/>
      <c r="I23" s="150" t="s">
        <v>27</v>
      </c>
      <c r="J23" s="141" t="str">
        <f>IF('Rekapitulace stavby'!AN17="","",'Rekapitulace stavby'!AN17)</f>
        <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1285</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ROUND(J124,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ROUND((SUM(BE124:BE159)),  2)</f>
        <v>0</v>
      </c>
      <c r="G35" s="38"/>
      <c r="H35" s="38"/>
      <c r="I35" s="164">
        <v>0.20999999999999999</v>
      </c>
      <c r="J35" s="163">
        <f>ROUND(((SUM(BE124:BE159))*I35),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ROUND((SUM(BF124:BF159)),  2)</f>
        <v>0</v>
      </c>
      <c r="G36" s="38"/>
      <c r="H36" s="38"/>
      <c r="I36" s="164">
        <v>0.12</v>
      </c>
      <c r="J36" s="163">
        <f>ROUND(((SUM(BF124:BF159))*I36),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ROUND((SUM(BG124:BG159)),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ROUND((SUM(BH124:BH159)),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ROUND((SUM(BI124:BI159)),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268</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00.5 - VZT-1PP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J124</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1286</v>
      </c>
      <c r="E99" s="191"/>
      <c r="F99" s="191"/>
      <c r="G99" s="191"/>
      <c r="H99" s="191"/>
      <c r="I99" s="191"/>
      <c r="J99" s="192">
        <f>J125</f>
        <v>0</v>
      </c>
      <c r="K99" s="189"/>
      <c r="L99" s="193"/>
      <c r="S99" s="9"/>
      <c r="T99" s="9"/>
      <c r="U99" s="9"/>
      <c r="V99" s="9"/>
      <c r="W99" s="9"/>
      <c r="X99" s="9"/>
      <c r="Y99" s="9"/>
      <c r="Z99" s="9"/>
      <c r="AA99" s="9"/>
      <c r="AB99" s="9"/>
      <c r="AC99" s="9"/>
      <c r="AD99" s="9"/>
      <c r="AE99" s="9"/>
    </row>
    <row r="100" s="9" customFormat="1" ht="24.96" customHeight="1">
      <c r="A100" s="9"/>
      <c r="B100" s="188"/>
      <c r="C100" s="189"/>
      <c r="D100" s="190" t="s">
        <v>1287</v>
      </c>
      <c r="E100" s="191"/>
      <c r="F100" s="191"/>
      <c r="G100" s="191"/>
      <c r="H100" s="191"/>
      <c r="I100" s="191"/>
      <c r="J100" s="192">
        <f>J136</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1288</v>
      </c>
      <c r="E101" s="191"/>
      <c r="F101" s="191"/>
      <c r="G101" s="191"/>
      <c r="H101" s="191"/>
      <c r="I101" s="191"/>
      <c r="J101" s="192">
        <f>J150</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1289</v>
      </c>
      <c r="E102" s="191"/>
      <c r="F102" s="191"/>
      <c r="G102" s="191"/>
      <c r="H102" s="191"/>
      <c r="I102" s="191"/>
      <c r="J102" s="192">
        <f>J158</f>
        <v>0</v>
      </c>
      <c r="K102" s="189"/>
      <c r="L102" s="193"/>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289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6.5" customHeight="1">
      <c r="A112" s="38"/>
      <c r="B112" s="39"/>
      <c r="C112" s="40"/>
      <c r="D112" s="40"/>
      <c r="E112" s="183" t="str">
        <f>E7</f>
        <v>Stavební úpravy v budově č.p. 1371, ul. Na Okrouhlíku, HK</v>
      </c>
      <c r="F112" s="32"/>
      <c r="G112" s="32"/>
      <c r="H112" s="32"/>
      <c r="I112" s="40"/>
      <c r="J112" s="40"/>
      <c r="K112" s="40"/>
      <c r="L112" s="63"/>
      <c r="S112" s="38"/>
      <c r="T112" s="38"/>
      <c r="U112" s="38"/>
      <c r="V112" s="38"/>
      <c r="W112" s="38"/>
      <c r="X112" s="38"/>
      <c r="Y112" s="38"/>
      <c r="Z112" s="38"/>
      <c r="AA112" s="38"/>
      <c r="AB112" s="38"/>
      <c r="AC112" s="38"/>
      <c r="AD112" s="38"/>
      <c r="AE112" s="38"/>
    </row>
    <row r="113" s="1" customFormat="1" ht="12" customHeight="1">
      <c r="B113" s="21"/>
      <c r="C113" s="32" t="s">
        <v>267</v>
      </c>
      <c r="D113" s="22"/>
      <c r="E113" s="22"/>
      <c r="F113" s="22"/>
      <c r="G113" s="22"/>
      <c r="H113" s="22"/>
      <c r="I113" s="22"/>
      <c r="J113" s="22"/>
      <c r="K113" s="22"/>
      <c r="L113" s="20"/>
    </row>
    <row r="114" s="2" customFormat="1" ht="16.5" customHeight="1">
      <c r="A114" s="38"/>
      <c r="B114" s="39"/>
      <c r="C114" s="40"/>
      <c r="D114" s="40"/>
      <c r="E114" s="183" t="s">
        <v>268</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12" customHeight="1">
      <c r="A115" s="38"/>
      <c r="B115" s="39"/>
      <c r="C115" s="32" t="s">
        <v>269</v>
      </c>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6.5" customHeight="1">
      <c r="A116" s="38"/>
      <c r="B116" s="39"/>
      <c r="C116" s="40"/>
      <c r="D116" s="40"/>
      <c r="E116" s="76" t="str">
        <f>E11</f>
        <v>00.5 - VZT-1PP</v>
      </c>
      <c r="F116" s="40"/>
      <c r="G116" s="40"/>
      <c r="H116" s="40"/>
      <c r="I116" s="40"/>
      <c r="J116" s="40"/>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20</v>
      </c>
      <c r="D118" s="40"/>
      <c r="E118" s="40"/>
      <c r="F118" s="27" t="str">
        <f>F14</f>
        <v>Na Okrouhlíku 1371, HK</v>
      </c>
      <c r="G118" s="40"/>
      <c r="H118" s="40"/>
      <c r="I118" s="32" t="s">
        <v>22</v>
      </c>
      <c r="J118" s="79" t="str">
        <f>IF(J14="","",J14)</f>
        <v>24. 6. 2024</v>
      </c>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25.65" customHeight="1">
      <c r="A120" s="38"/>
      <c r="B120" s="39"/>
      <c r="C120" s="32" t="s">
        <v>24</v>
      </c>
      <c r="D120" s="40"/>
      <c r="E120" s="40"/>
      <c r="F120" s="27" t="str">
        <f>E17</f>
        <v>Krajský úřad Královéhradeckého kraje</v>
      </c>
      <c r="G120" s="40"/>
      <c r="H120" s="40"/>
      <c r="I120" s="32" t="s">
        <v>30</v>
      </c>
      <c r="J120" s="36" t="str">
        <f>E23</f>
        <v>Energy Benefit Centre a.s.</v>
      </c>
      <c r="K120" s="40"/>
      <c r="L120" s="63"/>
      <c r="S120" s="38"/>
      <c r="T120" s="38"/>
      <c r="U120" s="38"/>
      <c r="V120" s="38"/>
      <c r="W120" s="38"/>
      <c r="X120" s="38"/>
      <c r="Y120" s="38"/>
      <c r="Z120" s="38"/>
      <c r="AA120" s="38"/>
      <c r="AB120" s="38"/>
      <c r="AC120" s="38"/>
      <c r="AD120" s="38"/>
      <c r="AE120" s="38"/>
    </row>
    <row r="121" s="2" customFormat="1" ht="15.15" customHeight="1">
      <c r="A121" s="38"/>
      <c r="B121" s="39"/>
      <c r="C121" s="32" t="s">
        <v>28</v>
      </c>
      <c r="D121" s="40"/>
      <c r="E121" s="40"/>
      <c r="F121" s="27" t="str">
        <f>IF(E20="","",E20)</f>
        <v>Vyplň údaj</v>
      </c>
      <c r="G121" s="40"/>
      <c r="H121" s="40"/>
      <c r="I121" s="32" t="s">
        <v>33</v>
      </c>
      <c r="J121" s="36" t="str">
        <f>E26</f>
        <v xml:space="preserve"> </v>
      </c>
      <c r="K121" s="40"/>
      <c r="L121" s="63"/>
      <c r="S121" s="38"/>
      <c r="T121" s="38"/>
      <c r="U121" s="38"/>
      <c r="V121" s="38"/>
      <c r="W121" s="38"/>
      <c r="X121" s="38"/>
      <c r="Y121" s="38"/>
      <c r="Z121" s="38"/>
      <c r="AA121" s="38"/>
      <c r="AB121" s="38"/>
      <c r="AC121" s="38"/>
      <c r="AD121" s="38"/>
      <c r="AE121" s="38"/>
    </row>
    <row r="122" s="2" customFormat="1" ht="10.32"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11" customFormat="1" ht="29.28" customHeight="1">
      <c r="A123" s="199"/>
      <c r="B123" s="200"/>
      <c r="C123" s="201" t="s">
        <v>290</v>
      </c>
      <c r="D123" s="202" t="s">
        <v>62</v>
      </c>
      <c r="E123" s="202" t="s">
        <v>58</v>
      </c>
      <c r="F123" s="202" t="s">
        <v>59</v>
      </c>
      <c r="G123" s="202" t="s">
        <v>291</v>
      </c>
      <c r="H123" s="202" t="s">
        <v>292</v>
      </c>
      <c r="I123" s="202" t="s">
        <v>293</v>
      </c>
      <c r="J123" s="202" t="s">
        <v>273</v>
      </c>
      <c r="K123" s="203" t="s">
        <v>294</v>
      </c>
      <c r="L123" s="204"/>
      <c r="M123" s="100" t="s">
        <v>1</v>
      </c>
      <c r="N123" s="101" t="s">
        <v>41</v>
      </c>
      <c r="O123" s="101" t="s">
        <v>295</v>
      </c>
      <c r="P123" s="101" t="s">
        <v>296</v>
      </c>
      <c r="Q123" s="101" t="s">
        <v>297</v>
      </c>
      <c r="R123" s="101" t="s">
        <v>298</v>
      </c>
      <c r="S123" s="101" t="s">
        <v>299</v>
      </c>
      <c r="T123" s="102" t="s">
        <v>300</v>
      </c>
      <c r="U123" s="199"/>
      <c r="V123" s="199"/>
      <c r="W123" s="199"/>
      <c r="X123" s="199"/>
      <c r="Y123" s="199"/>
      <c r="Z123" s="199"/>
      <c r="AA123" s="199"/>
      <c r="AB123" s="199"/>
      <c r="AC123" s="199"/>
      <c r="AD123" s="199"/>
      <c r="AE123" s="199"/>
    </row>
    <row r="124" s="2" customFormat="1" ht="22.8" customHeight="1">
      <c r="A124" s="38"/>
      <c r="B124" s="39"/>
      <c r="C124" s="107" t="s">
        <v>301</v>
      </c>
      <c r="D124" s="40"/>
      <c r="E124" s="40"/>
      <c r="F124" s="40"/>
      <c r="G124" s="40"/>
      <c r="H124" s="40"/>
      <c r="I124" s="40"/>
      <c r="J124" s="205">
        <f>BK124</f>
        <v>0</v>
      </c>
      <c r="K124" s="40"/>
      <c r="L124" s="44"/>
      <c r="M124" s="103"/>
      <c r="N124" s="206"/>
      <c r="O124" s="104"/>
      <c r="P124" s="207">
        <f>P125+P136+P150+P158</f>
        <v>0</v>
      </c>
      <c r="Q124" s="104"/>
      <c r="R124" s="207">
        <f>R125+R136+R150+R158</f>
        <v>0</v>
      </c>
      <c r="S124" s="104"/>
      <c r="T124" s="208">
        <f>T125+T136+T150+T158</f>
        <v>0</v>
      </c>
      <c r="U124" s="38"/>
      <c r="V124" s="38"/>
      <c r="W124" s="38"/>
      <c r="X124" s="38"/>
      <c r="Y124" s="38"/>
      <c r="Z124" s="38"/>
      <c r="AA124" s="38"/>
      <c r="AB124" s="38"/>
      <c r="AC124" s="38"/>
      <c r="AD124" s="38"/>
      <c r="AE124" s="38"/>
      <c r="AT124" s="17" t="s">
        <v>76</v>
      </c>
      <c r="AU124" s="17" t="s">
        <v>275</v>
      </c>
      <c r="BK124" s="209">
        <f>BK125+BK136+BK150+BK158</f>
        <v>0</v>
      </c>
    </row>
    <row r="125" s="12" customFormat="1" ht="25.92" customHeight="1">
      <c r="A125" s="12"/>
      <c r="B125" s="210"/>
      <c r="C125" s="211"/>
      <c r="D125" s="212" t="s">
        <v>76</v>
      </c>
      <c r="E125" s="213" t="s">
        <v>86</v>
      </c>
      <c r="F125" s="213" t="s">
        <v>1290</v>
      </c>
      <c r="G125" s="211"/>
      <c r="H125" s="211"/>
      <c r="I125" s="214"/>
      <c r="J125" s="215">
        <f>BK125</f>
        <v>0</v>
      </c>
      <c r="K125" s="211"/>
      <c r="L125" s="216"/>
      <c r="M125" s="217"/>
      <c r="N125" s="218"/>
      <c r="O125" s="218"/>
      <c r="P125" s="219">
        <f>SUM(P126:P135)</f>
        <v>0</v>
      </c>
      <c r="Q125" s="218"/>
      <c r="R125" s="219">
        <f>SUM(R126:R135)</f>
        <v>0</v>
      </c>
      <c r="S125" s="218"/>
      <c r="T125" s="220">
        <f>SUM(T126:T135)</f>
        <v>0</v>
      </c>
      <c r="U125" s="12"/>
      <c r="V125" s="12"/>
      <c r="W125" s="12"/>
      <c r="X125" s="12"/>
      <c r="Y125" s="12"/>
      <c r="Z125" s="12"/>
      <c r="AA125" s="12"/>
      <c r="AB125" s="12"/>
      <c r="AC125" s="12"/>
      <c r="AD125" s="12"/>
      <c r="AE125" s="12"/>
      <c r="AR125" s="221" t="s">
        <v>84</v>
      </c>
      <c r="AT125" s="222" t="s">
        <v>76</v>
      </c>
      <c r="AU125" s="222" t="s">
        <v>77</v>
      </c>
      <c r="AY125" s="221" t="s">
        <v>304</v>
      </c>
      <c r="BK125" s="223">
        <f>SUM(BK126:BK135)</f>
        <v>0</v>
      </c>
    </row>
    <row r="126" s="2" customFormat="1" ht="49.05" customHeight="1">
      <c r="A126" s="38"/>
      <c r="B126" s="39"/>
      <c r="C126" s="226" t="s">
        <v>84</v>
      </c>
      <c r="D126" s="226" t="s">
        <v>307</v>
      </c>
      <c r="E126" s="227" t="s">
        <v>1291</v>
      </c>
      <c r="F126" s="228" t="s">
        <v>1292</v>
      </c>
      <c r="G126" s="229" t="s">
        <v>1293</v>
      </c>
      <c r="H126" s="230">
        <v>1</v>
      </c>
      <c r="I126" s="231"/>
      <c r="J126" s="232">
        <f>ROUND(I126*H126,2)</f>
        <v>0</v>
      </c>
      <c r="K126" s="228" t="s">
        <v>1</v>
      </c>
      <c r="L126" s="44"/>
      <c r="M126" s="233" t="s">
        <v>1</v>
      </c>
      <c r="N126" s="234" t="s">
        <v>42</v>
      </c>
      <c r="O126" s="91"/>
      <c r="P126" s="235">
        <f>O126*H126</f>
        <v>0</v>
      </c>
      <c r="Q126" s="235">
        <v>0</v>
      </c>
      <c r="R126" s="235">
        <f>Q126*H126</f>
        <v>0</v>
      </c>
      <c r="S126" s="235">
        <v>0</v>
      </c>
      <c r="T126" s="236">
        <f>S126*H126</f>
        <v>0</v>
      </c>
      <c r="U126" s="38"/>
      <c r="V126" s="38"/>
      <c r="W126" s="38"/>
      <c r="X126" s="38"/>
      <c r="Y126" s="38"/>
      <c r="Z126" s="38"/>
      <c r="AA126" s="38"/>
      <c r="AB126" s="38"/>
      <c r="AC126" s="38"/>
      <c r="AD126" s="38"/>
      <c r="AE126" s="38"/>
      <c r="AR126" s="237" t="s">
        <v>311</v>
      </c>
      <c r="AT126" s="237" t="s">
        <v>307</v>
      </c>
      <c r="AU126" s="237" t="s">
        <v>84</v>
      </c>
      <c r="AY126" s="17" t="s">
        <v>304</v>
      </c>
      <c r="BE126" s="238">
        <f>IF(N126="základní",J126,0)</f>
        <v>0</v>
      </c>
      <c r="BF126" s="238">
        <f>IF(N126="snížená",J126,0)</f>
        <v>0</v>
      </c>
      <c r="BG126" s="238">
        <f>IF(N126="zákl. přenesená",J126,0)</f>
        <v>0</v>
      </c>
      <c r="BH126" s="238">
        <f>IF(N126="sníž. přenesená",J126,0)</f>
        <v>0</v>
      </c>
      <c r="BI126" s="238">
        <f>IF(N126="nulová",J126,0)</f>
        <v>0</v>
      </c>
      <c r="BJ126" s="17" t="s">
        <v>84</v>
      </c>
      <c r="BK126" s="238">
        <f>ROUND(I126*H126,2)</f>
        <v>0</v>
      </c>
      <c r="BL126" s="17" t="s">
        <v>311</v>
      </c>
      <c r="BM126" s="237" t="s">
        <v>86</v>
      </c>
    </row>
    <row r="127" s="2" customFormat="1" ht="37.8" customHeight="1">
      <c r="A127" s="38"/>
      <c r="B127" s="39"/>
      <c r="C127" s="226" t="s">
        <v>86</v>
      </c>
      <c r="D127" s="226" t="s">
        <v>307</v>
      </c>
      <c r="E127" s="227" t="s">
        <v>1294</v>
      </c>
      <c r="F127" s="228" t="s">
        <v>1295</v>
      </c>
      <c r="G127" s="229" t="s">
        <v>911</v>
      </c>
      <c r="H127" s="230">
        <v>1</v>
      </c>
      <c r="I127" s="231"/>
      <c r="J127" s="232">
        <f>ROUND(I127*H127,2)</f>
        <v>0</v>
      </c>
      <c r="K127" s="228" t="s">
        <v>1</v>
      </c>
      <c r="L127" s="44"/>
      <c r="M127" s="233" t="s">
        <v>1</v>
      </c>
      <c r="N127" s="234" t="s">
        <v>42</v>
      </c>
      <c r="O127" s="91"/>
      <c r="P127" s="235">
        <f>O127*H127</f>
        <v>0</v>
      </c>
      <c r="Q127" s="235">
        <v>0</v>
      </c>
      <c r="R127" s="235">
        <f>Q127*H127</f>
        <v>0</v>
      </c>
      <c r="S127" s="235">
        <v>0</v>
      </c>
      <c r="T127" s="236">
        <f>S127*H127</f>
        <v>0</v>
      </c>
      <c r="U127" s="38"/>
      <c r="V127" s="38"/>
      <c r="W127" s="38"/>
      <c r="X127" s="38"/>
      <c r="Y127" s="38"/>
      <c r="Z127" s="38"/>
      <c r="AA127" s="38"/>
      <c r="AB127" s="38"/>
      <c r="AC127" s="38"/>
      <c r="AD127" s="38"/>
      <c r="AE127" s="38"/>
      <c r="AR127" s="237" t="s">
        <v>311</v>
      </c>
      <c r="AT127" s="237" t="s">
        <v>307</v>
      </c>
      <c r="AU127" s="237" t="s">
        <v>84</v>
      </c>
      <c r="AY127" s="17" t="s">
        <v>304</v>
      </c>
      <c r="BE127" s="238">
        <f>IF(N127="základní",J127,0)</f>
        <v>0</v>
      </c>
      <c r="BF127" s="238">
        <f>IF(N127="snížená",J127,0)</f>
        <v>0</v>
      </c>
      <c r="BG127" s="238">
        <f>IF(N127="zákl. přenesená",J127,0)</f>
        <v>0</v>
      </c>
      <c r="BH127" s="238">
        <f>IF(N127="sníž. přenesená",J127,0)</f>
        <v>0</v>
      </c>
      <c r="BI127" s="238">
        <f>IF(N127="nulová",J127,0)</f>
        <v>0</v>
      </c>
      <c r="BJ127" s="17" t="s">
        <v>84</v>
      </c>
      <c r="BK127" s="238">
        <f>ROUND(I127*H127,2)</f>
        <v>0</v>
      </c>
      <c r="BL127" s="17" t="s">
        <v>311</v>
      </c>
      <c r="BM127" s="237" t="s">
        <v>311</v>
      </c>
    </row>
    <row r="128" s="2" customFormat="1" ht="44.25" customHeight="1">
      <c r="A128" s="38"/>
      <c r="B128" s="39"/>
      <c r="C128" s="226" t="s">
        <v>305</v>
      </c>
      <c r="D128" s="226" t="s">
        <v>307</v>
      </c>
      <c r="E128" s="227" t="s">
        <v>1296</v>
      </c>
      <c r="F128" s="228" t="s">
        <v>1297</v>
      </c>
      <c r="G128" s="229" t="s">
        <v>1293</v>
      </c>
      <c r="H128" s="230">
        <v>1</v>
      </c>
      <c r="I128" s="231"/>
      <c r="J128" s="232">
        <f>ROUND(I128*H128,2)</f>
        <v>0</v>
      </c>
      <c r="K128" s="228" t="s">
        <v>1</v>
      </c>
      <c r="L128" s="44"/>
      <c r="M128" s="233" t="s">
        <v>1</v>
      </c>
      <c r="N128" s="234" t="s">
        <v>42</v>
      </c>
      <c r="O128" s="91"/>
      <c r="P128" s="235">
        <f>O128*H128</f>
        <v>0</v>
      </c>
      <c r="Q128" s="235">
        <v>0</v>
      </c>
      <c r="R128" s="235">
        <f>Q128*H128</f>
        <v>0</v>
      </c>
      <c r="S128" s="235">
        <v>0</v>
      </c>
      <c r="T128" s="236">
        <f>S128*H128</f>
        <v>0</v>
      </c>
      <c r="U128" s="38"/>
      <c r="V128" s="38"/>
      <c r="W128" s="38"/>
      <c r="X128" s="38"/>
      <c r="Y128" s="38"/>
      <c r="Z128" s="38"/>
      <c r="AA128" s="38"/>
      <c r="AB128" s="38"/>
      <c r="AC128" s="38"/>
      <c r="AD128" s="38"/>
      <c r="AE128" s="38"/>
      <c r="AR128" s="237" t="s">
        <v>311</v>
      </c>
      <c r="AT128" s="237" t="s">
        <v>307</v>
      </c>
      <c r="AU128" s="237" t="s">
        <v>84</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311</v>
      </c>
      <c r="BM128" s="237" t="s">
        <v>313</v>
      </c>
    </row>
    <row r="129" s="2" customFormat="1" ht="37.8" customHeight="1">
      <c r="A129" s="38"/>
      <c r="B129" s="39"/>
      <c r="C129" s="226" t="s">
        <v>311</v>
      </c>
      <c r="D129" s="226" t="s">
        <v>307</v>
      </c>
      <c r="E129" s="227" t="s">
        <v>1298</v>
      </c>
      <c r="F129" s="228" t="s">
        <v>1299</v>
      </c>
      <c r="G129" s="229" t="s">
        <v>911</v>
      </c>
      <c r="H129" s="230">
        <v>1</v>
      </c>
      <c r="I129" s="231"/>
      <c r="J129" s="232">
        <f>ROUND(I129*H129,2)</f>
        <v>0</v>
      </c>
      <c r="K129" s="228" t="s">
        <v>1</v>
      </c>
      <c r="L129" s="44"/>
      <c r="M129" s="233" t="s">
        <v>1</v>
      </c>
      <c r="N129" s="234" t="s">
        <v>42</v>
      </c>
      <c r="O129" s="91"/>
      <c r="P129" s="235">
        <f>O129*H129</f>
        <v>0</v>
      </c>
      <c r="Q129" s="235">
        <v>0</v>
      </c>
      <c r="R129" s="235">
        <f>Q129*H129</f>
        <v>0</v>
      </c>
      <c r="S129" s="235">
        <v>0</v>
      </c>
      <c r="T129" s="236">
        <f>S129*H129</f>
        <v>0</v>
      </c>
      <c r="U129" s="38"/>
      <c r="V129" s="38"/>
      <c r="W129" s="38"/>
      <c r="X129" s="38"/>
      <c r="Y129" s="38"/>
      <c r="Z129" s="38"/>
      <c r="AA129" s="38"/>
      <c r="AB129" s="38"/>
      <c r="AC129" s="38"/>
      <c r="AD129" s="38"/>
      <c r="AE129" s="38"/>
      <c r="AR129" s="237" t="s">
        <v>311</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311</v>
      </c>
      <c r="BM129" s="237" t="s">
        <v>348</v>
      </c>
    </row>
    <row r="130" s="2" customFormat="1" ht="21.75" customHeight="1">
      <c r="A130" s="38"/>
      <c r="B130" s="39"/>
      <c r="C130" s="226" t="s">
        <v>330</v>
      </c>
      <c r="D130" s="226" t="s">
        <v>307</v>
      </c>
      <c r="E130" s="227" t="s">
        <v>1300</v>
      </c>
      <c r="F130" s="228" t="s">
        <v>1301</v>
      </c>
      <c r="G130" s="229" t="s">
        <v>911</v>
      </c>
      <c r="H130" s="230">
        <v>1</v>
      </c>
      <c r="I130" s="231"/>
      <c r="J130" s="232">
        <f>ROUND(I130*H130,2)</f>
        <v>0</v>
      </c>
      <c r="K130" s="228" t="s">
        <v>1</v>
      </c>
      <c r="L130" s="44"/>
      <c r="M130" s="233" t="s">
        <v>1</v>
      </c>
      <c r="N130" s="234" t="s">
        <v>42</v>
      </c>
      <c r="O130" s="91"/>
      <c r="P130" s="235">
        <f>O130*H130</f>
        <v>0</v>
      </c>
      <c r="Q130" s="235">
        <v>0</v>
      </c>
      <c r="R130" s="235">
        <f>Q130*H130</f>
        <v>0</v>
      </c>
      <c r="S130" s="235">
        <v>0</v>
      </c>
      <c r="T130" s="236">
        <f>S130*H130</f>
        <v>0</v>
      </c>
      <c r="U130" s="38"/>
      <c r="V130" s="38"/>
      <c r="W130" s="38"/>
      <c r="X130" s="38"/>
      <c r="Y130" s="38"/>
      <c r="Z130" s="38"/>
      <c r="AA130" s="38"/>
      <c r="AB130" s="38"/>
      <c r="AC130" s="38"/>
      <c r="AD130" s="38"/>
      <c r="AE130" s="38"/>
      <c r="AR130" s="237" t="s">
        <v>311</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311</v>
      </c>
      <c r="BM130" s="237" t="s">
        <v>362</v>
      </c>
    </row>
    <row r="131" s="2" customFormat="1" ht="21.75" customHeight="1">
      <c r="A131" s="38"/>
      <c r="B131" s="39"/>
      <c r="C131" s="226" t="s">
        <v>313</v>
      </c>
      <c r="D131" s="226" t="s">
        <v>307</v>
      </c>
      <c r="E131" s="227" t="s">
        <v>1302</v>
      </c>
      <c r="F131" s="228" t="s">
        <v>1303</v>
      </c>
      <c r="G131" s="229" t="s">
        <v>911</v>
      </c>
      <c r="H131" s="230">
        <v>2</v>
      </c>
      <c r="I131" s="231"/>
      <c r="J131" s="232">
        <f>ROUND(I131*H131,2)</f>
        <v>0</v>
      </c>
      <c r="K131" s="228" t="s">
        <v>1</v>
      </c>
      <c r="L131" s="44"/>
      <c r="M131" s="233" t="s">
        <v>1</v>
      </c>
      <c r="N131" s="234" t="s">
        <v>42</v>
      </c>
      <c r="O131" s="91"/>
      <c r="P131" s="235">
        <f>O131*H131</f>
        <v>0</v>
      </c>
      <c r="Q131" s="235">
        <v>0</v>
      </c>
      <c r="R131" s="235">
        <f>Q131*H131</f>
        <v>0</v>
      </c>
      <c r="S131" s="235">
        <v>0</v>
      </c>
      <c r="T131" s="236">
        <f>S131*H131</f>
        <v>0</v>
      </c>
      <c r="U131" s="38"/>
      <c r="V131" s="38"/>
      <c r="W131" s="38"/>
      <c r="X131" s="38"/>
      <c r="Y131" s="38"/>
      <c r="Z131" s="38"/>
      <c r="AA131" s="38"/>
      <c r="AB131" s="38"/>
      <c r="AC131" s="38"/>
      <c r="AD131" s="38"/>
      <c r="AE131" s="38"/>
      <c r="AR131" s="237" t="s">
        <v>311</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311</v>
      </c>
      <c r="BM131" s="237" t="s">
        <v>8</v>
      </c>
    </row>
    <row r="132" s="2" customFormat="1" ht="55.5" customHeight="1">
      <c r="A132" s="38"/>
      <c r="B132" s="39"/>
      <c r="C132" s="226" t="s">
        <v>343</v>
      </c>
      <c r="D132" s="226" t="s">
        <v>307</v>
      </c>
      <c r="E132" s="227" t="s">
        <v>1304</v>
      </c>
      <c r="F132" s="228" t="s">
        <v>1305</v>
      </c>
      <c r="G132" s="229" t="s">
        <v>317</v>
      </c>
      <c r="H132" s="230">
        <v>38</v>
      </c>
      <c r="I132" s="231"/>
      <c r="J132" s="232">
        <f>ROUND(I132*H132,2)</f>
        <v>0</v>
      </c>
      <c r="K132" s="228" t="s">
        <v>1</v>
      </c>
      <c r="L132" s="44"/>
      <c r="M132" s="233" t="s">
        <v>1</v>
      </c>
      <c r="N132" s="234" t="s">
        <v>42</v>
      </c>
      <c r="O132" s="91"/>
      <c r="P132" s="235">
        <f>O132*H132</f>
        <v>0</v>
      </c>
      <c r="Q132" s="235">
        <v>0</v>
      </c>
      <c r="R132" s="235">
        <f>Q132*H132</f>
        <v>0</v>
      </c>
      <c r="S132" s="235">
        <v>0</v>
      </c>
      <c r="T132" s="236">
        <f>S132*H132</f>
        <v>0</v>
      </c>
      <c r="U132" s="38"/>
      <c r="V132" s="38"/>
      <c r="W132" s="38"/>
      <c r="X132" s="38"/>
      <c r="Y132" s="38"/>
      <c r="Z132" s="38"/>
      <c r="AA132" s="38"/>
      <c r="AB132" s="38"/>
      <c r="AC132" s="38"/>
      <c r="AD132" s="38"/>
      <c r="AE132" s="38"/>
      <c r="AR132" s="237" t="s">
        <v>311</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311</v>
      </c>
      <c r="BM132" s="237" t="s">
        <v>381</v>
      </c>
    </row>
    <row r="133" s="2" customFormat="1" ht="37.8" customHeight="1">
      <c r="A133" s="38"/>
      <c r="B133" s="39"/>
      <c r="C133" s="226" t="s">
        <v>348</v>
      </c>
      <c r="D133" s="226" t="s">
        <v>307</v>
      </c>
      <c r="E133" s="227" t="s">
        <v>1306</v>
      </c>
      <c r="F133" s="228" t="s">
        <v>1307</v>
      </c>
      <c r="G133" s="229" t="s">
        <v>317</v>
      </c>
      <c r="H133" s="230">
        <v>14</v>
      </c>
      <c r="I133" s="231"/>
      <c r="J133" s="232">
        <f>ROUND(I133*H133,2)</f>
        <v>0</v>
      </c>
      <c r="K133" s="228" t="s">
        <v>1</v>
      </c>
      <c r="L133" s="44"/>
      <c r="M133" s="233" t="s">
        <v>1</v>
      </c>
      <c r="N133" s="234" t="s">
        <v>42</v>
      </c>
      <c r="O133" s="91"/>
      <c r="P133" s="235">
        <f>O133*H133</f>
        <v>0</v>
      </c>
      <c r="Q133" s="235">
        <v>0</v>
      </c>
      <c r="R133" s="235">
        <f>Q133*H133</f>
        <v>0</v>
      </c>
      <c r="S133" s="235">
        <v>0</v>
      </c>
      <c r="T133" s="236">
        <f>S133*H133</f>
        <v>0</v>
      </c>
      <c r="U133" s="38"/>
      <c r="V133" s="38"/>
      <c r="W133" s="38"/>
      <c r="X133" s="38"/>
      <c r="Y133" s="38"/>
      <c r="Z133" s="38"/>
      <c r="AA133" s="38"/>
      <c r="AB133" s="38"/>
      <c r="AC133" s="38"/>
      <c r="AD133" s="38"/>
      <c r="AE133" s="38"/>
      <c r="AR133" s="237" t="s">
        <v>311</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311</v>
      </c>
      <c r="BM133" s="237" t="s">
        <v>392</v>
      </c>
    </row>
    <row r="134" s="2" customFormat="1" ht="90" customHeight="1">
      <c r="A134" s="38"/>
      <c r="B134" s="39"/>
      <c r="C134" s="226" t="s">
        <v>325</v>
      </c>
      <c r="D134" s="226" t="s">
        <v>307</v>
      </c>
      <c r="E134" s="227" t="s">
        <v>1308</v>
      </c>
      <c r="F134" s="228" t="s">
        <v>1309</v>
      </c>
      <c r="G134" s="229" t="s">
        <v>1310</v>
      </c>
      <c r="H134" s="230">
        <v>5</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311</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311</v>
      </c>
      <c r="BM134" s="237" t="s">
        <v>403</v>
      </c>
    </row>
    <row r="135" s="2" customFormat="1" ht="49.05" customHeight="1">
      <c r="A135" s="38"/>
      <c r="B135" s="39"/>
      <c r="C135" s="226" t="s">
        <v>362</v>
      </c>
      <c r="D135" s="226" t="s">
        <v>307</v>
      </c>
      <c r="E135" s="227" t="s">
        <v>1311</v>
      </c>
      <c r="F135" s="228" t="s">
        <v>1312</v>
      </c>
      <c r="G135" s="229" t="s">
        <v>1310</v>
      </c>
      <c r="H135" s="230">
        <v>10</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311</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311</v>
      </c>
      <c r="BM135" s="237" t="s">
        <v>414</v>
      </c>
    </row>
    <row r="136" s="12" customFormat="1" ht="25.92" customHeight="1">
      <c r="A136" s="12"/>
      <c r="B136" s="210"/>
      <c r="C136" s="211"/>
      <c r="D136" s="212" t="s">
        <v>76</v>
      </c>
      <c r="E136" s="213" t="s">
        <v>305</v>
      </c>
      <c r="F136" s="213" t="s">
        <v>1313</v>
      </c>
      <c r="G136" s="211"/>
      <c r="H136" s="211"/>
      <c r="I136" s="214"/>
      <c r="J136" s="215">
        <f>BK136</f>
        <v>0</v>
      </c>
      <c r="K136" s="211"/>
      <c r="L136" s="216"/>
      <c r="M136" s="217"/>
      <c r="N136" s="218"/>
      <c r="O136" s="218"/>
      <c r="P136" s="219">
        <f>SUM(P137:P149)</f>
        <v>0</v>
      </c>
      <c r="Q136" s="218"/>
      <c r="R136" s="219">
        <f>SUM(R137:R149)</f>
        <v>0</v>
      </c>
      <c r="S136" s="218"/>
      <c r="T136" s="220">
        <f>SUM(T137:T149)</f>
        <v>0</v>
      </c>
      <c r="U136" s="12"/>
      <c r="V136" s="12"/>
      <c r="W136" s="12"/>
      <c r="X136" s="12"/>
      <c r="Y136" s="12"/>
      <c r="Z136" s="12"/>
      <c r="AA136" s="12"/>
      <c r="AB136" s="12"/>
      <c r="AC136" s="12"/>
      <c r="AD136" s="12"/>
      <c r="AE136" s="12"/>
      <c r="AR136" s="221" t="s">
        <v>84</v>
      </c>
      <c r="AT136" s="222" t="s">
        <v>76</v>
      </c>
      <c r="AU136" s="222" t="s">
        <v>77</v>
      </c>
      <c r="AY136" s="221" t="s">
        <v>304</v>
      </c>
      <c r="BK136" s="223">
        <f>SUM(BK137:BK149)</f>
        <v>0</v>
      </c>
    </row>
    <row r="137" s="2" customFormat="1" ht="37.8" customHeight="1">
      <c r="A137" s="38"/>
      <c r="B137" s="39"/>
      <c r="C137" s="226" t="s">
        <v>367</v>
      </c>
      <c r="D137" s="226" t="s">
        <v>307</v>
      </c>
      <c r="E137" s="227" t="s">
        <v>1314</v>
      </c>
      <c r="F137" s="228" t="s">
        <v>1315</v>
      </c>
      <c r="G137" s="229" t="s">
        <v>1293</v>
      </c>
      <c r="H137" s="230">
        <v>1</v>
      </c>
      <c r="I137" s="231"/>
      <c r="J137" s="232">
        <f>ROUND(I137*H137,2)</f>
        <v>0</v>
      </c>
      <c r="K137" s="228" t="s">
        <v>1</v>
      </c>
      <c r="L137" s="44"/>
      <c r="M137" s="233" t="s">
        <v>1</v>
      </c>
      <c r="N137" s="234"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311</v>
      </c>
      <c r="AT137" s="237" t="s">
        <v>307</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311</v>
      </c>
      <c r="BM137" s="237" t="s">
        <v>422</v>
      </c>
    </row>
    <row r="138" s="2" customFormat="1" ht="37.8" customHeight="1">
      <c r="A138" s="38"/>
      <c r="B138" s="39"/>
      <c r="C138" s="226" t="s">
        <v>8</v>
      </c>
      <c r="D138" s="226" t="s">
        <v>307</v>
      </c>
      <c r="E138" s="227" t="s">
        <v>1316</v>
      </c>
      <c r="F138" s="228" t="s">
        <v>1317</v>
      </c>
      <c r="G138" s="229" t="s">
        <v>1293</v>
      </c>
      <c r="H138" s="230">
        <v>1</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311</v>
      </c>
      <c r="AT138" s="237" t="s">
        <v>307</v>
      </c>
      <c r="AU138" s="237" t="s">
        <v>84</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433</v>
      </c>
    </row>
    <row r="139" s="2" customFormat="1" ht="37.8" customHeight="1">
      <c r="A139" s="38"/>
      <c r="B139" s="39"/>
      <c r="C139" s="226" t="s">
        <v>375</v>
      </c>
      <c r="D139" s="226" t="s">
        <v>307</v>
      </c>
      <c r="E139" s="227" t="s">
        <v>1318</v>
      </c>
      <c r="F139" s="228" t="s">
        <v>1319</v>
      </c>
      <c r="G139" s="229" t="s">
        <v>1293</v>
      </c>
      <c r="H139" s="230">
        <v>1</v>
      </c>
      <c r="I139" s="231"/>
      <c r="J139" s="232">
        <f>ROUND(I139*H139,2)</f>
        <v>0</v>
      </c>
      <c r="K139" s="228" t="s">
        <v>1</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311</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311</v>
      </c>
      <c r="BM139" s="237" t="s">
        <v>443</v>
      </c>
    </row>
    <row r="140" s="2" customFormat="1" ht="16.5" customHeight="1">
      <c r="A140" s="38"/>
      <c r="B140" s="39"/>
      <c r="C140" s="226" t="s">
        <v>381</v>
      </c>
      <c r="D140" s="226" t="s">
        <v>307</v>
      </c>
      <c r="E140" s="227" t="s">
        <v>1320</v>
      </c>
      <c r="F140" s="228" t="s">
        <v>1321</v>
      </c>
      <c r="G140" s="229" t="s">
        <v>911</v>
      </c>
      <c r="H140" s="230">
        <v>6</v>
      </c>
      <c r="I140" s="231"/>
      <c r="J140" s="232">
        <f>ROUND(I140*H140,2)</f>
        <v>0</v>
      </c>
      <c r="K140" s="228" t="s">
        <v>1</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311</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451</v>
      </c>
    </row>
    <row r="141" s="2" customFormat="1" ht="55.5" customHeight="1">
      <c r="A141" s="38"/>
      <c r="B141" s="39"/>
      <c r="C141" s="226" t="s">
        <v>389</v>
      </c>
      <c r="D141" s="226" t="s">
        <v>307</v>
      </c>
      <c r="E141" s="227" t="s">
        <v>1322</v>
      </c>
      <c r="F141" s="228" t="s">
        <v>1323</v>
      </c>
      <c r="G141" s="229" t="s">
        <v>1293</v>
      </c>
      <c r="H141" s="230">
        <v>1</v>
      </c>
      <c r="I141" s="231"/>
      <c r="J141" s="232">
        <f>ROUND(I141*H141,2)</f>
        <v>0</v>
      </c>
      <c r="K141" s="228" t="s">
        <v>1</v>
      </c>
      <c r="L141" s="44"/>
      <c r="M141" s="233" t="s">
        <v>1</v>
      </c>
      <c r="N141" s="234" t="s">
        <v>42</v>
      </c>
      <c r="O141" s="91"/>
      <c r="P141" s="235">
        <f>O141*H141</f>
        <v>0</v>
      </c>
      <c r="Q141" s="235">
        <v>0</v>
      </c>
      <c r="R141" s="235">
        <f>Q141*H141</f>
        <v>0</v>
      </c>
      <c r="S141" s="235">
        <v>0</v>
      </c>
      <c r="T141" s="236">
        <f>S141*H141</f>
        <v>0</v>
      </c>
      <c r="U141" s="38"/>
      <c r="V141" s="38"/>
      <c r="W141" s="38"/>
      <c r="X141" s="38"/>
      <c r="Y141" s="38"/>
      <c r="Z141" s="38"/>
      <c r="AA141" s="38"/>
      <c r="AB141" s="38"/>
      <c r="AC141" s="38"/>
      <c r="AD141" s="38"/>
      <c r="AE141" s="38"/>
      <c r="AR141" s="237" t="s">
        <v>311</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311</v>
      </c>
      <c r="BM141" s="237" t="s">
        <v>461</v>
      </c>
    </row>
    <row r="142" s="2" customFormat="1" ht="37.8" customHeight="1">
      <c r="A142" s="38"/>
      <c r="B142" s="39"/>
      <c r="C142" s="226" t="s">
        <v>392</v>
      </c>
      <c r="D142" s="226" t="s">
        <v>307</v>
      </c>
      <c r="E142" s="227" t="s">
        <v>1324</v>
      </c>
      <c r="F142" s="228" t="s">
        <v>1325</v>
      </c>
      <c r="G142" s="229" t="s">
        <v>1293</v>
      </c>
      <c r="H142" s="230">
        <v>3</v>
      </c>
      <c r="I142" s="231"/>
      <c r="J142" s="232">
        <f>ROUND(I142*H142,2)</f>
        <v>0</v>
      </c>
      <c r="K142" s="228" t="s">
        <v>1</v>
      </c>
      <c r="L142" s="44"/>
      <c r="M142" s="233" t="s">
        <v>1</v>
      </c>
      <c r="N142" s="234" t="s">
        <v>42</v>
      </c>
      <c r="O142" s="91"/>
      <c r="P142" s="235">
        <f>O142*H142</f>
        <v>0</v>
      </c>
      <c r="Q142" s="235">
        <v>0</v>
      </c>
      <c r="R142" s="235">
        <f>Q142*H142</f>
        <v>0</v>
      </c>
      <c r="S142" s="235">
        <v>0</v>
      </c>
      <c r="T142" s="236">
        <f>S142*H142</f>
        <v>0</v>
      </c>
      <c r="U142" s="38"/>
      <c r="V142" s="38"/>
      <c r="W142" s="38"/>
      <c r="X142" s="38"/>
      <c r="Y142" s="38"/>
      <c r="Z142" s="38"/>
      <c r="AA142" s="38"/>
      <c r="AB142" s="38"/>
      <c r="AC142" s="38"/>
      <c r="AD142" s="38"/>
      <c r="AE142" s="38"/>
      <c r="AR142" s="237" t="s">
        <v>311</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426</v>
      </c>
    </row>
    <row r="143" s="2" customFormat="1" ht="37.8" customHeight="1">
      <c r="A143" s="38"/>
      <c r="B143" s="39"/>
      <c r="C143" s="226" t="s">
        <v>398</v>
      </c>
      <c r="D143" s="226" t="s">
        <v>307</v>
      </c>
      <c r="E143" s="227" t="s">
        <v>1326</v>
      </c>
      <c r="F143" s="228" t="s">
        <v>1327</v>
      </c>
      <c r="G143" s="229" t="s">
        <v>911</v>
      </c>
      <c r="H143" s="230">
        <v>9</v>
      </c>
      <c r="I143" s="231"/>
      <c r="J143" s="232">
        <f>ROUND(I143*H143,2)</f>
        <v>0</v>
      </c>
      <c r="K143" s="228" t="s">
        <v>1</v>
      </c>
      <c r="L143" s="44"/>
      <c r="M143" s="233" t="s">
        <v>1</v>
      </c>
      <c r="N143" s="234" t="s">
        <v>42</v>
      </c>
      <c r="O143" s="91"/>
      <c r="P143" s="235">
        <f>O143*H143</f>
        <v>0</v>
      </c>
      <c r="Q143" s="235">
        <v>0</v>
      </c>
      <c r="R143" s="235">
        <f>Q143*H143</f>
        <v>0</v>
      </c>
      <c r="S143" s="235">
        <v>0</v>
      </c>
      <c r="T143" s="236">
        <f>S143*H143</f>
        <v>0</v>
      </c>
      <c r="U143" s="38"/>
      <c r="V143" s="38"/>
      <c r="W143" s="38"/>
      <c r="X143" s="38"/>
      <c r="Y143" s="38"/>
      <c r="Z143" s="38"/>
      <c r="AA143" s="38"/>
      <c r="AB143" s="38"/>
      <c r="AC143" s="38"/>
      <c r="AD143" s="38"/>
      <c r="AE143" s="38"/>
      <c r="AR143" s="237" t="s">
        <v>311</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479</v>
      </c>
    </row>
    <row r="144" s="2" customFormat="1" ht="37.8" customHeight="1">
      <c r="A144" s="38"/>
      <c r="B144" s="39"/>
      <c r="C144" s="226" t="s">
        <v>403</v>
      </c>
      <c r="D144" s="226" t="s">
        <v>307</v>
      </c>
      <c r="E144" s="227" t="s">
        <v>1328</v>
      </c>
      <c r="F144" s="228" t="s">
        <v>1329</v>
      </c>
      <c r="G144" s="229" t="s">
        <v>911</v>
      </c>
      <c r="H144" s="230">
        <v>1</v>
      </c>
      <c r="I144" s="231"/>
      <c r="J144" s="232">
        <f>ROUND(I144*H144,2)</f>
        <v>0</v>
      </c>
      <c r="K144" s="228" t="s">
        <v>1</v>
      </c>
      <c r="L144" s="44"/>
      <c r="M144" s="233" t="s">
        <v>1</v>
      </c>
      <c r="N144" s="234" t="s">
        <v>42</v>
      </c>
      <c r="O144" s="91"/>
      <c r="P144" s="235">
        <f>O144*H144</f>
        <v>0</v>
      </c>
      <c r="Q144" s="235">
        <v>0</v>
      </c>
      <c r="R144" s="235">
        <f>Q144*H144</f>
        <v>0</v>
      </c>
      <c r="S144" s="235">
        <v>0</v>
      </c>
      <c r="T144" s="236">
        <f>S144*H144</f>
        <v>0</v>
      </c>
      <c r="U144" s="38"/>
      <c r="V144" s="38"/>
      <c r="W144" s="38"/>
      <c r="X144" s="38"/>
      <c r="Y144" s="38"/>
      <c r="Z144" s="38"/>
      <c r="AA144" s="38"/>
      <c r="AB144" s="38"/>
      <c r="AC144" s="38"/>
      <c r="AD144" s="38"/>
      <c r="AE144" s="38"/>
      <c r="AR144" s="237" t="s">
        <v>311</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311</v>
      </c>
      <c r="BM144" s="237" t="s">
        <v>488</v>
      </c>
    </row>
    <row r="145" s="2" customFormat="1" ht="24.15" customHeight="1">
      <c r="A145" s="38"/>
      <c r="B145" s="39"/>
      <c r="C145" s="226" t="s">
        <v>410</v>
      </c>
      <c r="D145" s="226" t="s">
        <v>307</v>
      </c>
      <c r="E145" s="227" t="s">
        <v>1330</v>
      </c>
      <c r="F145" s="228" t="s">
        <v>1331</v>
      </c>
      <c r="G145" s="229" t="s">
        <v>911</v>
      </c>
      <c r="H145" s="230">
        <v>8</v>
      </c>
      <c r="I145" s="231"/>
      <c r="J145" s="232">
        <f>ROUND(I145*H145,2)</f>
        <v>0</v>
      </c>
      <c r="K145" s="228" t="s">
        <v>1</v>
      </c>
      <c r="L145" s="44"/>
      <c r="M145" s="233" t="s">
        <v>1</v>
      </c>
      <c r="N145" s="234" t="s">
        <v>42</v>
      </c>
      <c r="O145" s="91"/>
      <c r="P145" s="235">
        <f>O145*H145</f>
        <v>0</v>
      </c>
      <c r="Q145" s="235">
        <v>0</v>
      </c>
      <c r="R145" s="235">
        <f>Q145*H145</f>
        <v>0</v>
      </c>
      <c r="S145" s="235">
        <v>0</v>
      </c>
      <c r="T145" s="236">
        <f>S145*H145</f>
        <v>0</v>
      </c>
      <c r="U145" s="38"/>
      <c r="V145" s="38"/>
      <c r="W145" s="38"/>
      <c r="X145" s="38"/>
      <c r="Y145" s="38"/>
      <c r="Z145" s="38"/>
      <c r="AA145" s="38"/>
      <c r="AB145" s="38"/>
      <c r="AC145" s="38"/>
      <c r="AD145" s="38"/>
      <c r="AE145" s="38"/>
      <c r="AR145" s="237" t="s">
        <v>311</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311</v>
      </c>
      <c r="BM145" s="237" t="s">
        <v>500</v>
      </c>
    </row>
    <row r="146" s="2" customFormat="1" ht="78" customHeight="1">
      <c r="A146" s="38"/>
      <c r="B146" s="39"/>
      <c r="C146" s="226" t="s">
        <v>414</v>
      </c>
      <c r="D146" s="226" t="s">
        <v>307</v>
      </c>
      <c r="E146" s="227" t="s">
        <v>1332</v>
      </c>
      <c r="F146" s="228" t="s">
        <v>1333</v>
      </c>
      <c r="G146" s="229" t="s">
        <v>1310</v>
      </c>
      <c r="H146" s="230">
        <v>3</v>
      </c>
      <c r="I146" s="231"/>
      <c r="J146" s="232">
        <f>ROUND(I146*H146,2)</f>
        <v>0</v>
      </c>
      <c r="K146" s="228" t="s">
        <v>1</v>
      </c>
      <c r="L146" s="44"/>
      <c r="M146" s="233" t="s">
        <v>1</v>
      </c>
      <c r="N146" s="234" t="s">
        <v>42</v>
      </c>
      <c r="O146" s="91"/>
      <c r="P146" s="235">
        <f>O146*H146</f>
        <v>0</v>
      </c>
      <c r="Q146" s="235">
        <v>0</v>
      </c>
      <c r="R146" s="235">
        <f>Q146*H146</f>
        <v>0</v>
      </c>
      <c r="S146" s="235">
        <v>0</v>
      </c>
      <c r="T146" s="236">
        <f>S146*H146</f>
        <v>0</v>
      </c>
      <c r="U146" s="38"/>
      <c r="V146" s="38"/>
      <c r="W146" s="38"/>
      <c r="X146" s="38"/>
      <c r="Y146" s="38"/>
      <c r="Z146" s="38"/>
      <c r="AA146" s="38"/>
      <c r="AB146" s="38"/>
      <c r="AC146" s="38"/>
      <c r="AD146" s="38"/>
      <c r="AE146" s="38"/>
      <c r="AR146" s="237" t="s">
        <v>311</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508</v>
      </c>
    </row>
    <row r="147" s="2" customFormat="1" ht="78" customHeight="1">
      <c r="A147" s="38"/>
      <c r="B147" s="39"/>
      <c r="C147" s="226" t="s">
        <v>7</v>
      </c>
      <c r="D147" s="226" t="s">
        <v>307</v>
      </c>
      <c r="E147" s="227" t="s">
        <v>1334</v>
      </c>
      <c r="F147" s="228" t="s">
        <v>1335</v>
      </c>
      <c r="G147" s="229" t="s">
        <v>1310</v>
      </c>
      <c r="H147" s="230">
        <v>38</v>
      </c>
      <c r="I147" s="231"/>
      <c r="J147" s="232">
        <f>ROUND(I147*H147,2)</f>
        <v>0</v>
      </c>
      <c r="K147" s="228" t="s">
        <v>1</v>
      </c>
      <c r="L147" s="44"/>
      <c r="M147" s="233" t="s">
        <v>1</v>
      </c>
      <c r="N147" s="234" t="s">
        <v>42</v>
      </c>
      <c r="O147" s="91"/>
      <c r="P147" s="235">
        <f>O147*H147</f>
        <v>0</v>
      </c>
      <c r="Q147" s="235">
        <v>0</v>
      </c>
      <c r="R147" s="235">
        <f>Q147*H147</f>
        <v>0</v>
      </c>
      <c r="S147" s="235">
        <v>0</v>
      </c>
      <c r="T147" s="236">
        <f>S147*H147</f>
        <v>0</v>
      </c>
      <c r="U147" s="38"/>
      <c r="V147" s="38"/>
      <c r="W147" s="38"/>
      <c r="X147" s="38"/>
      <c r="Y147" s="38"/>
      <c r="Z147" s="38"/>
      <c r="AA147" s="38"/>
      <c r="AB147" s="38"/>
      <c r="AC147" s="38"/>
      <c r="AD147" s="38"/>
      <c r="AE147" s="38"/>
      <c r="AR147" s="237" t="s">
        <v>311</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311</v>
      </c>
      <c r="BM147" s="237" t="s">
        <v>518</v>
      </c>
    </row>
    <row r="148" s="2" customFormat="1" ht="55.5" customHeight="1">
      <c r="A148" s="38"/>
      <c r="B148" s="39"/>
      <c r="C148" s="226" t="s">
        <v>422</v>
      </c>
      <c r="D148" s="226" t="s">
        <v>307</v>
      </c>
      <c r="E148" s="227" t="s">
        <v>1336</v>
      </c>
      <c r="F148" s="228" t="s">
        <v>1305</v>
      </c>
      <c r="G148" s="229" t="s">
        <v>317</v>
      </c>
      <c r="H148" s="230">
        <v>2</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531</v>
      </c>
    </row>
    <row r="149" s="2" customFormat="1" ht="49.05" customHeight="1">
      <c r="A149" s="38"/>
      <c r="B149" s="39"/>
      <c r="C149" s="226" t="s">
        <v>429</v>
      </c>
      <c r="D149" s="226" t="s">
        <v>307</v>
      </c>
      <c r="E149" s="227" t="s">
        <v>1337</v>
      </c>
      <c r="F149" s="228" t="s">
        <v>1312</v>
      </c>
      <c r="G149" s="229" t="s">
        <v>1310</v>
      </c>
      <c r="H149" s="230">
        <v>3</v>
      </c>
      <c r="I149" s="231"/>
      <c r="J149" s="232">
        <f>ROUND(I149*H149,2)</f>
        <v>0</v>
      </c>
      <c r="K149" s="228" t="s">
        <v>1</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311</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311</v>
      </c>
      <c r="BM149" s="237" t="s">
        <v>687</v>
      </c>
    </row>
    <row r="150" s="12" customFormat="1" ht="25.92" customHeight="1">
      <c r="A150" s="12"/>
      <c r="B150" s="210"/>
      <c r="C150" s="211"/>
      <c r="D150" s="212" t="s">
        <v>76</v>
      </c>
      <c r="E150" s="213" t="s">
        <v>330</v>
      </c>
      <c r="F150" s="213" t="s">
        <v>1338</v>
      </c>
      <c r="G150" s="211"/>
      <c r="H150" s="211"/>
      <c r="I150" s="214"/>
      <c r="J150" s="215">
        <f>BK150</f>
        <v>0</v>
      </c>
      <c r="K150" s="211"/>
      <c r="L150" s="216"/>
      <c r="M150" s="217"/>
      <c r="N150" s="218"/>
      <c r="O150" s="218"/>
      <c r="P150" s="219">
        <f>SUM(P151:P157)</f>
        <v>0</v>
      </c>
      <c r="Q150" s="218"/>
      <c r="R150" s="219">
        <f>SUM(R151:R157)</f>
        <v>0</v>
      </c>
      <c r="S150" s="218"/>
      <c r="T150" s="220">
        <f>SUM(T151:T157)</f>
        <v>0</v>
      </c>
      <c r="U150" s="12"/>
      <c r="V150" s="12"/>
      <c r="W150" s="12"/>
      <c r="X150" s="12"/>
      <c r="Y150" s="12"/>
      <c r="Z150" s="12"/>
      <c r="AA150" s="12"/>
      <c r="AB150" s="12"/>
      <c r="AC150" s="12"/>
      <c r="AD150" s="12"/>
      <c r="AE150" s="12"/>
      <c r="AR150" s="221" t="s">
        <v>84</v>
      </c>
      <c r="AT150" s="222" t="s">
        <v>76</v>
      </c>
      <c r="AU150" s="222" t="s">
        <v>77</v>
      </c>
      <c r="AY150" s="221" t="s">
        <v>304</v>
      </c>
      <c r="BK150" s="223">
        <f>SUM(BK151:BK157)</f>
        <v>0</v>
      </c>
    </row>
    <row r="151" s="2" customFormat="1" ht="78" customHeight="1">
      <c r="A151" s="38"/>
      <c r="B151" s="39"/>
      <c r="C151" s="226" t="s">
        <v>433</v>
      </c>
      <c r="D151" s="226" t="s">
        <v>307</v>
      </c>
      <c r="E151" s="227" t="s">
        <v>1339</v>
      </c>
      <c r="F151" s="228" t="s">
        <v>1340</v>
      </c>
      <c r="G151" s="229" t="s">
        <v>1293</v>
      </c>
      <c r="H151" s="230">
        <v>1</v>
      </c>
      <c r="I151" s="231"/>
      <c r="J151" s="232">
        <f>ROUND(I151*H151,2)</f>
        <v>0</v>
      </c>
      <c r="K151" s="228" t="s">
        <v>1</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311</v>
      </c>
      <c r="AT151" s="237" t="s">
        <v>307</v>
      </c>
      <c r="AU151" s="237" t="s">
        <v>84</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311</v>
      </c>
      <c r="BM151" s="237" t="s">
        <v>697</v>
      </c>
    </row>
    <row r="152" s="2" customFormat="1" ht="62.7" customHeight="1">
      <c r="A152" s="38"/>
      <c r="B152" s="39"/>
      <c r="C152" s="226" t="s">
        <v>437</v>
      </c>
      <c r="D152" s="226" t="s">
        <v>307</v>
      </c>
      <c r="E152" s="227" t="s">
        <v>1341</v>
      </c>
      <c r="F152" s="228" t="s">
        <v>1342</v>
      </c>
      <c r="G152" s="229" t="s">
        <v>1293</v>
      </c>
      <c r="H152" s="230">
        <v>1</v>
      </c>
      <c r="I152" s="231"/>
      <c r="J152" s="232">
        <f>ROUND(I152*H152,2)</f>
        <v>0</v>
      </c>
      <c r="K152" s="228" t="s">
        <v>1</v>
      </c>
      <c r="L152" s="44"/>
      <c r="M152" s="233" t="s">
        <v>1</v>
      </c>
      <c r="N152" s="234" t="s">
        <v>42</v>
      </c>
      <c r="O152" s="91"/>
      <c r="P152" s="235">
        <f>O152*H152</f>
        <v>0</v>
      </c>
      <c r="Q152" s="235">
        <v>0</v>
      </c>
      <c r="R152" s="235">
        <f>Q152*H152</f>
        <v>0</v>
      </c>
      <c r="S152" s="235">
        <v>0</v>
      </c>
      <c r="T152" s="236">
        <f>S152*H152</f>
        <v>0</v>
      </c>
      <c r="U152" s="38"/>
      <c r="V152" s="38"/>
      <c r="W152" s="38"/>
      <c r="X152" s="38"/>
      <c r="Y152" s="38"/>
      <c r="Z152" s="38"/>
      <c r="AA152" s="38"/>
      <c r="AB152" s="38"/>
      <c r="AC152" s="38"/>
      <c r="AD152" s="38"/>
      <c r="AE152" s="38"/>
      <c r="AR152" s="237" t="s">
        <v>311</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311</v>
      </c>
      <c r="BM152" s="237" t="s">
        <v>938</v>
      </c>
    </row>
    <row r="153" s="2" customFormat="1" ht="78" customHeight="1">
      <c r="A153" s="38"/>
      <c r="B153" s="39"/>
      <c r="C153" s="226" t="s">
        <v>443</v>
      </c>
      <c r="D153" s="226" t="s">
        <v>307</v>
      </c>
      <c r="E153" s="227" t="s">
        <v>1343</v>
      </c>
      <c r="F153" s="228" t="s">
        <v>1340</v>
      </c>
      <c r="G153" s="229" t="s">
        <v>1293</v>
      </c>
      <c r="H153" s="230">
        <v>1</v>
      </c>
      <c r="I153" s="231"/>
      <c r="J153" s="232">
        <f>ROUND(I153*H153,2)</f>
        <v>0</v>
      </c>
      <c r="K153" s="228" t="s">
        <v>1</v>
      </c>
      <c r="L153" s="44"/>
      <c r="M153" s="233" t="s">
        <v>1</v>
      </c>
      <c r="N153" s="234" t="s">
        <v>42</v>
      </c>
      <c r="O153" s="91"/>
      <c r="P153" s="235">
        <f>O153*H153</f>
        <v>0</v>
      </c>
      <c r="Q153" s="235">
        <v>0</v>
      </c>
      <c r="R153" s="235">
        <f>Q153*H153</f>
        <v>0</v>
      </c>
      <c r="S153" s="235">
        <v>0</v>
      </c>
      <c r="T153" s="236">
        <f>S153*H153</f>
        <v>0</v>
      </c>
      <c r="U153" s="38"/>
      <c r="V153" s="38"/>
      <c r="W153" s="38"/>
      <c r="X153" s="38"/>
      <c r="Y153" s="38"/>
      <c r="Z153" s="38"/>
      <c r="AA153" s="38"/>
      <c r="AB153" s="38"/>
      <c r="AC153" s="38"/>
      <c r="AD153" s="38"/>
      <c r="AE153" s="38"/>
      <c r="AR153" s="237" t="s">
        <v>311</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311</v>
      </c>
      <c r="BM153" s="237" t="s">
        <v>940</v>
      </c>
    </row>
    <row r="154" s="2" customFormat="1" ht="62.7" customHeight="1">
      <c r="A154" s="38"/>
      <c r="B154" s="39"/>
      <c r="C154" s="226" t="s">
        <v>447</v>
      </c>
      <c r="D154" s="226" t="s">
        <v>307</v>
      </c>
      <c r="E154" s="227" t="s">
        <v>1344</v>
      </c>
      <c r="F154" s="228" t="s">
        <v>1342</v>
      </c>
      <c r="G154" s="229" t="s">
        <v>1293</v>
      </c>
      <c r="H154" s="230">
        <v>1</v>
      </c>
      <c r="I154" s="231"/>
      <c r="J154" s="232">
        <f>ROUND(I154*H154,2)</f>
        <v>0</v>
      </c>
      <c r="K154" s="228" t="s">
        <v>1</v>
      </c>
      <c r="L154" s="44"/>
      <c r="M154" s="233" t="s">
        <v>1</v>
      </c>
      <c r="N154" s="234" t="s">
        <v>42</v>
      </c>
      <c r="O154" s="91"/>
      <c r="P154" s="235">
        <f>O154*H154</f>
        <v>0</v>
      </c>
      <c r="Q154" s="235">
        <v>0</v>
      </c>
      <c r="R154" s="235">
        <f>Q154*H154</f>
        <v>0</v>
      </c>
      <c r="S154" s="235">
        <v>0</v>
      </c>
      <c r="T154" s="236">
        <f>S154*H154</f>
        <v>0</v>
      </c>
      <c r="U154" s="38"/>
      <c r="V154" s="38"/>
      <c r="W154" s="38"/>
      <c r="X154" s="38"/>
      <c r="Y154" s="38"/>
      <c r="Z154" s="38"/>
      <c r="AA154" s="38"/>
      <c r="AB154" s="38"/>
      <c r="AC154" s="38"/>
      <c r="AD154" s="38"/>
      <c r="AE154" s="38"/>
      <c r="AR154" s="237" t="s">
        <v>311</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311</v>
      </c>
      <c r="BM154" s="237" t="s">
        <v>943</v>
      </c>
    </row>
    <row r="155" s="2" customFormat="1" ht="55.5" customHeight="1">
      <c r="A155" s="38"/>
      <c r="B155" s="39"/>
      <c r="C155" s="226" t="s">
        <v>451</v>
      </c>
      <c r="D155" s="226" t="s">
        <v>307</v>
      </c>
      <c r="E155" s="227" t="s">
        <v>1345</v>
      </c>
      <c r="F155" s="228" t="s">
        <v>1346</v>
      </c>
      <c r="G155" s="229" t="s">
        <v>1310</v>
      </c>
      <c r="H155" s="230">
        <v>50</v>
      </c>
      <c r="I155" s="231"/>
      <c r="J155" s="232">
        <f>ROUND(I155*H155,2)</f>
        <v>0</v>
      </c>
      <c r="K155" s="228" t="s">
        <v>1</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311</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311</v>
      </c>
      <c r="BM155" s="237" t="s">
        <v>945</v>
      </c>
    </row>
    <row r="156" s="2" customFormat="1" ht="66.75" customHeight="1">
      <c r="A156" s="38"/>
      <c r="B156" s="39"/>
      <c r="C156" s="226" t="s">
        <v>456</v>
      </c>
      <c r="D156" s="226" t="s">
        <v>307</v>
      </c>
      <c r="E156" s="227" t="s">
        <v>1347</v>
      </c>
      <c r="F156" s="228" t="s">
        <v>1348</v>
      </c>
      <c r="G156" s="229" t="s">
        <v>911</v>
      </c>
      <c r="H156" s="230">
        <v>4</v>
      </c>
      <c r="I156" s="231"/>
      <c r="J156" s="232">
        <f>ROUND(I156*H156,2)</f>
        <v>0</v>
      </c>
      <c r="K156" s="228" t="s">
        <v>1</v>
      </c>
      <c r="L156" s="44"/>
      <c r="M156" s="233" t="s">
        <v>1</v>
      </c>
      <c r="N156" s="234" t="s">
        <v>42</v>
      </c>
      <c r="O156" s="91"/>
      <c r="P156" s="235">
        <f>O156*H156</f>
        <v>0</v>
      </c>
      <c r="Q156" s="235">
        <v>0</v>
      </c>
      <c r="R156" s="235">
        <f>Q156*H156</f>
        <v>0</v>
      </c>
      <c r="S156" s="235">
        <v>0</v>
      </c>
      <c r="T156" s="236">
        <f>S156*H156</f>
        <v>0</v>
      </c>
      <c r="U156" s="38"/>
      <c r="V156" s="38"/>
      <c r="W156" s="38"/>
      <c r="X156" s="38"/>
      <c r="Y156" s="38"/>
      <c r="Z156" s="38"/>
      <c r="AA156" s="38"/>
      <c r="AB156" s="38"/>
      <c r="AC156" s="38"/>
      <c r="AD156" s="38"/>
      <c r="AE156" s="38"/>
      <c r="AR156" s="237" t="s">
        <v>311</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311</v>
      </c>
      <c r="BM156" s="237" t="s">
        <v>948</v>
      </c>
    </row>
    <row r="157" s="2" customFormat="1" ht="24.15" customHeight="1">
      <c r="A157" s="38"/>
      <c r="B157" s="39"/>
      <c r="C157" s="226" t="s">
        <v>461</v>
      </c>
      <c r="D157" s="226" t="s">
        <v>307</v>
      </c>
      <c r="E157" s="227" t="s">
        <v>1349</v>
      </c>
      <c r="F157" s="228" t="s">
        <v>1350</v>
      </c>
      <c r="G157" s="229" t="s">
        <v>1293</v>
      </c>
      <c r="H157" s="230">
        <v>2</v>
      </c>
      <c r="I157" s="231"/>
      <c r="J157" s="232">
        <f>ROUND(I157*H157,2)</f>
        <v>0</v>
      </c>
      <c r="K157" s="228" t="s">
        <v>1</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311</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311</v>
      </c>
      <c r="BM157" s="237" t="s">
        <v>950</v>
      </c>
    </row>
    <row r="158" s="12" customFormat="1" ht="25.92" customHeight="1">
      <c r="A158" s="12"/>
      <c r="B158" s="210"/>
      <c r="C158" s="211"/>
      <c r="D158" s="212" t="s">
        <v>76</v>
      </c>
      <c r="E158" s="213" t="s">
        <v>1351</v>
      </c>
      <c r="F158" s="213" t="s">
        <v>692</v>
      </c>
      <c r="G158" s="211"/>
      <c r="H158" s="211"/>
      <c r="I158" s="214"/>
      <c r="J158" s="215">
        <f>BK158</f>
        <v>0</v>
      </c>
      <c r="K158" s="211"/>
      <c r="L158" s="216"/>
      <c r="M158" s="217"/>
      <c r="N158" s="218"/>
      <c r="O158" s="218"/>
      <c r="P158" s="219">
        <f>P159</f>
        <v>0</v>
      </c>
      <c r="Q158" s="218"/>
      <c r="R158" s="219">
        <f>R159</f>
        <v>0</v>
      </c>
      <c r="S158" s="218"/>
      <c r="T158" s="220">
        <f>T159</f>
        <v>0</v>
      </c>
      <c r="U158" s="12"/>
      <c r="V158" s="12"/>
      <c r="W158" s="12"/>
      <c r="X158" s="12"/>
      <c r="Y158" s="12"/>
      <c r="Z158" s="12"/>
      <c r="AA158" s="12"/>
      <c r="AB158" s="12"/>
      <c r="AC158" s="12"/>
      <c r="AD158" s="12"/>
      <c r="AE158" s="12"/>
      <c r="AR158" s="221" t="s">
        <v>84</v>
      </c>
      <c r="AT158" s="222" t="s">
        <v>76</v>
      </c>
      <c r="AU158" s="222" t="s">
        <v>77</v>
      </c>
      <c r="AY158" s="221" t="s">
        <v>304</v>
      </c>
      <c r="BK158" s="223">
        <f>BK159</f>
        <v>0</v>
      </c>
    </row>
    <row r="159" s="2" customFormat="1" ht="16.5" customHeight="1">
      <c r="A159" s="38"/>
      <c r="B159" s="39"/>
      <c r="C159" s="226" t="s">
        <v>466</v>
      </c>
      <c r="D159" s="226" t="s">
        <v>307</v>
      </c>
      <c r="E159" s="227" t="s">
        <v>1352</v>
      </c>
      <c r="F159" s="228" t="s">
        <v>1353</v>
      </c>
      <c r="G159" s="229" t="s">
        <v>1293</v>
      </c>
      <c r="H159" s="230">
        <v>1</v>
      </c>
      <c r="I159" s="231"/>
      <c r="J159" s="232">
        <f>ROUND(I159*H159,2)</f>
        <v>0</v>
      </c>
      <c r="K159" s="228" t="s">
        <v>1</v>
      </c>
      <c r="L159" s="44"/>
      <c r="M159" s="286" t="s">
        <v>1</v>
      </c>
      <c r="N159" s="287" t="s">
        <v>42</v>
      </c>
      <c r="O159" s="288"/>
      <c r="P159" s="289">
        <f>O159*H159</f>
        <v>0</v>
      </c>
      <c r="Q159" s="289">
        <v>0</v>
      </c>
      <c r="R159" s="289">
        <f>Q159*H159</f>
        <v>0</v>
      </c>
      <c r="S159" s="289">
        <v>0</v>
      </c>
      <c r="T159" s="290">
        <f>S159*H159</f>
        <v>0</v>
      </c>
      <c r="U159" s="38"/>
      <c r="V159" s="38"/>
      <c r="W159" s="38"/>
      <c r="X159" s="38"/>
      <c r="Y159" s="38"/>
      <c r="Z159" s="38"/>
      <c r="AA159" s="38"/>
      <c r="AB159" s="38"/>
      <c r="AC159" s="38"/>
      <c r="AD159" s="38"/>
      <c r="AE159" s="38"/>
      <c r="AR159" s="237" t="s">
        <v>311</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956</v>
      </c>
    </row>
    <row r="160" s="2" customFormat="1" ht="6.96" customHeight="1">
      <c r="A160" s="38"/>
      <c r="B160" s="66"/>
      <c r="C160" s="67"/>
      <c r="D160" s="67"/>
      <c r="E160" s="67"/>
      <c r="F160" s="67"/>
      <c r="G160" s="67"/>
      <c r="H160" s="67"/>
      <c r="I160" s="67"/>
      <c r="J160" s="67"/>
      <c r="K160" s="67"/>
      <c r="L160" s="44"/>
      <c r="M160" s="38"/>
      <c r="O160" s="38"/>
      <c r="P160" s="38"/>
      <c r="Q160" s="38"/>
      <c r="R160" s="38"/>
      <c r="S160" s="38"/>
      <c r="T160" s="38"/>
      <c r="U160" s="38"/>
      <c r="V160" s="38"/>
      <c r="W160" s="38"/>
      <c r="X160" s="38"/>
      <c r="Y160" s="38"/>
      <c r="Z160" s="38"/>
      <c r="AA160" s="38"/>
      <c r="AB160" s="38"/>
      <c r="AC160" s="38"/>
      <c r="AD160" s="38"/>
      <c r="AE160" s="38"/>
    </row>
  </sheetData>
  <sheetProtection sheet="1" autoFilter="0" formatColumns="0" formatRows="0" objects="1" scenarios="1" spinCount="100000" saltValue="nFsHdPIr+3aDPQcGly8d2yEoK8ufwjwHzvXA36d1gQ01juzMj9wTx5/umYLImOcNQTwKHjlHMMxa7tijg6V7+Q==" hashValue="UbFkkw8u4niNatkEpZlQ1NZc611znR28UzZDqbRQR4o80RXWPYt79pOOPjXaVknHh/Kol9ZTC7pUI9Yg9tTmrQ==" algorithmName="SHA-512" password="CC35"/>
  <autoFilter ref="C123:K159"/>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109</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1354</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1355</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31</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tr">
        <f>IF('Rekapitulace stavby'!AN19="","",'Rekapitulace stavby'!AN19)</f>
        <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tr">
        <f>IF('Rekapitulace stavby'!E20="","",'Rekapitulace stavby'!E20)</f>
        <v xml:space="preserve"> </v>
      </c>
      <c r="F26" s="38"/>
      <c r="G26" s="38"/>
      <c r="H26" s="38"/>
      <c r="I26" s="150" t="s">
        <v>27</v>
      </c>
      <c r="J26" s="141" t="str">
        <f>IF('Rekapitulace stavby'!AN20="","",'Rekapitulace stavby'!AN20)</f>
        <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ROUND(J133,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ROUND((SUM(BE133:BE228)),  2)</f>
        <v>0</v>
      </c>
      <c r="G35" s="38"/>
      <c r="H35" s="38"/>
      <c r="I35" s="164">
        <v>0.20999999999999999</v>
      </c>
      <c r="J35" s="163">
        <f>ROUND(((SUM(BE133:BE228))*I35),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ROUND((SUM(BF133:BF228)),  2)</f>
        <v>0</v>
      </c>
      <c r="G36" s="38"/>
      <c r="H36" s="38"/>
      <c r="I36" s="164">
        <v>0.12</v>
      </c>
      <c r="J36" s="163">
        <f>ROUND(((SUM(BF133:BF228))*I36),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ROUND((SUM(BG133:BG228)),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ROUND((SUM(BH133:BH228)),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ROUND((SUM(BI133:BI228)),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1354</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01.1 - Stavební část 1.NP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25.65" customHeight="1">
      <c r="A93" s="38"/>
      <c r="B93" s="39"/>
      <c r="C93" s="32" t="s">
        <v>24</v>
      </c>
      <c r="D93" s="40"/>
      <c r="E93" s="40"/>
      <c r="F93" s="27" t="str">
        <f>E17</f>
        <v>Krajský úřad Královéhradeckého kraje</v>
      </c>
      <c r="G93" s="40"/>
      <c r="H93" s="40"/>
      <c r="I93" s="32" t="s">
        <v>30</v>
      </c>
      <c r="J93" s="36" t="str">
        <f>E23</f>
        <v>Energy Benefit Centre a.s.</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J133</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276</v>
      </c>
      <c r="E99" s="191"/>
      <c r="F99" s="191"/>
      <c r="G99" s="191"/>
      <c r="H99" s="191"/>
      <c r="I99" s="191"/>
      <c r="J99" s="192">
        <f>J134</f>
        <v>0</v>
      </c>
      <c r="K99" s="189"/>
      <c r="L99" s="193"/>
      <c r="S99" s="9"/>
      <c r="T99" s="9"/>
      <c r="U99" s="9"/>
      <c r="V99" s="9"/>
      <c r="W99" s="9"/>
      <c r="X99" s="9"/>
      <c r="Y99" s="9"/>
      <c r="Z99" s="9"/>
      <c r="AA99" s="9"/>
      <c r="AB99" s="9"/>
      <c r="AC99" s="9"/>
      <c r="AD99" s="9"/>
      <c r="AE99" s="9"/>
    </row>
    <row r="100" s="10" customFormat="1" ht="19.92" customHeight="1">
      <c r="A100" s="10"/>
      <c r="B100" s="194"/>
      <c r="C100" s="133"/>
      <c r="D100" s="195" t="s">
        <v>278</v>
      </c>
      <c r="E100" s="196"/>
      <c r="F100" s="196"/>
      <c r="G100" s="196"/>
      <c r="H100" s="196"/>
      <c r="I100" s="196"/>
      <c r="J100" s="197">
        <f>J135</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279</v>
      </c>
      <c r="E101" s="196"/>
      <c r="F101" s="196"/>
      <c r="G101" s="196"/>
      <c r="H101" s="196"/>
      <c r="I101" s="196"/>
      <c r="J101" s="197">
        <f>J141</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280</v>
      </c>
      <c r="E102" s="196"/>
      <c r="F102" s="196"/>
      <c r="G102" s="196"/>
      <c r="H102" s="196"/>
      <c r="I102" s="196"/>
      <c r="J102" s="197">
        <f>J157</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281</v>
      </c>
      <c r="E103" s="196"/>
      <c r="F103" s="196"/>
      <c r="G103" s="196"/>
      <c r="H103" s="196"/>
      <c r="I103" s="196"/>
      <c r="J103" s="197">
        <f>J163</f>
        <v>0</v>
      </c>
      <c r="K103" s="133"/>
      <c r="L103" s="198"/>
      <c r="S103" s="10"/>
      <c r="T103" s="10"/>
      <c r="U103" s="10"/>
      <c r="V103" s="10"/>
      <c r="W103" s="10"/>
      <c r="X103" s="10"/>
      <c r="Y103" s="10"/>
      <c r="Z103" s="10"/>
      <c r="AA103" s="10"/>
      <c r="AB103" s="10"/>
      <c r="AC103" s="10"/>
      <c r="AD103" s="10"/>
      <c r="AE103" s="10"/>
    </row>
    <row r="104" s="9" customFormat="1" ht="24.96" customHeight="1">
      <c r="A104" s="9"/>
      <c r="B104" s="188"/>
      <c r="C104" s="189"/>
      <c r="D104" s="190" t="s">
        <v>282</v>
      </c>
      <c r="E104" s="191"/>
      <c r="F104" s="191"/>
      <c r="G104" s="191"/>
      <c r="H104" s="191"/>
      <c r="I104" s="191"/>
      <c r="J104" s="192">
        <f>J165</f>
        <v>0</v>
      </c>
      <c r="K104" s="189"/>
      <c r="L104" s="193"/>
      <c r="S104" s="9"/>
      <c r="T104" s="9"/>
      <c r="U104" s="9"/>
      <c r="V104" s="9"/>
      <c r="W104" s="9"/>
      <c r="X104" s="9"/>
      <c r="Y104" s="9"/>
      <c r="Z104" s="9"/>
      <c r="AA104" s="9"/>
      <c r="AB104" s="9"/>
      <c r="AC104" s="9"/>
      <c r="AD104" s="9"/>
      <c r="AE104" s="9"/>
    </row>
    <row r="105" s="10" customFormat="1" ht="19.92" customHeight="1">
      <c r="A105" s="10"/>
      <c r="B105" s="194"/>
      <c r="C105" s="133"/>
      <c r="D105" s="195" t="s">
        <v>283</v>
      </c>
      <c r="E105" s="196"/>
      <c r="F105" s="196"/>
      <c r="G105" s="196"/>
      <c r="H105" s="196"/>
      <c r="I105" s="196"/>
      <c r="J105" s="197">
        <f>J166</f>
        <v>0</v>
      </c>
      <c r="K105" s="133"/>
      <c r="L105" s="198"/>
      <c r="S105" s="10"/>
      <c r="T105" s="10"/>
      <c r="U105" s="10"/>
      <c r="V105" s="10"/>
      <c r="W105" s="10"/>
      <c r="X105" s="10"/>
      <c r="Y105" s="10"/>
      <c r="Z105" s="10"/>
      <c r="AA105" s="10"/>
      <c r="AB105" s="10"/>
      <c r="AC105" s="10"/>
      <c r="AD105" s="10"/>
      <c r="AE105" s="10"/>
    </row>
    <row r="106" s="10" customFormat="1" ht="19.92" customHeight="1">
      <c r="A106" s="10"/>
      <c r="B106" s="194"/>
      <c r="C106" s="133"/>
      <c r="D106" s="195" t="s">
        <v>1356</v>
      </c>
      <c r="E106" s="196"/>
      <c r="F106" s="196"/>
      <c r="G106" s="196"/>
      <c r="H106" s="196"/>
      <c r="I106" s="196"/>
      <c r="J106" s="197">
        <f>J173</f>
        <v>0</v>
      </c>
      <c r="K106" s="133"/>
      <c r="L106" s="198"/>
      <c r="S106" s="10"/>
      <c r="T106" s="10"/>
      <c r="U106" s="10"/>
      <c r="V106" s="10"/>
      <c r="W106" s="10"/>
      <c r="X106" s="10"/>
      <c r="Y106" s="10"/>
      <c r="Z106" s="10"/>
      <c r="AA106" s="10"/>
      <c r="AB106" s="10"/>
      <c r="AC106" s="10"/>
      <c r="AD106" s="10"/>
      <c r="AE106" s="10"/>
    </row>
    <row r="107" s="10" customFormat="1" ht="19.92" customHeight="1">
      <c r="A107" s="10"/>
      <c r="B107" s="194"/>
      <c r="C107" s="133"/>
      <c r="D107" s="195" t="s">
        <v>284</v>
      </c>
      <c r="E107" s="196"/>
      <c r="F107" s="196"/>
      <c r="G107" s="196"/>
      <c r="H107" s="196"/>
      <c r="I107" s="196"/>
      <c r="J107" s="197">
        <f>J178</f>
        <v>0</v>
      </c>
      <c r="K107" s="133"/>
      <c r="L107" s="198"/>
      <c r="S107" s="10"/>
      <c r="T107" s="10"/>
      <c r="U107" s="10"/>
      <c r="V107" s="10"/>
      <c r="W107" s="10"/>
      <c r="X107" s="10"/>
      <c r="Y107" s="10"/>
      <c r="Z107" s="10"/>
      <c r="AA107" s="10"/>
      <c r="AB107" s="10"/>
      <c r="AC107" s="10"/>
      <c r="AD107" s="10"/>
      <c r="AE107" s="10"/>
    </row>
    <row r="108" s="10" customFormat="1" ht="19.92" customHeight="1">
      <c r="A108" s="10"/>
      <c r="B108" s="194"/>
      <c r="C108" s="133"/>
      <c r="D108" s="195" t="s">
        <v>285</v>
      </c>
      <c r="E108" s="196"/>
      <c r="F108" s="196"/>
      <c r="G108" s="196"/>
      <c r="H108" s="196"/>
      <c r="I108" s="196"/>
      <c r="J108" s="197">
        <f>J188</f>
        <v>0</v>
      </c>
      <c r="K108" s="133"/>
      <c r="L108" s="198"/>
      <c r="S108" s="10"/>
      <c r="T108" s="10"/>
      <c r="U108" s="10"/>
      <c r="V108" s="10"/>
      <c r="W108" s="10"/>
      <c r="X108" s="10"/>
      <c r="Y108" s="10"/>
      <c r="Z108" s="10"/>
      <c r="AA108" s="10"/>
      <c r="AB108" s="10"/>
      <c r="AC108" s="10"/>
      <c r="AD108" s="10"/>
      <c r="AE108" s="10"/>
    </row>
    <row r="109" s="10" customFormat="1" ht="19.92" customHeight="1">
      <c r="A109" s="10"/>
      <c r="B109" s="194"/>
      <c r="C109" s="133"/>
      <c r="D109" s="195" t="s">
        <v>286</v>
      </c>
      <c r="E109" s="196"/>
      <c r="F109" s="196"/>
      <c r="G109" s="196"/>
      <c r="H109" s="196"/>
      <c r="I109" s="196"/>
      <c r="J109" s="197">
        <f>J204</f>
        <v>0</v>
      </c>
      <c r="K109" s="133"/>
      <c r="L109" s="198"/>
      <c r="S109" s="10"/>
      <c r="T109" s="10"/>
      <c r="U109" s="10"/>
      <c r="V109" s="10"/>
      <c r="W109" s="10"/>
      <c r="X109" s="10"/>
      <c r="Y109" s="10"/>
      <c r="Z109" s="10"/>
      <c r="AA109" s="10"/>
      <c r="AB109" s="10"/>
      <c r="AC109" s="10"/>
      <c r="AD109" s="10"/>
      <c r="AE109" s="10"/>
    </row>
    <row r="110" s="10" customFormat="1" ht="19.92" customHeight="1">
      <c r="A110" s="10"/>
      <c r="B110" s="194"/>
      <c r="C110" s="133"/>
      <c r="D110" s="195" t="s">
        <v>287</v>
      </c>
      <c r="E110" s="196"/>
      <c r="F110" s="196"/>
      <c r="G110" s="196"/>
      <c r="H110" s="196"/>
      <c r="I110" s="196"/>
      <c r="J110" s="197">
        <f>J221</f>
        <v>0</v>
      </c>
      <c r="K110" s="133"/>
      <c r="L110" s="198"/>
      <c r="S110" s="10"/>
      <c r="T110" s="10"/>
      <c r="U110" s="10"/>
      <c r="V110" s="10"/>
      <c r="W110" s="10"/>
      <c r="X110" s="10"/>
      <c r="Y110" s="10"/>
      <c r="Z110" s="10"/>
      <c r="AA110" s="10"/>
      <c r="AB110" s="10"/>
      <c r="AC110" s="10"/>
      <c r="AD110" s="10"/>
      <c r="AE110" s="10"/>
    </row>
    <row r="111" s="9" customFormat="1" ht="24.96" customHeight="1">
      <c r="A111" s="9"/>
      <c r="B111" s="188"/>
      <c r="C111" s="189"/>
      <c r="D111" s="190" t="s">
        <v>288</v>
      </c>
      <c r="E111" s="191"/>
      <c r="F111" s="191"/>
      <c r="G111" s="191"/>
      <c r="H111" s="191"/>
      <c r="I111" s="191"/>
      <c r="J111" s="192">
        <f>J226</f>
        <v>0</v>
      </c>
      <c r="K111" s="189"/>
      <c r="L111" s="193"/>
      <c r="S111" s="9"/>
      <c r="T111" s="9"/>
      <c r="U111" s="9"/>
      <c r="V111" s="9"/>
      <c r="W111" s="9"/>
      <c r="X111" s="9"/>
      <c r="Y111" s="9"/>
      <c r="Z111" s="9"/>
      <c r="AA111" s="9"/>
      <c r="AB111" s="9"/>
      <c r="AC111" s="9"/>
      <c r="AD111" s="9"/>
      <c r="AE111" s="9"/>
    </row>
    <row r="112" s="2" customFormat="1" ht="21.84"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66"/>
      <c r="C113" s="67"/>
      <c r="D113" s="67"/>
      <c r="E113" s="67"/>
      <c r="F113" s="67"/>
      <c r="G113" s="67"/>
      <c r="H113" s="67"/>
      <c r="I113" s="67"/>
      <c r="J113" s="67"/>
      <c r="K113" s="67"/>
      <c r="L113" s="63"/>
      <c r="S113" s="38"/>
      <c r="T113" s="38"/>
      <c r="U113" s="38"/>
      <c r="V113" s="38"/>
      <c r="W113" s="38"/>
      <c r="X113" s="38"/>
      <c r="Y113" s="38"/>
      <c r="Z113" s="38"/>
      <c r="AA113" s="38"/>
      <c r="AB113" s="38"/>
      <c r="AC113" s="38"/>
      <c r="AD113" s="38"/>
      <c r="AE113" s="38"/>
    </row>
    <row r="117" s="2" customFormat="1" ht="6.96" customHeight="1">
      <c r="A117" s="38"/>
      <c r="B117" s="68"/>
      <c r="C117" s="69"/>
      <c r="D117" s="69"/>
      <c r="E117" s="69"/>
      <c r="F117" s="69"/>
      <c r="G117" s="69"/>
      <c r="H117" s="69"/>
      <c r="I117" s="69"/>
      <c r="J117" s="69"/>
      <c r="K117" s="69"/>
      <c r="L117" s="63"/>
      <c r="S117" s="38"/>
      <c r="T117" s="38"/>
      <c r="U117" s="38"/>
      <c r="V117" s="38"/>
      <c r="W117" s="38"/>
      <c r="X117" s="38"/>
      <c r="Y117" s="38"/>
      <c r="Z117" s="38"/>
      <c r="AA117" s="38"/>
      <c r="AB117" s="38"/>
      <c r="AC117" s="38"/>
      <c r="AD117" s="38"/>
      <c r="AE117" s="38"/>
    </row>
    <row r="118" s="2" customFormat="1" ht="24.96" customHeight="1">
      <c r="A118" s="38"/>
      <c r="B118" s="39"/>
      <c r="C118" s="23" t="s">
        <v>289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16</v>
      </c>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6.5" customHeight="1">
      <c r="A121" s="38"/>
      <c r="B121" s="39"/>
      <c r="C121" s="40"/>
      <c r="D121" s="40"/>
      <c r="E121" s="183" t="str">
        <f>E7</f>
        <v>Stavební úpravy v budově č.p. 1371, ul. Na Okrouhlíku, HK</v>
      </c>
      <c r="F121" s="32"/>
      <c r="G121" s="32"/>
      <c r="H121" s="32"/>
      <c r="I121" s="40"/>
      <c r="J121" s="40"/>
      <c r="K121" s="40"/>
      <c r="L121" s="63"/>
      <c r="S121" s="38"/>
      <c r="T121" s="38"/>
      <c r="U121" s="38"/>
      <c r="V121" s="38"/>
      <c r="W121" s="38"/>
      <c r="X121" s="38"/>
      <c r="Y121" s="38"/>
      <c r="Z121" s="38"/>
      <c r="AA121" s="38"/>
      <c r="AB121" s="38"/>
      <c r="AC121" s="38"/>
      <c r="AD121" s="38"/>
      <c r="AE121" s="38"/>
    </row>
    <row r="122" s="1" customFormat="1" ht="12" customHeight="1">
      <c r="B122" s="21"/>
      <c r="C122" s="32" t="s">
        <v>267</v>
      </c>
      <c r="D122" s="22"/>
      <c r="E122" s="22"/>
      <c r="F122" s="22"/>
      <c r="G122" s="22"/>
      <c r="H122" s="22"/>
      <c r="I122" s="22"/>
      <c r="J122" s="22"/>
      <c r="K122" s="22"/>
      <c r="L122" s="20"/>
    </row>
    <row r="123" s="2" customFormat="1" ht="16.5" customHeight="1">
      <c r="A123" s="38"/>
      <c r="B123" s="39"/>
      <c r="C123" s="40"/>
      <c r="D123" s="40"/>
      <c r="E123" s="183" t="s">
        <v>1354</v>
      </c>
      <c r="F123" s="40"/>
      <c r="G123" s="40"/>
      <c r="H123" s="40"/>
      <c r="I123" s="40"/>
      <c r="J123" s="40"/>
      <c r="K123" s="40"/>
      <c r="L123" s="63"/>
      <c r="S123" s="38"/>
      <c r="T123" s="38"/>
      <c r="U123" s="38"/>
      <c r="V123" s="38"/>
      <c r="W123" s="38"/>
      <c r="X123" s="38"/>
      <c r="Y123" s="38"/>
      <c r="Z123" s="38"/>
      <c r="AA123" s="38"/>
      <c r="AB123" s="38"/>
      <c r="AC123" s="38"/>
      <c r="AD123" s="38"/>
      <c r="AE123" s="38"/>
    </row>
    <row r="124" s="2" customFormat="1" ht="12" customHeight="1">
      <c r="A124" s="38"/>
      <c r="B124" s="39"/>
      <c r="C124" s="32" t="s">
        <v>269</v>
      </c>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2" customFormat="1" ht="16.5" customHeight="1">
      <c r="A125" s="38"/>
      <c r="B125" s="39"/>
      <c r="C125" s="40"/>
      <c r="D125" s="40"/>
      <c r="E125" s="76" t="str">
        <f>E11</f>
        <v>01.1 - Stavební část 1.NP</v>
      </c>
      <c r="F125" s="40"/>
      <c r="G125" s="40"/>
      <c r="H125" s="40"/>
      <c r="I125" s="40"/>
      <c r="J125" s="40"/>
      <c r="K125" s="40"/>
      <c r="L125" s="63"/>
      <c r="S125" s="38"/>
      <c r="T125" s="38"/>
      <c r="U125" s="38"/>
      <c r="V125" s="38"/>
      <c r="W125" s="38"/>
      <c r="X125" s="38"/>
      <c r="Y125" s="38"/>
      <c r="Z125" s="38"/>
      <c r="AA125" s="38"/>
      <c r="AB125" s="38"/>
      <c r="AC125" s="38"/>
      <c r="AD125" s="38"/>
      <c r="AE125" s="38"/>
    </row>
    <row r="126" s="2" customFormat="1" ht="6.96" customHeight="1">
      <c r="A126" s="38"/>
      <c r="B126" s="39"/>
      <c r="C126" s="40"/>
      <c r="D126" s="40"/>
      <c r="E126" s="40"/>
      <c r="F126" s="40"/>
      <c r="G126" s="40"/>
      <c r="H126" s="40"/>
      <c r="I126" s="40"/>
      <c r="J126" s="40"/>
      <c r="K126" s="40"/>
      <c r="L126" s="63"/>
      <c r="S126" s="38"/>
      <c r="T126" s="38"/>
      <c r="U126" s="38"/>
      <c r="V126" s="38"/>
      <c r="W126" s="38"/>
      <c r="X126" s="38"/>
      <c r="Y126" s="38"/>
      <c r="Z126" s="38"/>
      <c r="AA126" s="38"/>
      <c r="AB126" s="38"/>
      <c r="AC126" s="38"/>
      <c r="AD126" s="38"/>
      <c r="AE126" s="38"/>
    </row>
    <row r="127" s="2" customFormat="1" ht="12" customHeight="1">
      <c r="A127" s="38"/>
      <c r="B127" s="39"/>
      <c r="C127" s="32" t="s">
        <v>20</v>
      </c>
      <c r="D127" s="40"/>
      <c r="E127" s="40"/>
      <c r="F127" s="27" t="str">
        <f>F14</f>
        <v>Na Okrouhlíku 1371, HK</v>
      </c>
      <c r="G127" s="40"/>
      <c r="H127" s="40"/>
      <c r="I127" s="32" t="s">
        <v>22</v>
      </c>
      <c r="J127" s="79" t="str">
        <f>IF(J14="","",J14)</f>
        <v>24. 6. 2024</v>
      </c>
      <c r="K127" s="40"/>
      <c r="L127" s="63"/>
      <c r="S127" s="38"/>
      <c r="T127" s="38"/>
      <c r="U127" s="38"/>
      <c r="V127" s="38"/>
      <c r="W127" s="38"/>
      <c r="X127" s="38"/>
      <c r="Y127" s="38"/>
      <c r="Z127" s="38"/>
      <c r="AA127" s="38"/>
      <c r="AB127" s="38"/>
      <c r="AC127" s="38"/>
      <c r="AD127" s="38"/>
      <c r="AE127" s="38"/>
    </row>
    <row r="128" s="2" customFormat="1" ht="6.96" customHeight="1">
      <c r="A128" s="38"/>
      <c r="B128" s="39"/>
      <c r="C128" s="40"/>
      <c r="D128" s="40"/>
      <c r="E128" s="40"/>
      <c r="F128" s="40"/>
      <c r="G128" s="40"/>
      <c r="H128" s="40"/>
      <c r="I128" s="40"/>
      <c r="J128" s="40"/>
      <c r="K128" s="40"/>
      <c r="L128" s="63"/>
      <c r="S128" s="38"/>
      <c r="T128" s="38"/>
      <c r="U128" s="38"/>
      <c r="V128" s="38"/>
      <c r="W128" s="38"/>
      <c r="X128" s="38"/>
      <c r="Y128" s="38"/>
      <c r="Z128" s="38"/>
      <c r="AA128" s="38"/>
      <c r="AB128" s="38"/>
      <c r="AC128" s="38"/>
      <c r="AD128" s="38"/>
      <c r="AE128" s="38"/>
    </row>
    <row r="129" s="2" customFormat="1" ht="25.65" customHeight="1">
      <c r="A129" s="38"/>
      <c r="B129" s="39"/>
      <c r="C129" s="32" t="s">
        <v>24</v>
      </c>
      <c r="D129" s="40"/>
      <c r="E129" s="40"/>
      <c r="F129" s="27" t="str">
        <f>E17</f>
        <v>Krajský úřad Královéhradeckého kraje</v>
      </c>
      <c r="G129" s="40"/>
      <c r="H129" s="40"/>
      <c r="I129" s="32" t="s">
        <v>30</v>
      </c>
      <c r="J129" s="36" t="str">
        <f>E23</f>
        <v>Energy Benefit Centre a.s.</v>
      </c>
      <c r="K129" s="40"/>
      <c r="L129" s="63"/>
      <c r="S129" s="38"/>
      <c r="T129" s="38"/>
      <c r="U129" s="38"/>
      <c r="V129" s="38"/>
      <c r="W129" s="38"/>
      <c r="X129" s="38"/>
      <c r="Y129" s="38"/>
      <c r="Z129" s="38"/>
      <c r="AA129" s="38"/>
      <c r="AB129" s="38"/>
      <c r="AC129" s="38"/>
      <c r="AD129" s="38"/>
      <c r="AE129" s="38"/>
    </row>
    <row r="130" s="2" customFormat="1" ht="15.15" customHeight="1">
      <c r="A130" s="38"/>
      <c r="B130" s="39"/>
      <c r="C130" s="32" t="s">
        <v>28</v>
      </c>
      <c r="D130" s="40"/>
      <c r="E130" s="40"/>
      <c r="F130" s="27" t="str">
        <f>IF(E20="","",E20)</f>
        <v>Vyplň údaj</v>
      </c>
      <c r="G130" s="40"/>
      <c r="H130" s="40"/>
      <c r="I130" s="32" t="s">
        <v>33</v>
      </c>
      <c r="J130" s="36" t="str">
        <f>E26</f>
        <v xml:space="preserve"> </v>
      </c>
      <c r="K130" s="40"/>
      <c r="L130" s="63"/>
      <c r="S130" s="38"/>
      <c r="T130" s="38"/>
      <c r="U130" s="38"/>
      <c r="V130" s="38"/>
      <c r="W130" s="38"/>
      <c r="X130" s="38"/>
      <c r="Y130" s="38"/>
      <c r="Z130" s="38"/>
      <c r="AA130" s="38"/>
      <c r="AB130" s="38"/>
      <c r="AC130" s="38"/>
      <c r="AD130" s="38"/>
      <c r="AE130" s="38"/>
    </row>
    <row r="131" s="2" customFormat="1" ht="10.32" customHeight="1">
      <c r="A131" s="38"/>
      <c r="B131" s="39"/>
      <c r="C131" s="40"/>
      <c r="D131" s="40"/>
      <c r="E131" s="40"/>
      <c r="F131" s="40"/>
      <c r="G131" s="40"/>
      <c r="H131" s="40"/>
      <c r="I131" s="40"/>
      <c r="J131" s="40"/>
      <c r="K131" s="40"/>
      <c r="L131" s="63"/>
      <c r="S131" s="38"/>
      <c r="T131" s="38"/>
      <c r="U131" s="38"/>
      <c r="V131" s="38"/>
      <c r="W131" s="38"/>
      <c r="X131" s="38"/>
      <c r="Y131" s="38"/>
      <c r="Z131" s="38"/>
      <c r="AA131" s="38"/>
      <c r="AB131" s="38"/>
      <c r="AC131" s="38"/>
      <c r="AD131" s="38"/>
      <c r="AE131" s="38"/>
    </row>
    <row r="132" s="11" customFormat="1" ht="29.28" customHeight="1">
      <c r="A132" s="199"/>
      <c r="B132" s="200"/>
      <c r="C132" s="201" t="s">
        <v>290</v>
      </c>
      <c r="D132" s="202" t="s">
        <v>62</v>
      </c>
      <c r="E132" s="202" t="s">
        <v>58</v>
      </c>
      <c r="F132" s="202" t="s">
        <v>59</v>
      </c>
      <c r="G132" s="202" t="s">
        <v>291</v>
      </c>
      <c r="H132" s="202" t="s">
        <v>292</v>
      </c>
      <c r="I132" s="202" t="s">
        <v>293</v>
      </c>
      <c r="J132" s="202" t="s">
        <v>273</v>
      </c>
      <c r="K132" s="203" t="s">
        <v>294</v>
      </c>
      <c r="L132" s="204"/>
      <c r="M132" s="100" t="s">
        <v>1</v>
      </c>
      <c r="N132" s="101" t="s">
        <v>41</v>
      </c>
      <c r="O132" s="101" t="s">
        <v>295</v>
      </c>
      <c r="P132" s="101" t="s">
        <v>296</v>
      </c>
      <c r="Q132" s="101" t="s">
        <v>297</v>
      </c>
      <c r="R132" s="101" t="s">
        <v>298</v>
      </c>
      <c r="S132" s="101" t="s">
        <v>299</v>
      </c>
      <c r="T132" s="102" t="s">
        <v>300</v>
      </c>
      <c r="U132" s="199"/>
      <c r="V132" s="199"/>
      <c r="W132" s="199"/>
      <c r="X132" s="199"/>
      <c r="Y132" s="199"/>
      <c r="Z132" s="199"/>
      <c r="AA132" s="199"/>
      <c r="AB132" s="199"/>
      <c r="AC132" s="199"/>
      <c r="AD132" s="199"/>
      <c r="AE132" s="199"/>
    </row>
    <row r="133" s="2" customFormat="1" ht="22.8" customHeight="1">
      <c r="A133" s="38"/>
      <c r="B133" s="39"/>
      <c r="C133" s="107" t="s">
        <v>301</v>
      </c>
      <c r="D133" s="40"/>
      <c r="E133" s="40"/>
      <c r="F133" s="40"/>
      <c r="G133" s="40"/>
      <c r="H133" s="40"/>
      <c r="I133" s="40"/>
      <c r="J133" s="205">
        <f>BK133</f>
        <v>0</v>
      </c>
      <c r="K133" s="40"/>
      <c r="L133" s="44"/>
      <c r="M133" s="103"/>
      <c r="N133" s="206"/>
      <c r="O133" s="104"/>
      <c r="P133" s="207">
        <f>P134+P165+P226</f>
        <v>0</v>
      </c>
      <c r="Q133" s="104"/>
      <c r="R133" s="207">
        <f>R134+R165+R226</f>
        <v>3.2915997200000002</v>
      </c>
      <c r="S133" s="104"/>
      <c r="T133" s="208">
        <f>T134+T165+T226</f>
        <v>4.9419899999999997</v>
      </c>
      <c r="U133" s="38"/>
      <c r="V133" s="38"/>
      <c r="W133" s="38"/>
      <c r="X133" s="38"/>
      <c r="Y133" s="38"/>
      <c r="Z133" s="38"/>
      <c r="AA133" s="38"/>
      <c r="AB133" s="38"/>
      <c r="AC133" s="38"/>
      <c r="AD133" s="38"/>
      <c r="AE133" s="38"/>
      <c r="AT133" s="17" t="s">
        <v>76</v>
      </c>
      <c r="AU133" s="17" t="s">
        <v>275</v>
      </c>
      <c r="BK133" s="209">
        <f>BK134+BK165+BK226</f>
        <v>0</v>
      </c>
    </row>
    <row r="134" s="12" customFormat="1" ht="25.92" customHeight="1">
      <c r="A134" s="12"/>
      <c r="B134" s="210"/>
      <c r="C134" s="211"/>
      <c r="D134" s="212" t="s">
        <v>76</v>
      </c>
      <c r="E134" s="213" t="s">
        <v>302</v>
      </c>
      <c r="F134" s="213" t="s">
        <v>303</v>
      </c>
      <c r="G134" s="211"/>
      <c r="H134" s="211"/>
      <c r="I134" s="214"/>
      <c r="J134" s="215">
        <f>BK134</f>
        <v>0</v>
      </c>
      <c r="K134" s="211"/>
      <c r="L134" s="216"/>
      <c r="M134" s="217"/>
      <c r="N134" s="218"/>
      <c r="O134" s="218"/>
      <c r="P134" s="219">
        <f>P135+P141+P157+P163</f>
        <v>0</v>
      </c>
      <c r="Q134" s="218"/>
      <c r="R134" s="219">
        <f>R135+R141+R157+R163</f>
        <v>0.45642672000000001</v>
      </c>
      <c r="S134" s="218"/>
      <c r="T134" s="220">
        <f>T135+T141+T157+T163</f>
        <v>4.7619999999999996</v>
      </c>
      <c r="U134" s="12"/>
      <c r="V134" s="12"/>
      <c r="W134" s="12"/>
      <c r="X134" s="12"/>
      <c r="Y134" s="12"/>
      <c r="Z134" s="12"/>
      <c r="AA134" s="12"/>
      <c r="AB134" s="12"/>
      <c r="AC134" s="12"/>
      <c r="AD134" s="12"/>
      <c r="AE134" s="12"/>
      <c r="AR134" s="221" t="s">
        <v>84</v>
      </c>
      <c r="AT134" s="222" t="s">
        <v>76</v>
      </c>
      <c r="AU134" s="222" t="s">
        <v>77</v>
      </c>
      <c r="AY134" s="221" t="s">
        <v>304</v>
      </c>
      <c r="BK134" s="223">
        <f>BK135+BK141+BK157+BK163</f>
        <v>0</v>
      </c>
    </row>
    <row r="135" s="12" customFormat="1" ht="22.8" customHeight="1">
      <c r="A135" s="12"/>
      <c r="B135" s="210"/>
      <c r="C135" s="211"/>
      <c r="D135" s="212" t="s">
        <v>76</v>
      </c>
      <c r="E135" s="224" t="s">
        <v>313</v>
      </c>
      <c r="F135" s="224" t="s">
        <v>314</v>
      </c>
      <c r="G135" s="211"/>
      <c r="H135" s="211"/>
      <c r="I135" s="214"/>
      <c r="J135" s="225">
        <f>BK135</f>
        <v>0</v>
      </c>
      <c r="K135" s="211"/>
      <c r="L135" s="216"/>
      <c r="M135" s="217"/>
      <c r="N135" s="218"/>
      <c r="O135" s="218"/>
      <c r="P135" s="219">
        <f>SUM(P136:P140)</f>
        <v>0</v>
      </c>
      <c r="Q135" s="218"/>
      <c r="R135" s="219">
        <f>SUM(R136:R140)</f>
        <v>0.39288000000000001</v>
      </c>
      <c r="S135" s="218"/>
      <c r="T135" s="220">
        <f>SUM(T136:T140)</f>
        <v>0</v>
      </c>
      <c r="U135" s="12"/>
      <c r="V135" s="12"/>
      <c r="W135" s="12"/>
      <c r="X135" s="12"/>
      <c r="Y135" s="12"/>
      <c r="Z135" s="12"/>
      <c r="AA135" s="12"/>
      <c r="AB135" s="12"/>
      <c r="AC135" s="12"/>
      <c r="AD135" s="12"/>
      <c r="AE135" s="12"/>
      <c r="AR135" s="221" t="s">
        <v>84</v>
      </c>
      <c r="AT135" s="222" t="s">
        <v>76</v>
      </c>
      <c r="AU135" s="222" t="s">
        <v>84</v>
      </c>
      <c r="AY135" s="221" t="s">
        <v>304</v>
      </c>
      <c r="BK135" s="223">
        <f>SUM(BK136:BK140)</f>
        <v>0</v>
      </c>
    </row>
    <row r="136" s="2" customFormat="1" ht="24.15" customHeight="1">
      <c r="A136" s="38"/>
      <c r="B136" s="39"/>
      <c r="C136" s="226" t="s">
        <v>84</v>
      </c>
      <c r="D136" s="226" t="s">
        <v>307</v>
      </c>
      <c r="E136" s="227" t="s">
        <v>1357</v>
      </c>
      <c r="F136" s="228" t="s">
        <v>1358</v>
      </c>
      <c r="G136" s="229" t="s">
        <v>317</v>
      </c>
      <c r="H136" s="230">
        <v>6</v>
      </c>
      <c r="I136" s="231"/>
      <c r="J136" s="232">
        <f>ROUND(I136*H136,2)</f>
        <v>0</v>
      </c>
      <c r="K136" s="228" t="s">
        <v>318</v>
      </c>
      <c r="L136" s="44"/>
      <c r="M136" s="233" t="s">
        <v>1</v>
      </c>
      <c r="N136" s="234" t="s">
        <v>42</v>
      </c>
      <c r="O136" s="91"/>
      <c r="P136" s="235">
        <f>O136*H136</f>
        <v>0</v>
      </c>
      <c r="Q136" s="235">
        <v>0.020480000000000002</v>
      </c>
      <c r="R136" s="235">
        <f>Q136*H136</f>
        <v>0.12288000000000002</v>
      </c>
      <c r="S136" s="235">
        <v>0</v>
      </c>
      <c r="T136" s="236">
        <f>S136*H136</f>
        <v>0</v>
      </c>
      <c r="U136" s="38"/>
      <c r="V136" s="38"/>
      <c r="W136" s="38"/>
      <c r="X136" s="38"/>
      <c r="Y136" s="38"/>
      <c r="Z136" s="38"/>
      <c r="AA136" s="38"/>
      <c r="AB136" s="38"/>
      <c r="AC136" s="38"/>
      <c r="AD136" s="38"/>
      <c r="AE136" s="38"/>
      <c r="AR136" s="237" t="s">
        <v>311</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311</v>
      </c>
      <c r="BM136" s="237" t="s">
        <v>1359</v>
      </c>
    </row>
    <row r="137" s="13" customFormat="1">
      <c r="A137" s="13"/>
      <c r="B137" s="239"/>
      <c r="C137" s="240"/>
      <c r="D137" s="241" t="s">
        <v>323</v>
      </c>
      <c r="E137" s="242" t="s">
        <v>1</v>
      </c>
      <c r="F137" s="243" t="s">
        <v>1360</v>
      </c>
      <c r="G137" s="240"/>
      <c r="H137" s="244">
        <v>6</v>
      </c>
      <c r="I137" s="245"/>
      <c r="J137" s="240"/>
      <c r="K137" s="240"/>
      <c r="L137" s="246"/>
      <c r="M137" s="247"/>
      <c r="N137" s="248"/>
      <c r="O137" s="248"/>
      <c r="P137" s="248"/>
      <c r="Q137" s="248"/>
      <c r="R137" s="248"/>
      <c r="S137" s="248"/>
      <c r="T137" s="249"/>
      <c r="U137" s="13"/>
      <c r="V137" s="13"/>
      <c r="W137" s="13"/>
      <c r="X137" s="13"/>
      <c r="Y137" s="13"/>
      <c r="Z137" s="13"/>
      <c r="AA137" s="13"/>
      <c r="AB137" s="13"/>
      <c r="AC137" s="13"/>
      <c r="AD137" s="13"/>
      <c r="AE137" s="13"/>
      <c r="AT137" s="250" t="s">
        <v>323</v>
      </c>
      <c r="AU137" s="250" t="s">
        <v>86</v>
      </c>
      <c r="AV137" s="13" t="s">
        <v>86</v>
      </c>
      <c r="AW137" s="13" t="s">
        <v>32</v>
      </c>
      <c r="AX137" s="13" t="s">
        <v>84</v>
      </c>
      <c r="AY137" s="250" t="s">
        <v>304</v>
      </c>
    </row>
    <row r="138" s="2" customFormat="1" ht="21.75" customHeight="1">
      <c r="A138" s="38"/>
      <c r="B138" s="39"/>
      <c r="C138" s="226" t="s">
        <v>86</v>
      </c>
      <c r="D138" s="226" t="s">
        <v>307</v>
      </c>
      <c r="E138" s="227" t="s">
        <v>1361</v>
      </c>
      <c r="F138" s="228" t="s">
        <v>1362</v>
      </c>
      <c r="G138" s="229" t="s">
        <v>317</v>
      </c>
      <c r="H138" s="230">
        <v>6</v>
      </c>
      <c r="I138" s="231"/>
      <c r="J138" s="232">
        <f>ROUND(I138*H138,2)</f>
        <v>0</v>
      </c>
      <c r="K138" s="228" t="s">
        <v>318</v>
      </c>
      <c r="L138" s="44"/>
      <c r="M138" s="233" t="s">
        <v>1</v>
      </c>
      <c r="N138" s="234" t="s">
        <v>42</v>
      </c>
      <c r="O138" s="91"/>
      <c r="P138" s="235">
        <f>O138*H138</f>
        <v>0</v>
      </c>
      <c r="Q138" s="235">
        <v>0.0030000000000000001</v>
      </c>
      <c r="R138" s="235">
        <f>Q138*H138</f>
        <v>0.018000000000000002</v>
      </c>
      <c r="S138" s="235">
        <v>0</v>
      </c>
      <c r="T138" s="236">
        <f>S138*H138</f>
        <v>0</v>
      </c>
      <c r="U138" s="38"/>
      <c r="V138" s="38"/>
      <c r="W138" s="38"/>
      <c r="X138" s="38"/>
      <c r="Y138" s="38"/>
      <c r="Z138" s="38"/>
      <c r="AA138" s="38"/>
      <c r="AB138" s="38"/>
      <c r="AC138" s="38"/>
      <c r="AD138" s="38"/>
      <c r="AE138" s="38"/>
      <c r="AR138" s="237" t="s">
        <v>311</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311</v>
      </c>
      <c r="BM138" s="237" t="s">
        <v>1363</v>
      </c>
    </row>
    <row r="139" s="13" customFormat="1">
      <c r="A139" s="13"/>
      <c r="B139" s="239"/>
      <c r="C139" s="240"/>
      <c r="D139" s="241" t="s">
        <v>323</v>
      </c>
      <c r="E139" s="242" t="s">
        <v>1</v>
      </c>
      <c r="F139" s="243" t="s">
        <v>1364</v>
      </c>
      <c r="G139" s="240"/>
      <c r="H139" s="244">
        <v>6</v>
      </c>
      <c r="I139" s="245"/>
      <c r="J139" s="240"/>
      <c r="K139" s="240"/>
      <c r="L139" s="246"/>
      <c r="M139" s="247"/>
      <c r="N139" s="248"/>
      <c r="O139" s="248"/>
      <c r="P139" s="248"/>
      <c r="Q139" s="248"/>
      <c r="R139" s="248"/>
      <c r="S139" s="248"/>
      <c r="T139" s="249"/>
      <c r="U139" s="13"/>
      <c r="V139" s="13"/>
      <c r="W139" s="13"/>
      <c r="X139" s="13"/>
      <c r="Y139" s="13"/>
      <c r="Z139" s="13"/>
      <c r="AA139" s="13"/>
      <c r="AB139" s="13"/>
      <c r="AC139" s="13"/>
      <c r="AD139" s="13"/>
      <c r="AE139" s="13"/>
      <c r="AT139" s="250" t="s">
        <v>323</v>
      </c>
      <c r="AU139" s="250" t="s">
        <v>86</v>
      </c>
      <c r="AV139" s="13" t="s">
        <v>86</v>
      </c>
      <c r="AW139" s="13" t="s">
        <v>32</v>
      </c>
      <c r="AX139" s="13" t="s">
        <v>84</v>
      </c>
      <c r="AY139" s="250" t="s">
        <v>304</v>
      </c>
    </row>
    <row r="140" s="2" customFormat="1" ht="24.15" customHeight="1">
      <c r="A140" s="38"/>
      <c r="B140" s="39"/>
      <c r="C140" s="226" t="s">
        <v>305</v>
      </c>
      <c r="D140" s="226" t="s">
        <v>307</v>
      </c>
      <c r="E140" s="227" t="s">
        <v>315</v>
      </c>
      <c r="F140" s="228" t="s">
        <v>316</v>
      </c>
      <c r="G140" s="229" t="s">
        <v>317</v>
      </c>
      <c r="H140" s="230">
        <v>6</v>
      </c>
      <c r="I140" s="231"/>
      <c r="J140" s="232">
        <f>ROUND(I140*H140,2)</f>
        <v>0</v>
      </c>
      <c r="K140" s="228" t="s">
        <v>318</v>
      </c>
      <c r="L140" s="44"/>
      <c r="M140" s="233" t="s">
        <v>1</v>
      </c>
      <c r="N140" s="234" t="s">
        <v>42</v>
      </c>
      <c r="O140" s="91"/>
      <c r="P140" s="235">
        <f>O140*H140</f>
        <v>0</v>
      </c>
      <c r="Q140" s="235">
        <v>0.042000000000000003</v>
      </c>
      <c r="R140" s="235">
        <f>Q140*H140</f>
        <v>0.252</v>
      </c>
      <c r="S140" s="235">
        <v>0</v>
      </c>
      <c r="T140" s="236">
        <f>S140*H140</f>
        <v>0</v>
      </c>
      <c r="U140" s="38"/>
      <c r="V140" s="38"/>
      <c r="W140" s="38"/>
      <c r="X140" s="38"/>
      <c r="Y140" s="38"/>
      <c r="Z140" s="38"/>
      <c r="AA140" s="38"/>
      <c r="AB140" s="38"/>
      <c r="AC140" s="38"/>
      <c r="AD140" s="38"/>
      <c r="AE140" s="38"/>
      <c r="AR140" s="237" t="s">
        <v>311</v>
      </c>
      <c r="AT140" s="237" t="s">
        <v>307</v>
      </c>
      <c r="AU140" s="237" t="s">
        <v>86</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311</v>
      </c>
      <c r="BM140" s="237" t="s">
        <v>1365</v>
      </c>
    </row>
    <row r="141" s="12" customFormat="1" ht="22.8" customHeight="1">
      <c r="A141" s="12"/>
      <c r="B141" s="210"/>
      <c r="C141" s="211"/>
      <c r="D141" s="212" t="s">
        <v>76</v>
      </c>
      <c r="E141" s="224" t="s">
        <v>325</v>
      </c>
      <c r="F141" s="224" t="s">
        <v>326</v>
      </c>
      <c r="G141" s="211"/>
      <c r="H141" s="211"/>
      <c r="I141" s="214"/>
      <c r="J141" s="225">
        <f>BK141</f>
        <v>0</v>
      </c>
      <c r="K141" s="211"/>
      <c r="L141" s="216"/>
      <c r="M141" s="217"/>
      <c r="N141" s="218"/>
      <c r="O141" s="218"/>
      <c r="P141" s="219">
        <f>SUM(P142:P156)</f>
        <v>0</v>
      </c>
      <c r="Q141" s="218"/>
      <c r="R141" s="219">
        <f>SUM(R142:R156)</f>
        <v>0.063546720000000001</v>
      </c>
      <c r="S141" s="218"/>
      <c r="T141" s="220">
        <f>SUM(T142:T156)</f>
        <v>4.7619999999999996</v>
      </c>
      <c r="U141" s="12"/>
      <c r="V141" s="12"/>
      <c r="W141" s="12"/>
      <c r="X141" s="12"/>
      <c r="Y141" s="12"/>
      <c r="Z141" s="12"/>
      <c r="AA141" s="12"/>
      <c r="AB141" s="12"/>
      <c r="AC141" s="12"/>
      <c r="AD141" s="12"/>
      <c r="AE141" s="12"/>
      <c r="AR141" s="221" t="s">
        <v>84</v>
      </c>
      <c r="AT141" s="222" t="s">
        <v>76</v>
      </c>
      <c r="AU141" s="222" t="s">
        <v>84</v>
      </c>
      <c r="AY141" s="221" t="s">
        <v>304</v>
      </c>
      <c r="BK141" s="223">
        <f>SUM(BK142:BK156)</f>
        <v>0</v>
      </c>
    </row>
    <row r="142" s="2" customFormat="1" ht="33" customHeight="1">
      <c r="A142" s="38"/>
      <c r="B142" s="39"/>
      <c r="C142" s="226" t="s">
        <v>311</v>
      </c>
      <c r="D142" s="226" t="s">
        <v>307</v>
      </c>
      <c r="E142" s="227" t="s">
        <v>327</v>
      </c>
      <c r="F142" s="228" t="s">
        <v>328</v>
      </c>
      <c r="G142" s="229" t="s">
        <v>317</v>
      </c>
      <c r="H142" s="230">
        <v>373</v>
      </c>
      <c r="I142" s="231"/>
      <c r="J142" s="232">
        <f>ROUND(I142*H142,2)</f>
        <v>0</v>
      </c>
      <c r="K142" s="228" t="s">
        <v>318</v>
      </c>
      <c r="L142" s="44"/>
      <c r="M142" s="233" t="s">
        <v>1</v>
      </c>
      <c r="N142" s="234" t="s">
        <v>42</v>
      </c>
      <c r="O142" s="91"/>
      <c r="P142" s="235">
        <f>O142*H142</f>
        <v>0</v>
      </c>
      <c r="Q142" s="235">
        <v>0.00012999999999999999</v>
      </c>
      <c r="R142" s="235">
        <f>Q142*H142</f>
        <v>0.048489999999999998</v>
      </c>
      <c r="S142" s="235">
        <v>0</v>
      </c>
      <c r="T142" s="236">
        <f>S142*H142</f>
        <v>0</v>
      </c>
      <c r="U142" s="38"/>
      <c r="V142" s="38"/>
      <c r="W142" s="38"/>
      <c r="X142" s="38"/>
      <c r="Y142" s="38"/>
      <c r="Z142" s="38"/>
      <c r="AA142" s="38"/>
      <c r="AB142" s="38"/>
      <c r="AC142" s="38"/>
      <c r="AD142" s="38"/>
      <c r="AE142" s="38"/>
      <c r="AR142" s="237" t="s">
        <v>311</v>
      </c>
      <c r="AT142" s="237" t="s">
        <v>307</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311</v>
      </c>
      <c r="BM142" s="237" t="s">
        <v>1366</v>
      </c>
    </row>
    <row r="143" s="2" customFormat="1" ht="24.15" customHeight="1">
      <c r="A143" s="38"/>
      <c r="B143" s="39"/>
      <c r="C143" s="226" t="s">
        <v>330</v>
      </c>
      <c r="D143" s="226" t="s">
        <v>307</v>
      </c>
      <c r="E143" s="227" t="s">
        <v>331</v>
      </c>
      <c r="F143" s="228" t="s">
        <v>332</v>
      </c>
      <c r="G143" s="229" t="s">
        <v>317</v>
      </c>
      <c r="H143" s="230">
        <v>376.41800000000001</v>
      </c>
      <c r="I143" s="231"/>
      <c r="J143" s="232">
        <f>ROUND(I143*H143,2)</f>
        <v>0</v>
      </c>
      <c r="K143" s="228" t="s">
        <v>318</v>
      </c>
      <c r="L143" s="44"/>
      <c r="M143" s="233" t="s">
        <v>1</v>
      </c>
      <c r="N143" s="234" t="s">
        <v>42</v>
      </c>
      <c r="O143" s="91"/>
      <c r="P143" s="235">
        <f>O143*H143</f>
        <v>0</v>
      </c>
      <c r="Q143" s="235">
        <v>4.0000000000000003E-05</v>
      </c>
      <c r="R143" s="235">
        <f>Q143*H143</f>
        <v>0.015056720000000001</v>
      </c>
      <c r="S143" s="235">
        <v>0</v>
      </c>
      <c r="T143" s="236">
        <f>S143*H143</f>
        <v>0</v>
      </c>
      <c r="U143" s="38"/>
      <c r="V143" s="38"/>
      <c r="W143" s="38"/>
      <c r="X143" s="38"/>
      <c r="Y143" s="38"/>
      <c r="Z143" s="38"/>
      <c r="AA143" s="38"/>
      <c r="AB143" s="38"/>
      <c r="AC143" s="38"/>
      <c r="AD143" s="38"/>
      <c r="AE143" s="38"/>
      <c r="AR143" s="237" t="s">
        <v>311</v>
      </c>
      <c r="AT143" s="237" t="s">
        <v>307</v>
      </c>
      <c r="AU143" s="237" t="s">
        <v>86</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311</v>
      </c>
      <c r="BM143" s="237" t="s">
        <v>1367</v>
      </c>
    </row>
    <row r="144" s="13" customFormat="1">
      <c r="A144" s="13"/>
      <c r="B144" s="239"/>
      <c r="C144" s="240"/>
      <c r="D144" s="241" t="s">
        <v>323</v>
      </c>
      <c r="E144" s="242" t="s">
        <v>1</v>
      </c>
      <c r="F144" s="243" t="s">
        <v>335</v>
      </c>
      <c r="G144" s="240"/>
      <c r="H144" s="244">
        <v>376.41800000000001</v>
      </c>
      <c r="I144" s="245"/>
      <c r="J144" s="240"/>
      <c r="K144" s="240"/>
      <c r="L144" s="246"/>
      <c r="M144" s="247"/>
      <c r="N144" s="248"/>
      <c r="O144" s="248"/>
      <c r="P144" s="248"/>
      <c r="Q144" s="248"/>
      <c r="R144" s="248"/>
      <c r="S144" s="248"/>
      <c r="T144" s="249"/>
      <c r="U144" s="13"/>
      <c r="V144" s="13"/>
      <c r="W144" s="13"/>
      <c r="X144" s="13"/>
      <c r="Y144" s="13"/>
      <c r="Z144" s="13"/>
      <c r="AA144" s="13"/>
      <c r="AB144" s="13"/>
      <c r="AC144" s="13"/>
      <c r="AD144" s="13"/>
      <c r="AE144" s="13"/>
      <c r="AT144" s="250" t="s">
        <v>323</v>
      </c>
      <c r="AU144" s="250" t="s">
        <v>86</v>
      </c>
      <c r="AV144" s="13" t="s">
        <v>86</v>
      </c>
      <c r="AW144" s="13" t="s">
        <v>32</v>
      </c>
      <c r="AX144" s="13" t="s">
        <v>77</v>
      </c>
      <c r="AY144" s="250" t="s">
        <v>304</v>
      </c>
    </row>
    <row r="145" s="15" customFormat="1">
      <c r="A145" s="15"/>
      <c r="B145" s="261"/>
      <c r="C145" s="262"/>
      <c r="D145" s="241" t="s">
        <v>323</v>
      </c>
      <c r="E145" s="263" t="s">
        <v>1</v>
      </c>
      <c r="F145" s="264" t="s">
        <v>338</v>
      </c>
      <c r="G145" s="262"/>
      <c r="H145" s="265">
        <v>376.41800000000001</v>
      </c>
      <c r="I145" s="266"/>
      <c r="J145" s="262"/>
      <c r="K145" s="262"/>
      <c r="L145" s="267"/>
      <c r="M145" s="268"/>
      <c r="N145" s="269"/>
      <c r="O145" s="269"/>
      <c r="P145" s="269"/>
      <c r="Q145" s="269"/>
      <c r="R145" s="269"/>
      <c r="S145" s="269"/>
      <c r="T145" s="270"/>
      <c r="U145" s="15"/>
      <c r="V145" s="15"/>
      <c r="W145" s="15"/>
      <c r="X145" s="15"/>
      <c r="Y145" s="15"/>
      <c r="Z145" s="15"/>
      <c r="AA145" s="15"/>
      <c r="AB145" s="15"/>
      <c r="AC145" s="15"/>
      <c r="AD145" s="15"/>
      <c r="AE145" s="15"/>
      <c r="AT145" s="271" t="s">
        <v>323</v>
      </c>
      <c r="AU145" s="271" t="s">
        <v>86</v>
      </c>
      <c r="AV145" s="15" t="s">
        <v>311</v>
      </c>
      <c r="AW145" s="15" t="s">
        <v>32</v>
      </c>
      <c r="AX145" s="15" t="s">
        <v>84</v>
      </c>
      <c r="AY145" s="271" t="s">
        <v>304</v>
      </c>
    </row>
    <row r="146" s="2" customFormat="1" ht="21.75" customHeight="1">
      <c r="A146" s="38"/>
      <c r="B146" s="39"/>
      <c r="C146" s="226" t="s">
        <v>313</v>
      </c>
      <c r="D146" s="226" t="s">
        <v>307</v>
      </c>
      <c r="E146" s="227" t="s">
        <v>344</v>
      </c>
      <c r="F146" s="228" t="s">
        <v>345</v>
      </c>
      <c r="G146" s="229" t="s">
        <v>317</v>
      </c>
      <c r="H146" s="230">
        <v>6</v>
      </c>
      <c r="I146" s="231"/>
      <c r="J146" s="232">
        <f>ROUND(I146*H146,2)</f>
        <v>0</v>
      </c>
      <c r="K146" s="228" t="s">
        <v>318</v>
      </c>
      <c r="L146" s="44"/>
      <c r="M146" s="233" t="s">
        <v>1</v>
      </c>
      <c r="N146" s="234" t="s">
        <v>42</v>
      </c>
      <c r="O146" s="91"/>
      <c r="P146" s="235">
        <f>O146*H146</f>
        <v>0</v>
      </c>
      <c r="Q146" s="235">
        <v>0</v>
      </c>
      <c r="R146" s="235">
        <f>Q146*H146</f>
        <v>0</v>
      </c>
      <c r="S146" s="235">
        <v>0.057000000000000002</v>
      </c>
      <c r="T146" s="236">
        <f>S146*H146</f>
        <v>0.34200000000000003</v>
      </c>
      <c r="U146" s="38"/>
      <c r="V146" s="38"/>
      <c r="W146" s="38"/>
      <c r="X146" s="38"/>
      <c r="Y146" s="38"/>
      <c r="Z146" s="38"/>
      <c r="AA146" s="38"/>
      <c r="AB146" s="38"/>
      <c r="AC146" s="38"/>
      <c r="AD146" s="38"/>
      <c r="AE146" s="38"/>
      <c r="AR146" s="237" t="s">
        <v>311</v>
      </c>
      <c r="AT146" s="237" t="s">
        <v>307</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311</v>
      </c>
      <c r="BM146" s="237" t="s">
        <v>346</v>
      </c>
    </row>
    <row r="147" s="13" customFormat="1">
      <c r="A147" s="13"/>
      <c r="B147" s="239"/>
      <c r="C147" s="240"/>
      <c r="D147" s="241" t="s">
        <v>323</v>
      </c>
      <c r="E147" s="242" t="s">
        <v>1</v>
      </c>
      <c r="F147" s="243" t="s">
        <v>1368</v>
      </c>
      <c r="G147" s="240"/>
      <c r="H147" s="244">
        <v>6</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84</v>
      </c>
      <c r="AY147" s="250" t="s">
        <v>304</v>
      </c>
    </row>
    <row r="148" s="2" customFormat="1" ht="21.75" customHeight="1">
      <c r="A148" s="38"/>
      <c r="B148" s="39"/>
      <c r="C148" s="226" t="s">
        <v>343</v>
      </c>
      <c r="D148" s="226" t="s">
        <v>307</v>
      </c>
      <c r="E148" s="227" t="s">
        <v>1369</v>
      </c>
      <c r="F148" s="228" t="s">
        <v>1370</v>
      </c>
      <c r="G148" s="229" t="s">
        <v>575</v>
      </c>
      <c r="H148" s="230">
        <v>1</v>
      </c>
      <c r="I148" s="231"/>
      <c r="J148" s="232">
        <f>ROUND(I148*H148,2)</f>
        <v>0</v>
      </c>
      <c r="K148" s="228" t="s">
        <v>1</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311</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311</v>
      </c>
      <c r="BM148" s="237" t="s">
        <v>352</v>
      </c>
    </row>
    <row r="149" s="13" customFormat="1">
      <c r="A149" s="13"/>
      <c r="B149" s="239"/>
      <c r="C149" s="240"/>
      <c r="D149" s="241" t="s">
        <v>323</v>
      </c>
      <c r="E149" s="242" t="s">
        <v>1</v>
      </c>
      <c r="F149" s="243" t="s">
        <v>1371</v>
      </c>
      <c r="G149" s="240"/>
      <c r="H149" s="244">
        <v>1</v>
      </c>
      <c r="I149" s="245"/>
      <c r="J149" s="240"/>
      <c r="K149" s="240"/>
      <c r="L149" s="246"/>
      <c r="M149" s="247"/>
      <c r="N149" s="248"/>
      <c r="O149" s="248"/>
      <c r="P149" s="248"/>
      <c r="Q149" s="248"/>
      <c r="R149" s="248"/>
      <c r="S149" s="248"/>
      <c r="T149" s="249"/>
      <c r="U149" s="13"/>
      <c r="V149" s="13"/>
      <c r="W149" s="13"/>
      <c r="X149" s="13"/>
      <c r="Y149" s="13"/>
      <c r="Z149" s="13"/>
      <c r="AA149" s="13"/>
      <c r="AB149" s="13"/>
      <c r="AC149" s="13"/>
      <c r="AD149" s="13"/>
      <c r="AE149" s="13"/>
      <c r="AT149" s="250" t="s">
        <v>323</v>
      </c>
      <c r="AU149" s="250" t="s">
        <v>86</v>
      </c>
      <c r="AV149" s="13" t="s">
        <v>86</v>
      </c>
      <c r="AW149" s="13" t="s">
        <v>32</v>
      </c>
      <c r="AX149" s="13" t="s">
        <v>84</v>
      </c>
      <c r="AY149" s="250" t="s">
        <v>304</v>
      </c>
    </row>
    <row r="150" s="2" customFormat="1" ht="24.15" customHeight="1">
      <c r="A150" s="38"/>
      <c r="B150" s="39"/>
      <c r="C150" s="226" t="s">
        <v>348</v>
      </c>
      <c r="D150" s="226" t="s">
        <v>307</v>
      </c>
      <c r="E150" s="227" t="s">
        <v>354</v>
      </c>
      <c r="F150" s="228" t="s">
        <v>355</v>
      </c>
      <c r="G150" s="229" t="s">
        <v>317</v>
      </c>
      <c r="H150" s="230">
        <v>65</v>
      </c>
      <c r="I150" s="231"/>
      <c r="J150" s="232">
        <f>ROUND(I150*H150,2)</f>
        <v>0</v>
      </c>
      <c r="K150" s="228" t="s">
        <v>318</v>
      </c>
      <c r="L150" s="44"/>
      <c r="M150" s="233" t="s">
        <v>1</v>
      </c>
      <c r="N150" s="234" t="s">
        <v>42</v>
      </c>
      <c r="O150" s="91"/>
      <c r="P150" s="235">
        <f>O150*H150</f>
        <v>0</v>
      </c>
      <c r="Q150" s="235">
        <v>0</v>
      </c>
      <c r="R150" s="235">
        <f>Q150*H150</f>
        <v>0</v>
      </c>
      <c r="S150" s="235">
        <v>0.068000000000000005</v>
      </c>
      <c r="T150" s="236">
        <f>S150*H150</f>
        <v>4.4199999999999999</v>
      </c>
      <c r="U150" s="38"/>
      <c r="V150" s="38"/>
      <c r="W150" s="38"/>
      <c r="X150" s="38"/>
      <c r="Y150" s="38"/>
      <c r="Z150" s="38"/>
      <c r="AA150" s="38"/>
      <c r="AB150" s="38"/>
      <c r="AC150" s="38"/>
      <c r="AD150" s="38"/>
      <c r="AE150" s="38"/>
      <c r="AR150" s="237" t="s">
        <v>311</v>
      </c>
      <c r="AT150" s="237" t="s">
        <v>307</v>
      </c>
      <c r="AU150" s="237" t="s">
        <v>86</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311</v>
      </c>
      <c r="BM150" s="237" t="s">
        <v>356</v>
      </c>
    </row>
    <row r="151" s="13" customFormat="1">
      <c r="A151" s="13"/>
      <c r="B151" s="239"/>
      <c r="C151" s="240"/>
      <c r="D151" s="241" t="s">
        <v>323</v>
      </c>
      <c r="E151" s="242" t="s">
        <v>1</v>
      </c>
      <c r="F151" s="243" t="s">
        <v>1372</v>
      </c>
      <c r="G151" s="240"/>
      <c r="H151" s="244">
        <v>15</v>
      </c>
      <c r="I151" s="245"/>
      <c r="J151" s="240"/>
      <c r="K151" s="240"/>
      <c r="L151" s="246"/>
      <c r="M151" s="247"/>
      <c r="N151" s="248"/>
      <c r="O151" s="248"/>
      <c r="P151" s="248"/>
      <c r="Q151" s="248"/>
      <c r="R151" s="248"/>
      <c r="S151" s="248"/>
      <c r="T151" s="249"/>
      <c r="U151" s="13"/>
      <c r="V151" s="13"/>
      <c r="W151" s="13"/>
      <c r="X151" s="13"/>
      <c r="Y151" s="13"/>
      <c r="Z151" s="13"/>
      <c r="AA151" s="13"/>
      <c r="AB151" s="13"/>
      <c r="AC151" s="13"/>
      <c r="AD151" s="13"/>
      <c r="AE151" s="13"/>
      <c r="AT151" s="250" t="s">
        <v>323</v>
      </c>
      <c r="AU151" s="250" t="s">
        <v>86</v>
      </c>
      <c r="AV151" s="13" t="s">
        <v>86</v>
      </c>
      <c r="AW151" s="13" t="s">
        <v>32</v>
      </c>
      <c r="AX151" s="13" t="s">
        <v>77</v>
      </c>
      <c r="AY151" s="250" t="s">
        <v>304</v>
      </c>
    </row>
    <row r="152" s="13" customFormat="1">
      <c r="A152" s="13"/>
      <c r="B152" s="239"/>
      <c r="C152" s="240"/>
      <c r="D152" s="241" t="s">
        <v>323</v>
      </c>
      <c r="E152" s="242" t="s">
        <v>1</v>
      </c>
      <c r="F152" s="243" t="s">
        <v>1373</v>
      </c>
      <c r="G152" s="240"/>
      <c r="H152" s="244">
        <v>8</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77</v>
      </c>
      <c r="AY152" s="250" t="s">
        <v>304</v>
      </c>
    </row>
    <row r="153" s="13" customFormat="1">
      <c r="A153" s="13"/>
      <c r="B153" s="239"/>
      <c r="C153" s="240"/>
      <c r="D153" s="241" t="s">
        <v>323</v>
      </c>
      <c r="E153" s="242" t="s">
        <v>1</v>
      </c>
      <c r="F153" s="243" t="s">
        <v>1374</v>
      </c>
      <c r="G153" s="240"/>
      <c r="H153" s="244">
        <v>28</v>
      </c>
      <c r="I153" s="245"/>
      <c r="J153" s="240"/>
      <c r="K153" s="240"/>
      <c r="L153" s="246"/>
      <c r="M153" s="247"/>
      <c r="N153" s="248"/>
      <c r="O153" s="248"/>
      <c r="P153" s="248"/>
      <c r="Q153" s="248"/>
      <c r="R153" s="248"/>
      <c r="S153" s="248"/>
      <c r="T153" s="249"/>
      <c r="U153" s="13"/>
      <c r="V153" s="13"/>
      <c r="W153" s="13"/>
      <c r="X153" s="13"/>
      <c r="Y153" s="13"/>
      <c r="Z153" s="13"/>
      <c r="AA153" s="13"/>
      <c r="AB153" s="13"/>
      <c r="AC153" s="13"/>
      <c r="AD153" s="13"/>
      <c r="AE153" s="13"/>
      <c r="AT153" s="250" t="s">
        <v>323</v>
      </c>
      <c r="AU153" s="250" t="s">
        <v>86</v>
      </c>
      <c r="AV153" s="13" t="s">
        <v>86</v>
      </c>
      <c r="AW153" s="13" t="s">
        <v>32</v>
      </c>
      <c r="AX153" s="13" t="s">
        <v>77</v>
      </c>
      <c r="AY153" s="250" t="s">
        <v>304</v>
      </c>
    </row>
    <row r="154" s="13" customFormat="1">
      <c r="A154" s="13"/>
      <c r="B154" s="239"/>
      <c r="C154" s="240"/>
      <c r="D154" s="241" t="s">
        <v>323</v>
      </c>
      <c r="E154" s="242" t="s">
        <v>1</v>
      </c>
      <c r="F154" s="243" t="s">
        <v>1375</v>
      </c>
      <c r="G154" s="240"/>
      <c r="H154" s="244">
        <v>6</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77</v>
      </c>
      <c r="AY154" s="250" t="s">
        <v>304</v>
      </c>
    </row>
    <row r="155" s="13" customFormat="1">
      <c r="A155" s="13"/>
      <c r="B155" s="239"/>
      <c r="C155" s="240"/>
      <c r="D155" s="241" t="s">
        <v>323</v>
      </c>
      <c r="E155" s="242" t="s">
        <v>1</v>
      </c>
      <c r="F155" s="243" t="s">
        <v>1376</v>
      </c>
      <c r="G155" s="240"/>
      <c r="H155" s="244">
        <v>8</v>
      </c>
      <c r="I155" s="245"/>
      <c r="J155" s="240"/>
      <c r="K155" s="240"/>
      <c r="L155" s="246"/>
      <c r="M155" s="247"/>
      <c r="N155" s="248"/>
      <c r="O155" s="248"/>
      <c r="P155" s="248"/>
      <c r="Q155" s="248"/>
      <c r="R155" s="248"/>
      <c r="S155" s="248"/>
      <c r="T155" s="249"/>
      <c r="U155" s="13"/>
      <c r="V155" s="13"/>
      <c r="W155" s="13"/>
      <c r="X155" s="13"/>
      <c r="Y155" s="13"/>
      <c r="Z155" s="13"/>
      <c r="AA155" s="13"/>
      <c r="AB155" s="13"/>
      <c r="AC155" s="13"/>
      <c r="AD155" s="13"/>
      <c r="AE155" s="13"/>
      <c r="AT155" s="250" t="s">
        <v>323</v>
      </c>
      <c r="AU155" s="250" t="s">
        <v>86</v>
      </c>
      <c r="AV155" s="13" t="s">
        <v>86</v>
      </c>
      <c r="AW155" s="13" t="s">
        <v>32</v>
      </c>
      <c r="AX155" s="13" t="s">
        <v>77</v>
      </c>
      <c r="AY155" s="250" t="s">
        <v>304</v>
      </c>
    </row>
    <row r="156" s="15" customFormat="1">
      <c r="A156" s="15"/>
      <c r="B156" s="261"/>
      <c r="C156" s="262"/>
      <c r="D156" s="241" t="s">
        <v>323</v>
      </c>
      <c r="E156" s="263" t="s">
        <v>1</v>
      </c>
      <c r="F156" s="264" t="s">
        <v>338</v>
      </c>
      <c r="G156" s="262"/>
      <c r="H156" s="265">
        <v>65</v>
      </c>
      <c r="I156" s="266"/>
      <c r="J156" s="262"/>
      <c r="K156" s="262"/>
      <c r="L156" s="267"/>
      <c r="M156" s="268"/>
      <c r="N156" s="269"/>
      <c r="O156" s="269"/>
      <c r="P156" s="269"/>
      <c r="Q156" s="269"/>
      <c r="R156" s="269"/>
      <c r="S156" s="269"/>
      <c r="T156" s="270"/>
      <c r="U156" s="15"/>
      <c r="V156" s="15"/>
      <c r="W156" s="15"/>
      <c r="X156" s="15"/>
      <c r="Y156" s="15"/>
      <c r="Z156" s="15"/>
      <c r="AA156" s="15"/>
      <c r="AB156" s="15"/>
      <c r="AC156" s="15"/>
      <c r="AD156" s="15"/>
      <c r="AE156" s="15"/>
      <c r="AT156" s="271" t="s">
        <v>323</v>
      </c>
      <c r="AU156" s="271" t="s">
        <v>86</v>
      </c>
      <c r="AV156" s="15" t="s">
        <v>311</v>
      </c>
      <c r="AW156" s="15" t="s">
        <v>32</v>
      </c>
      <c r="AX156" s="15" t="s">
        <v>84</v>
      </c>
      <c r="AY156" s="271" t="s">
        <v>304</v>
      </c>
    </row>
    <row r="157" s="12" customFormat="1" ht="22.8" customHeight="1">
      <c r="A157" s="12"/>
      <c r="B157" s="210"/>
      <c r="C157" s="211"/>
      <c r="D157" s="212" t="s">
        <v>76</v>
      </c>
      <c r="E157" s="224" t="s">
        <v>360</v>
      </c>
      <c r="F157" s="224" t="s">
        <v>361</v>
      </c>
      <c r="G157" s="211"/>
      <c r="H157" s="211"/>
      <c r="I157" s="214"/>
      <c r="J157" s="225">
        <f>BK157</f>
        <v>0</v>
      </c>
      <c r="K157" s="211"/>
      <c r="L157" s="216"/>
      <c r="M157" s="217"/>
      <c r="N157" s="218"/>
      <c r="O157" s="218"/>
      <c r="P157" s="219">
        <f>SUM(P158:P162)</f>
        <v>0</v>
      </c>
      <c r="Q157" s="218"/>
      <c r="R157" s="219">
        <f>SUM(R158:R162)</f>
        <v>0</v>
      </c>
      <c r="S157" s="218"/>
      <c r="T157" s="220">
        <f>SUM(T158:T162)</f>
        <v>0</v>
      </c>
      <c r="U157" s="12"/>
      <c r="V157" s="12"/>
      <c r="W157" s="12"/>
      <c r="X157" s="12"/>
      <c r="Y157" s="12"/>
      <c r="Z157" s="12"/>
      <c r="AA157" s="12"/>
      <c r="AB157" s="12"/>
      <c r="AC157" s="12"/>
      <c r="AD157" s="12"/>
      <c r="AE157" s="12"/>
      <c r="AR157" s="221" t="s">
        <v>84</v>
      </c>
      <c r="AT157" s="222" t="s">
        <v>76</v>
      </c>
      <c r="AU157" s="222" t="s">
        <v>84</v>
      </c>
      <c r="AY157" s="221" t="s">
        <v>304</v>
      </c>
      <c r="BK157" s="223">
        <f>SUM(BK158:BK162)</f>
        <v>0</v>
      </c>
    </row>
    <row r="158" s="2" customFormat="1" ht="33" customHeight="1">
      <c r="A158" s="38"/>
      <c r="B158" s="39"/>
      <c r="C158" s="226" t="s">
        <v>325</v>
      </c>
      <c r="D158" s="226" t="s">
        <v>307</v>
      </c>
      <c r="E158" s="227" t="s">
        <v>363</v>
      </c>
      <c r="F158" s="228" t="s">
        <v>364</v>
      </c>
      <c r="G158" s="229" t="s">
        <v>365</v>
      </c>
      <c r="H158" s="230">
        <v>4.9420000000000002</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311</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311</v>
      </c>
      <c r="BM158" s="237" t="s">
        <v>366</v>
      </c>
    </row>
    <row r="159" s="2" customFormat="1" ht="24.15" customHeight="1">
      <c r="A159" s="38"/>
      <c r="B159" s="39"/>
      <c r="C159" s="226" t="s">
        <v>362</v>
      </c>
      <c r="D159" s="226" t="s">
        <v>307</v>
      </c>
      <c r="E159" s="227" t="s">
        <v>368</v>
      </c>
      <c r="F159" s="228" t="s">
        <v>369</v>
      </c>
      <c r="G159" s="229" t="s">
        <v>365</v>
      </c>
      <c r="H159" s="230">
        <v>4.9420000000000002</v>
      </c>
      <c r="I159" s="231"/>
      <c r="J159" s="232">
        <f>ROUND(I159*H159,2)</f>
        <v>0</v>
      </c>
      <c r="K159" s="228" t="s">
        <v>318</v>
      </c>
      <c r="L159" s="44"/>
      <c r="M159" s="233" t="s">
        <v>1</v>
      </c>
      <c r="N159" s="234" t="s">
        <v>42</v>
      </c>
      <c r="O159" s="91"/>
      <c r="P159" s="235">
        <f>O159*H159</f>
        <v>0</v>
      </c>
      <c r="Q159" s="235">
        <v>0</v>
      </c>
      <c r="R159" s="235">
        <f>Q159*H159</f>
        <v>0</v>
      </c>
      <c r="S159" s="235">
        <v>0</v>
      </c>
      <c r="T159" s="236">
        <f>S159*H159</f>
        <v>0</v>
      </c>
      <c r="U159" s="38"/>
      <c r="V159" s="38"/>
      <c r="W159" s="38"/>
      <c r="X159" s="38"/>
      <c r="Y159" s="38"/>
      <c r="Z159" s="38"/>
      <c r="AA159" s="38"/>
      <c r="AB159" s="38"/>
      <c r="AC159" s="38"/>
      <c r="AD159" s="38"/>
      <c r="AE159" s="38"/>
      <c r="AR159" s="237" t="s">
        <v>311</v>
      </c>
      <c r="AT159" s="237" t="s">
        <v>307</v>
      </c>
      <c r="AU159" s="237" t="s">
        <v>86</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311</v>
      </c>
      <c r="BM159" s="237" t="s">
        <v>370</v>
      </c>
    </row>
    <row r="160" s="2" customFormat="1" ht="24.15" customHeight="1">
      <c r="A160" s="38"/>
      <c r="B160" s="39"/>
      <c r="C160" s="226" t="s">
        <v>367</v>
      </c>
      <c r="D160" s="226" t="s">
        <v>307</v>
      </c>
      <c r="E160" s="227" t="s">
        <v>371</v>
      </c>
      <c r="F160" s="228" t="s">
        <v>372</v>
      </c>
      <c r="G160" s="229" t="s">
        <v>365</v>
      </c>
      <c r="H160" s="230">
        <v>44.478000000000002</v>
      </c>
      <c r="I160" s="231"/>
      <c r="J160" s="232">
        <f>ROUND(I160*H160,2)</f>
        <v>0</v>
      </c>
      <c r="K160" s="228" t="s">
        <v>318</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311</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311</v>
      </c>
      <c r="BM160" s="237" t="s">
        <v>373</v>
      </c>
    </row>
    <row r="161" s="13" customFormat="1">
      <c r="A161" s="13"/>
      <c r="B161" s="239"/>
      <c r="C161" s="240"/>
      <c r="D161" s="241" t="s">
        <v>323</v>
      </c>
      <c r="E161" s="240"/>
      <c r="F161" s="243" t="s">
        <v>1377</v>
      </c>
      <c r="G161" s="240"/>
      <c r="H161" s="244">
        <v>44.478000000000002</v>
      </c>
      <c r="I161" s="245"/>
      <c r="J161" s="240"/>
      <c r="K161" s="240"/>
      <c r="L161" s="246"/>
      <c r="M161" s="247"/>
      <c r="N161" s="248"/>
      <c r="O161" s="248"/>
      <c r="P161" s="248"/>
      <c r="Q161" s="248"/>
      <c r="R161" s="248"/>
      <c r="S161" s="248"/>
      <c r="T161" s="249"/>
      <c r="U161" s="13"/>
      <c r="V161" s="13"/>
      <c r="W161" s="13"/>
      <c r="X161" s="13"/>
      <c r="Y161" s="13"/>
      <c r="Z161" s="13"/>
      <c r="AA161" s="13"/>
      <c r="AB161" s="13"/>
      <c r="AC161" s="13"/>
      <c r="AD161" s="13"/>
      <c r="AE161" s="13"/>
      <c r="AT161" s="250" t="s">
        <v>323</v>
      </c>
      <c r="AU161" s="250" t="s">
        <v>86</v>
      </c>
      <c r="AV161" s="13" t="s">
        <v>86</v>
      </c>
      <c r="AW161" s="13" t="s">
        <v>4</v>
      </c>
      <c r="AX161" s="13" t="s">
        <v>84</v>
      </c>
      <c r="AY161" s="250" t="s">
        <v>304</v>
      </c>
    </row>
    <row r="162" s="2" customFormat="1" ht="33" customHeight="1">
      <c r="A162" s="38"/>
      <c r="B162" s="39"/>
      <c r="C162" s="226" t="s">
        <v>8</v>
      </c>
      <c r="D162" s="226" t="s">
        <v>307</v>
      </c>
      <c r="E162" s="227" t="s">
        <v>376</v>
      </c>
      <c r="F162" s="228" t="s">
        <v>377</v>
      </c>
      <c r="G162" s="229" t="s">
        <v>365</v>
      </c>
      <c r="H162" s="230">
        <v>4.9420000000000002</v>
      </c>
      <c r="I162" s="231"/>
      <c r="J162" s="232">
        <f>ROUND(I162*H162,2)</f>
        <v>0</v>
      </c>
      <c r="K162" s="228" t="s">
        <v>318</v>
      </c>
      <c r="L162" s="44"/>
      <c r="M162" s="233" t="s">
        <v>1</v>
      </c>
      <c r="N162" s="234" t="s">
        <v>42</v>
      </c>
      <c r="O162" s="91"/>
      <c r="P162" s="235">
        <f>O162*H162</f>
        <v>0</v>
      </c>
      <c r="Q162" s="235">
        <v>0</v>
      </c>
      <c r="R162" s="235">
        <f>Q162*H162</f>
        <v>0</v>
      </c>
      <c r="S162" s="235">
        <v>0</v>
      </c>
      <c r="T162" s="236">
        <f>S162*H162</f>
        <v>0</v>
      </c>
      <c r="U162" s="38"/>
      <c r="V162" s="38"/>
      <c r="W162" s="38"/>
      <c r="X162" s="38"/>
      <c r="Y162" s="38"/>
      <c r="Z162" s="38"/>
      <c r="AA162" s="38"/>
      <c r="AB162" s="38"/>
      <c r="AC162" s="38"/>
      <c r="AD162" s="38"/>
      <c r="AE162" s="38"/>
      <c r="AR162" s="237" t="s">
        <v>311</v>
      </c>
      <c r="AT162" s="237" t="s">
        <v>307</v>
      </c>
      <c r="AU162" s="237" t="s">
        <v>86</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311</v>
      </c>
      <c r="BM162" s="237" t="s">
        <v>378</v>
      </c>
    </row>
    <row r="163" s="12" customFormat="1" ht="22.8" customHeight="1">
      <c r="A163" s="12"/>
      <c r="B163" s="210"/>
      <c r="C163" s="211"/>
      <c r="D163" s="212" t="s">
        <v>76</v>
      </c>
      <c r="E163" s="224" t="s">
        <v>379</v>
      </c>
      <c r="F163" s="224" t="s">
        <v>380</v>
      </c>
      <c r="G163" s="211"/>
      <c r="H163" s="211"/>
      <c r="I163" s="214"/>
      <c r="J163" s="225">
        <f>BK163</f>
        <v>0</v>
      </c>
      <c r="K163" s="211"/>
      <c r="L163" s="216"/>
      <c r="M163" s="217"/>
      <c r="N163" s="218"/>
      <c r="O163" s="218"/>
      <c r="P163" s="219">
        <f>P164</f>
        <v>0</v>
      </c>
      <c r="Q163" s="218"/>
      <c r="R163" s="219">
        <f>R164</f>
        <v>0</v>
      </c>
      <c r="S163" s="218"/>
      <c r="T163" s="220">
        <f>T164</f>
        <v>0</v>
      </c>
      <c r="U163" s="12"/>
      <c r="V163" s="12"/>
      <c r="W163" s="12"/>
      <c r="X163" s="12"/>
      <c r="Y163" s="12"/>
      <c r="Z163" s="12"/>
      <c r="AA163" s="12"/>
      <c r="AB163" s="12"/>
      <c r="AC163" s="12"/>
      <c r="AD163" s="12"/>
      <c r="AE163" s="12"/>
      <c r="AR163" s="221" t="s">
        <v>84</v>
      </c>
      <c r="AT163" s="222" t="s">
        <v>76</v>
      </c>
      <c r="AU163" s="222" t="s">
        <v>84</v>
      </c>
      <c r="AY163" s="221" t="s">
        <v>304</v>
      </c>
      <c r="BK163" s="223">
        <f>BK164</f>
        <v>0</v>
      </c>
    </row>
    <row r="164" s="2" customFormat="1" ht="24.15" customHeight="1">
      <c r="A164" s="38"/>
      <c r="B164" s="39"/>
      <c r="C164" s="226" t="s">
        <v>375</v>
      </c>
      <c r="D164" s="226" t="s">
        <v>307</v>
      </c>
      <c r="E164" s="227" t="s">
        <v>382</v>
      </c>
      <c r="F164" s="228" t="s">
        <v>383</v>
      </c>
      <c r="G164" s="229" t="s">
        <v>365</v>
      </c>
      <c r="H164" s="230">
        <v>0.45600000000000002</v>
      </c>
      <c r="I164" s="231"/>
      <c r="J164" s="232">
        <f>ROUND(I164*H164,2)</f>
        <v>0</v>
      </c>
      <c r="K164" s="228" t="s">
        <v>318</v>
      </c>
      <c r="L164" s="44"/>
      <c r="M164" s="233" t="s">
        <v>1</v>
      </c>
      <c r="N164" s="234" t="s">
        <v>42</v>
      </c>
      <c r="O164" s="91"/>
      <c r="P164" s="235">
        <f>O164*H164</f>
        <v>0</v>
      </c>
      <c r="Q164" s="235">
        <v>0</v>
      </c>
      <c r="R164" s="235">
        <f>Q164*H164</f>
        <v>0</v>
      </c>
      <c r="S164" s="235">
        <v>0</v>
      </c>
      <c r="T164" s="236">
        <f>S164*H164</f>
        <v>0</v>
      </c>
      <c r="U164" s="38"/>
      <c r="V164" s="38"/>
      <c r="W164" s="38"/>
      <c r="X164" s="38"/>
      <c r="Y164" s="38"/>
      <c r="Z164" s="38"/>
      <c r="AA164" s="38"/>
      <c r="AB164" s="38"/>
      <c r="AC164" s="38"/>
      <c r="AD164" s="38"/>
      <c r="AE164" s="38"/>
      <c r="AR164" s="237" t="s">
        <v>311</v>
      </c>
      <c r="AT164" s="237" t="s">
        <v>307</v>
      </c>
      <c r="AU164" s="237" t="s">
        <v>86</v>
      </c>
      <c r="AY164" s="17" t="s">
        <v>304</v>
      </c>
      <c r="BE164" s="238">
        <f>IF(N164="základní",J164,0)</f>
        <v>0</v>
      </c>
      <c r="BF164" s="238">
        <f>IF(N164="snížená",J164,0)</f>
        <v>0</v>
      </c>
      <c r="BG164" s="238">
        <f>IF(N164="zákl. přenesená",J164,0)</f>
        <v>0</v>
      </c>
      <c r="BH164" s="238">
        <f>IF(N164="sníž. přenesená",J164,0)</f>
        <v>0</v>
      </c>
      <c r="BI164" s="238">
        <f>IF(N164="nulová",J164,0)</f>
        <v>0</v>
      </c>
      <c r="BJ164" s="17" t="s">
        <v>84</v>
      </c>
      <c r="BK164" s="238">
        <f>ROUND(I164*H164,2)</f>
        <v>0</v>
      </c>
      <c r="BL164" s="17" t="s">
        <v>311</v>
      </c>
      <c r="BM164" s="237" t="s">
        <v>384</v>
      </c>
    </row>
    <row r="165" s="12" customFormat="1" ht="25.92" customHeight="1">
      <c r="A165" s="12"/>
      <c r="B165" s="210"/>
      <c r="C165" s="211"/>
      <c r="D165" s="212" t="s">
        <v>76</v>
      </c>
      <c r="E165" s="213" t="s">
        <v>385</v>
      </c>
      <c r="F165" s="213" t="s">
        <v>386</v>
      </c>
      <c r="G165" s="211"/>
      <c r="H165" s="211"/>
      <c r="I165" s="214"/>
      <c r="J165" s="215">
        <f>BK165</f>
        <v>0</v>
      </c>
      <c r="K165" s="211"/>
      <c r="L165" s="216"/>
      <c r="M165" s="217"/>
      <c r="N165" s="218"/>
      <c r="O165" s="218"/>
      <c r="P165" s="219">
        <f>P166+P173+P178+P188+P204+P221</f>
        <v>0</v>
      </c>
      <c r="Q165" s="218"/>
      <c r="R165" s="219">
        <f>R166+R173+R178+R188+R204+R221</f>
        <v>2.8351730000000002</v>
      </c>
      <c r="S165" s="218"/>
      <c r="T165" s="220">
        <f>T166+T173+T178+T188+T204+T221</f>
        <v>0.17998999999999998</v>
      </c>
      <c r="U165" s="12"/>
      <c r="V165" s="12"/>
      <c r="W165" s="12"/>
      <c r="X165" s="12"/>
      <c r="Y165" s="12"/>
      <c r="Z165" s="12"/>
      <c r="AA165" s="12"/>
      <c r="AB165" s="12"/>
      <c r="AC165" s="12"/>
      <c r="AD165" s="12"/>
      <c r="AE165" s="12"/>
      <c r="AR165" s="221" t="s">
        <v>86</v>
      </c>
      <c r="AT165" s="222" t="s">
        <v>76</v>
      </c>
      <c r="AU165" s="222" t="s">
        <v>77</v>
      </c>
      <c r="AY165" s="221" t="s">
        <v>304</v>
      </c>
      <c r="BK165" s="223">
        <f>BK166+BK173+BK178+BK188+BK204+BK221</f>
        <v>0</v>
      </c>
    </row>
    <row r="166" s="12" customFormat="1" ht="22.8" customHeight="1">
      <c r="A166" s="12"/>
      <c r="B166" s="210"/>
      <c r="C166" s="211"/>
      <c r="D166" s="212" t="s">
        <v>76</v>
      </c>
      <c r="E166" s="224" t="s">
        <v>387</v>
      </c>
      <c r="F166" s="224" t="s">
        <v>388</v>
      </c>
      <c r="G166" s="211"/>
      <c r="H166" s="211"/>
      <c r="I166" s="214"/>
      <c r="J166" s="225">
        <f>BK166</f>
        <v>0</v>
      </c>
      <c r="K166" s="211"/>
      <c r="L166" s="216"/>
      <c r="M166" s="217"/>
      <c r="N166" s="218"/>
      <c r="O166" s="218"/>
      <c r="P166" s="219">
        <f>SUM(P167:P172)</f>
        <v>0</v>
      </c>
      <c r="Q166" s="218"/>
      <c r="R166" s="219">
        <f>SUM(R167:R172)</f>
        <v>0.46625</v>
      </c>
      <c r="S166" s="218"/>
      <c r="T166" s="220">
        <f>SUM(T167:T172)</f>
        <v>0.010489999999999999</v>
      </c>
      <c r="U166" s="12"/>
      <c r="V166" s="12"/>
      <c r="W166" s="12"/>
      <c r="X166" s="12"/>
      <c r="Y166" s="12"/>
      <c r="Z166" s="12"/>
      <c r="AA166" s="12"/>
      <c r="AB166" s="12"/>
      <c r="AC166" s="12"/>
      <c r="AD166" s="12"/>
      <c r="AE166" s="12"/>
      <c r="AR166" s="221" t="s">
        <v>86</v>
      </c>
      <c r="AT166" s="222" t="s">
        <v>76</v>
      </c>
      <c r="AU166" s="222" t="s">
        <v>84</v>
      </c>
      <c r="AY166" s="221" t="s">
        <v>304</v>
      </c>
      <c r="BK166" s="223">
        <f>SUM(BK167:BK172)</f>
        <v>0</v>
      </c>
    </row>
    <row r="167" s="2" customFormat="1" ht="24.15" customHeight="1">
      <c r="A167" s="38"/>
      <c r="B167" s="39"/>
      <c r="C167" s="226" t="s">
        <v>381</v>
      </c>
      <c r="D167" s="226" t="s">
        <v>307</v>
      </c>
      <c r="E167" s="227" t="s">
        <v>1378</v>
      </c>
      <c r="F167" s="228" t="s">
        <v>1379</v>
      </c>
      <c r="G167" s="229" t="s">
        <v>317</v>
      </c>
      <c r="H167" s="230">
        <v>373</v>
      </c>
      <c r="I167" s="231"/>
      <c r="J167" s="232">
        <f>ROUND(I167*H167,2)</f>
        <v>0</v>
      </c>
      <c r="K167" s="228" t="s">
        <v>1</v>
      </c>
      <c r="L167" s="44"/>
      <c r="M167" s="233" t="s">
        <v>1</v>
      </c>
      <c r="N167" s="234" t="s">
        <v>42</v>
      </c>
      <c r="O167" s="91"/>
      <c r="P167" s="235">
        <f>O167*H167</f>
        <v>0</v>
      </c>
      <c r="Q167" s="235">
        <v>0.00125</v>
      </c>
      <c r="R167" s="235">
        <f>Q167*H167</f>
        <v>0.46625</v>
      </c>
      <c r="S167" s="235">
        <v>0</v>
      </c>
      <c r="T167" s="236">
        <f>S167*H167</f>
        <v>0</v>
      </c>
      <c r="U167" s="38"/>
      <c r="V167" s="38"/>
      <c r="W167" s="38"/>
      <c r="X167" s="38"/>
      <c r="Y167" s="38"/>
      <c r="Z167" s="38"/>
      <c r="AA167" s="38"/>
      <c r="AB167" s="38"/>
      <c r="AC167" s="38"/>
      <c r="AD167" s="38"/>
      <c r="AE167" s="38"/>
      <c r="AR167" s="237" t="s">
        <v>392</v>
      </c>
      <c r="AT167" s="237" t="s">
        <v>307</v>
      </c>
      <c r="AU167" s="237" t="s">
        <v>86</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1380</v>
      </c>
    </row>
    <row r="168" s="13" customFormat="1">
      <c r="A168" s="13"/>
      <c r="B168" s="239"/>
      <c r="C168" s="240"/>
      <c r="D168" s="241" t="s">
        <v>323</v>
      </c>
      <c r="E168" s="242" t="s">
        <v>1</v>
      </c>
      <c r="F168" s="243" t="s">
        <v>1381</v>
      </c>
      <c r="G168" s="240"/>
      <c r="H168" s="244">
        <v>125</v>
      </c>
      <c r="I168" s="245"/>
      <c r="J168" s="240"/>
      <c r="K168" s="240"/>
      <c r="L168" s="246"/>
      <c r="M168" s="247"/>
      <c r="N168" s="248"/>
      <c r="O168" s="248"/>
      <c r="P168" s="248"/>
      <c r="Q168" s="248"/>
      <c r="R168" s="248"/>
      <c r="S168" s="248"/>
      <c r="T168" s="249"/>
      <c r="U168" s="13"/>
      <c r="V168" s="13"/>
      <c r="W168" s="13"/>
      <c r="X168" s="13"/>
      <c r="Y168" s="13"/>
      <c r="Z168" s="13"/>
      <c r="AA168" s="13"/>
      <c r="AB168" s="13"/>
      <c r="AC168" s="13"/>
      <c r="AD168" s="13"/>
      <c r="AE168" s="13"/>
      <c r="AT168" s="250" t="s">
        <v>323</v>
      </c>
      <c r="AU168" s="250" t="s">
        <v>86</v>
      </c>
      <c r="AV168" s="13" t="s">
        <v>86</v>
      </c>
      <c r="AW168" s="13" t="s">
        <v>32</v>
      </c>
      <c r="AX168" s="13" t="s">
        <v>77</v>
      </c>
      <c r="AY168" s="250" t="s">
        <v>304</v>
      </c>
    </row>
    <row r="169" s="13" customFormat="1">
      <c r="A169" s="13"/>
      <c r="B169" s="239"/>
      <c r="C169" s="240"/>
      <c r="D169" s="241" t="s">
        <v>323</v>
      </c>
      <c r="E169" s="242" t="s">
        <v>1</v>
      </c>
      <c r="F169" s="243" t="s">
        <v>1382</v>
      </c>
      <c r="G169" s="240"/>
      <c r="H169" s="244">
        <v>248</v>
      </c>
      <c r="I169" s="245"/>
      <c r="J169" s="240"/>
      <c r="K169" s="240"/>
      <c r="L169" s="246"/>
      <c r="M169" s="247"/>
      <c r="N169" s="248"/>
      <c r="O169" s="248"/>
      <c r="P169" s="248"/>
      <c r="Q169" s="248"/>
      <c r="R169" s="248"/>
      <c r="S169" s="248"/>
      <c r="T169" s="249"/>
      <c r="U169" s="13"/>
      <c r="V169" s="13"/>
      <c r="W169" s="13"/>
      <c r="X169" s="13"/>
      <c r="Y169" s="13"/>
      <c r="Z169" s="13"/>
      <c r="AA169" s="13"/>
      <c r="AB169" s="13"/>
      <c r="AC169" s="13"/>
      <c r="AD169" s="13"/>
      <c r="AE169" s="13"/>
      <c r="AT169" s="250" t="s">
        <v>323</v>
      </c>
      <c r="AU169" s="250" t="s">
        <v>86</v>
      </c>
      <c r="AV169" s="13" t="s">
        <v>86</v>
      </c>
      <c r="AW169" s="13" t="s">
        <v>32</v>
      </c>
      <c r="AX169" s="13" t="s">
        <v>77</v>
      </c>
      <c r="AY169" s="250" t="s">
        <v>304</v>
      </c>
    </row>
    <row r="170" s="15" customFormat="1">
      <c r="A170" s="15"/>
      <c r="B170" s="261"/>
      <c r="C170" s="262"/>
      <c r="D170" s="241" t="s">
        <v>323</v>
      </c>
      <c r="E170" s="263" t="s">
        <v>1</v>
      </c>
      <c r="F170" s="264" t="s">
        <v>338</v>
      </c>
      <c r="G170" s="262"/>
      <c r="H170" s="265">
        <v>373</v>
      </c>
      <c r="I170" s="266"/>
      <c r="J170" s="262"/>
      <c r="K170" s="262"/>
      <c r="L170" s="267"/>
      <c r="M170" s="268"/>
      <c r="N170" s="269"/>
      <c r="O170" s="269"/>
      <c r="P170" s="269"/>
      <c r="Q170" s="269"/>
      <c r="R170" s="269"/>
      <c r="S170" s="269"/>
      <c r="T170" s="270"/>
      <c r="U170" s="15"/>
      <c r="V170" s="15"/>
      <c r="W170" s="15"/>
      <c r="X170" s="15"/>
      <c r="Y170" s="15"/>
      <c r="Z170" s="15"/>
      <c r="AA170" s="15"/>
      <c r="AB170" s="15"/>
      <c r="AC170" s="15"/>
      <c r="AD170" s="15"/>
      <c r="AE170" s="15"/>
      <c r="AT170" s="271" t="s">
        <v>323</v>
      </c>
      <c r="AU170" s="271" t="s">
        <v>86</v>
      </c>
      <c r="AV170" s="15" t="s">
        <v>311</v>
      </c>
      <c r="AW170" s="15" t="s">
        <v>32</v>
      </c>
      <c r="AX170" s="15" t="s">
        <v>84</v>
      </c>
      <c r="AY170" s="271" t="s">
        <v>304</v>
      </c>
    </row>
    <row r="171" s="2" customFormat="1" ht="16.5" customHeight="1">
      <c r="A171" s="38"/>
      <c r="B171" s="39"/>
      <c r="C171" s="226" t="s">
        <v>389</v>
      </c>
      <c r="D171" s="226" t="s">
        <v>307</v>
      </c>
      <c r="E171" s="227" t="s">
        <v>1383</v>
      </c>
      <c r="F171" s="228" t="s">
        <v>1384</v>
      </c>
      <c r="G171" s="229" t="s">
        <v>575</v>
      </c>
      <c r="H171" s="230">
        <v>1</v>
      </c>
      <c r="I171" s="231"/>
      <c r="J171" s="232">
        <f>ROUND(I171*H171,2)</f>
        <v>0</v>
      </c>
      <c r="K171" s="228" t="s">
        <v>1</v>
      </c>
      <c r="L171" s="44"/>
      <c r="M171" s="233" t="s">
        <v>1</v>
      </c>
      <c r="N171" s="234" t="s">
        <v>42</v>
      </c>
      <c r="O171" s="91"/>
      <c r="P171" s="235">
        <f>O171*H171</f>
        <v>0</v>
      </c>
      <c r="Q171" s="235">
        <v>0</v>
      </c>
      <c r="R171" s="235">
        <f>Q171*H171</f>
        <v>0</v>
      </c>
      <c r="S171" s="235">
        <v>0.010489999999999999</v>
      </c>
      <c r="T171" s="236">
        <f>S171*H171</f>
        <v>0.010489999999999999</v>
      </c>
      <c r="U171" s="38"/>
      <c r="V171" s="38"/>
      <c r="W171" s="38"/>
      <c r="X171" s="38"/>
      <c r="Y171" s="38"/>
      <c r="Z171" s="38"/>
      <c r="AA171" s="38"/>
      <c r="AB171" s="38"/>
      <c r="AC171" s="38"/>
      <c r="AD171" s="38"/>
      <c r="AE171" s="38"/>
      <c r="AR171" s="237" t="s">
        <v>392</v>
      </c>
      <c r="AT171" s="237" t="s">
        <v>307</v>
      </c>
      <c r="AU171" s="237" t="s">
        <v>86</v>
      </c>
      <c r="AY171" s="17" t="s">
        <v>304</v>
      </c>
      <c r="BE171" s="238">
        <f>IF(N171="základní",J171,0)</f>
        <v>0</v>
      </c>
      <c r="BF171" s="238">
        <f>IF(N171="snížená",J171,0)</f>
        <v>0</v>
      </c>
      <c r="BG171" s="238">
        <f>IF(N171="zákl. přenesená",J171,0)</f>
        <v>0</v>
      </c>
      <c r="BH171" s="238">
        <f>IF(N171="sníž. přenesená",J171,0)</f>
        <v>0</v>
      </c>
      <c r="BI171" s="238">
        <f>IF(N171="nulová",J171,0)</f>
        <v>0</v>
      </c>
      <c r="BJ171" s="17" t="s">
        <v>84</v>
      </c>
      <c r="BK171" s="238">
        <f>ROUND(I171*H171,2)</f>
        <v>0</v>
      </c>
      <c r="BL171" s="17" t="s">
        <v>392</v>
      </c>
      <c r="BM171" s="237" t="s">
        <v>401</v>
      </c>
    </row>
    <row r="172" s="2" customFormat="1" ht="33" customHeight="1">
      <c r="A172" s="38"/>
      <c r="B172" s="39"/>
      <c r="C172" s="226" t="s">
        <v>392</v>
      </c>
      <c r="D172" s="226" t="s">
        <v>307</v>
      </c>
      <c r="E172" s="227" t="s">
        <v>404</v>
      </c>
      <c r="F172" s="228" t="s">
        <v>405</v>
      </c>
      <c r="G172" s="229" t="s">
        <v>406</v>
      </c>
      <c r="H172" s="272"/>
      <c r="I172" s="231"/>
      <c r="J172" s="232">
        <f>ROUND(I172*H172,2)</f>
        <v>0</v>
      </c>
      <c r="K172" s="228" t="s">
        <v>318</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392</v>
      </c>
      <c r="AT172" s="237" t="s">
        <v>307</v>
      </c>
      <c r="AU172" s="237" t="s">
        <v>86</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392</v>
      </c>
      <c r="BM172" s="237" t="s">
        <v>407</v>
      </c>
    </row>
    <row r="173" s="12" customFormat="1" ht="22.8" customHeight="1">
      <c r="A173" s="12"/>
      <c r="B173" s="210"/>
      <c r="C173" s="211"/>
      <c r="D173" s="212" t="s">
        <v>76</v>
      </c>
      <c r="E173" s="224" t="s">
        <v>1385</v>
      </c>
      <c r="F173" s="224" t="s">
        <v>1386</v>
      </c>
      <c r="G173" s="211"/>
      <c r="H173" s="211"/>
      <c r="I173" s="214"/>
      <c r="J173" s="225">
        <f>BK173</f>
        <v>0</v>
      </c>
      <c r="K173" s="211"/>
      <c r="L173" s="216"/>
      <c r="M173" s="217"/>
      <c r="N173" s="218"/>
      <c r="O173" s="218"/>
      <c r="P173" s="219">
        <f>SUM(P174:P177)</f>
        <v>0</v>
      </c>
      <c r="Q173" s="218"/>
      <c r="R173" s="219">
        <f>SUM(R174:R177)</f>
        <v>0</v>
      </c>
      <c r="S173" s="218"/>
      <c r="T173" s="220">
        <f>SUM(T174:T177)</f>
        <v>0</v>
      </c>
      <c r="U173" s="12"/>
      <c r="V173" s="12"/>
      <c r="W173" s="12"/>
      <c r="X173" s="12"/>
      <c r="Y173" s="12"/>
      <c r="Z173" s="12"/>
      <c r="AA173" s="12"/>
      <c r="AB173" s="12"/>
      <c r="AC173" s="12"/>
      <c r="AD173" s="12"/>
      <c r="AE173" s="12"/>
      <c r="AR173" s="221" t="s">
        <v>86</v>
      </c>
      <c r="AT173" s="222" t="s">
        <v>76</v>
      </c>
      <c r="AU173" s="222" t="s">
        <v>84</v>
      </c>
      <c r="AY173" s="221" t="s">
        <v>304</v>
      </c>
      <c r="BK173" s="223">
        <f>SUM(BK174:BK177)</f>
        <v>0</v>
      </c>
    </row>
    <row r="174" s="2" customFormat="1" ht="16.5" customHeight="1">
      <c r="A174" s="38"/>
      <c r="B174" s="39"/>
      <c r="C174" s="226" t="s">
        <v>398</v>
      </c>
      <c r="D174" s="226" t="s">
        <v>307</v>
      </c>
      <c r="E174" s="227" t="s">
        <v>1387</v>
      </c>
      <c r="F174" s="228" t="s">
        <v>1388</v>
      </c>
      <c r="G174" s="229" t="s">
        <v>351</v>
      </c>
      <c r="H174" s="230">
        <v>1</v>
      </c>
      <c r="I174" s="231"/>
      <c r="J174" s="232">
        <f>ROUND(I174*H174,2)</f>
        <v>0</v>
      </c>
      <c r="K174" s="228" t="s">
        <v>1</v>
      </c>
      <c r="L174" s="44"/>
      <c r="M174" s="233" t="s">
        <v>1</v>
      </c>
      <c r="N174" s="234" t="s">
        <v>42</v>
      </c>
      <c r="O174" s="91"/>
      <c r="P174" s="235">
        <f>O174*H174</f>
        <v>0</v>
      </c>
      <c r="Q174" s="235">
        <v>0</v>
      </c>
      <c r="R174" s="235">
        <f>Q174*H174</f>
        <v>0</v>
      </c>
      <c r="S174" s="235">
        <v>0</v>
      </c>
      <c r="T174" s="236">
        <f>S174*H174</f>
        <v>0</v>
      </c>
      <c r="U174" s="38"/>
      <c r="V174" s="38"/>
      <c r="W174" s="38"/>
      <c r="X174" s="38"/>
      <c r="Y174" s="38"/>
      <c r="Z174" s="38"/>
      <c r="AA174" s="38"/>
      <c r="AB174" s="38"/>
      <c r="AC174" s="38"/>
      <c r="AD174" s="38"/>
      <c r="AE174" s="38"/>
      <c r="AR174" s="237" t="s">
        <v>392</v>
      </c>
      <c r="AT174" s="237" t="s">
        <v>307</v>
      </c>
      <c r="AU174" s="237" t="s">
        <v>86</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392</v>
      </c>
      <c r="BM174" s="237" t="s">
        <v>1389</v>
      </c>
    </row>
    <row r="175" s="13" customFormat="1">
      <c r="A175" s="13"/>
      <c r="B175" s="239"/>
      <c r="C175" s="240"/>
      <c r="D175" s="241" t="s">
        <v>323</v>
      </c>
      <c r="E175" s="242" t="s">
        <v>1</v>
      </c>
      <c r="F175" s="243" t="s">
        <v>1390</v>
      </c>
      <c r="G175" s="240"/>
      <c r="H175" s="244">
        <v>1</v>
      </c>
      <c r="I175" s="245"/>
      <c r="J175" s="240"/>
      <c r="K175" s="240"/>
      <c r="L175" s="246"/>
      <c r="M175" s="247"/>
      <c r="N175" s="248"/>
      <c r="O175" s="248"/>
      <c r="P175" s="248"/>
      <c r="Q175" s="248"/>
      <c r="R175" s="248"/>
      <c r="S175" s="248"/>
      <c r="T175" s="249"/>
      <c r="U175" s="13"/>
      <c r="V175" s="13"/>
      <c r="W175" s="13"/>
      <c r="X175" s="13"/>
      <c r="Y175" s="13"/>
      <c r="Z175" s="13"/>
      <c r="AA175" s="13"/>
      <c r="AB175" s="13"/>
      <c r="AC175" s="13"/>
      <c r="AD175" s="13"/>
      <c r="AE175" s="13"/>
      <c r="AT175" s="250" t="s">
        <v>323</v>
      </c>
      <c r="AU175" s="250" t="s">
        <v>86</v>
      </c>
      <c r="AV175" s="13" t="s">
        <v>86</v>
      </c>
      <c r="AW175" s="13" t="s">
        <v>32</v>
      </c>
      <c r="AX175" s="13" t="s">
        <v>84</v>
      </c>
      <c r="AY175" s="250" t="s">
        <v>304</v>
      </c>
    </row>
    <row r="176" s="2" customFormat="1" ht="16.5" customHeight="1">
      <c r="A176" s="38"/>
      <c r="B176" s="39"/>
      <c r="C176" s="226" t="s">
        <v>403</v>
      </c>
      <c r="D176" s="226" t="s">
        <v>307</v>
      </c>
      <c r="E176" s="227" t="s">
        <v>1391</v>
      </c>
      <c r="F176" s="228" t="s">
        <v>1392</v>
      </c>
      <c r="G176" s="229" t="s">
        <v>351</v>
      </c>
      <c r="H176" s="230">
        <v>1</v>
      </c>
      <c r="I176" s="231"/>
      <c r="J176" s="232">
        <f>ROUND(I176*H176,2)</f>
        <v>0</v>
      </c>
      <c r="K176" s="228" t="s">
        <v>1</v>
      </c>
      <c r="L176" s="44"/>
      <c r="M176" s="233" t="s">
        <v>1</v>
      </c>
      <c r="N176" s="234" t="s">
        <v>42</v>
      </c>
      <c r="O176" s="91"/>
      <c r="P176" s="235">
        <f>O176*H176</f>
        <v>0</v>
      </c>
      <c r="Q176" s="235">
        <v>0</v>
      </c>
      <c r="R176" s="235">
        <f>Q176*H176</f>
        <v>0</v>
      </c>
      <c r="S176" s="235">
        <v>0</v>
      </c>
      <c r="T176" s="236">
        <f>S176*H176</f>
        <v>0</v>
      </c>
      <c r="U176" s="38"/>
      <c r="V176" s="38"/>
      <c r="W176" s="38"/>
      <c r="X176" s="38"/>
      <c r="Y176" s="38"/>
      <c r="Z176" s="38"/>
      <c r="AA176" s="38"/>
      <c r="AB176" s="38"/>
      <c r="AC176" s="38"/>
      <c r="AD176" s="38"/>
      <c r="AE176" s="38"/>
      <c r="AR176" s="237" t="s">
        <v>392</v>
      </c>
      <c r="AT176" s="237" t="s">
        <v>307</v>
      </c>
      <c r="AU176" s="237" t="s">
        <v>86</v>
      </c>
      <c r="AY176" s="17" t="s">
        <v>304</v>
      </c>
      <c r="BE176" s="238">
        <f>IF(N176="základní",J176,0)</f>
        <v>0</v>
      </c>
      <c r="BF176" s="238">
        <f>IF(N176="snížená",J176,0)</f>
        <v>0</v>
      </c>
      <c r="BG176" s="238">
        <f>IF(N176="zákl. přenesená",J176,0)</f>
        <v>0</v>
      </c>
      <c r="BH176" s="238">
        <f>IF(N176="sníž. přenesená",J176,0)</f>
        <v>0</v>
      </c>
      <c r="BI176" s="238">
        <f>IF(N176="nulová",J176,0)</f>
        <v>0</v>
      </c>
      <c r="BJ176" s="17" t="s">
        <v>84</v>
      </c>
      <c r="BK176" s="238">
        <f>ROUND(I176*H176,2)</f>
        <v>0</v>
      </c>
      <c r="BL176" s="17" t="s">
        <v>392</v>
      </c>
      <c r="BM176" s="237" t="s">
        <v>1393</v>
      </c>
    </row>
    <row r="177" s="13" customFormat="1">
      <c r="A177" s="13"/>
      <c r="B177" s="239"/>
      <c r="C177" s="240"/>
      <c r="D177" s="241" t="s">
        <v>323</v>
      </c>
      <c r="E177" s="242" t="s">
        <v>1</v>
      </c>
      <c r="F177" s="243" t="s">
        <v>1394</v>
      </c>
      <c r="G177" s="240"/>
      <c r="H177" s="244">
        <v>1</v>
      </c>
      <c r="I177" s="245"/>
      <c r="J177" s="240"/>
      <c r="K177" s="240"/>
      <c r="L177" s="246"/>
      <c r="M177" s="247"/>
      <c r="N177" s="248"/>
      <c r="O177" s="248"/>
      <c r="P177" s="248"/>
      <c r="Q177" s="248"/>
      <c r="R177" s="248"/>
      <c r="S177" s="248"/>
      <c r="T177" s="249"/>
      <c r="U177" s="13"/>
      <c r="V177" s="13"/>
      <c r="W177" s="13"/>
      <c r="X177" s="13"/>
      <c r="Y177" s="13"/>
      <c r="Z177" s="13"/>
      <c r="AA177" s="13"/>
      <c r="AB177" s="13"/>
      <c r="AC177" s="13"/>
      <c r="AD177" s="13"/>
      <c r="AE177" s="13"/>
      <c r="AT177" s="250" t="s">
        <v>323</v>
      </c>
      <c r="AU177" s="250" t="s">
        <v>86</v>
      </c>
      <c r="AV177" s="13" t="s">
        <v>86</v>
      </c>
      <c r="AW177" s="13" t="s">
        <v>32</v>
      </c>
      <c r="AX177" s="13" t="s">
        <v>84</v>
      </c>
      <c r="AY177" s="250" t="s">
        <v>304</v>
      </c>
    </row>
    <row r="178" s="12" customFormat="1" ht="22.8" customHeight="1">
      <c r="A178" s="12"/>
      <c r="B178" s="210"/>
      <c r="C178" s="211"/>
      <c r="D178" s="212" t="s">
        <v>76</v>
      </c>
      <c r="E178" s="224" t="s">
        <v>408</v>
      </c>
      <c r="F178" s="224" t="s">
        <v>409</v>
      </c>
      <c r="G178" s="211"/>
      <c r="H178" s="211"/>
      <c r="I178" s="214"/>
      <c r="J178" s="225">
        <f>BK178</f>
        <v>0</v>
      </c>
      <c r="K178" s="211"/>
      <c r="L178" s="216"/>
      <c r="M178" s="217"/>
      <c r="N178" s="218"/>
      <c r="O178" s="218"/>
      <c r="P178" s="219">
        <f>SUM(P179:P187)</f>
        <v>0</v>
      </c>
      <c r="Q178" s="218"/>
      <c r="R178" s="219">
        <f>SUM(R179:R187)</f>
        <v>0.24360000000000001</v>
      </c>
      <c r="S178" s="218"/>
      <c r="T178" s="220">
        <f>SUM(T179:T187)</f>
        <v>0</v>
      </c>
      <c r="U178" s="12"/>
      <c r="V178" s="12"/>
      <c r="W178" s="12"/>
      <c r="X178" s="12"/>
      <c r="Y178" s="12"/>
      <c r="Z178" s="12"/>
      <c r="AA178" s="12"/>
      <c r="AB178" s="12"/>
      <c r="AC178" s="12"/>
      <c r="AD178" s="12"/>
      <c r="AE178" s="12"/>
      <c r="AR178" s="221" t="s">
        <v>86</v>
      </c>
      <c r="AT178" s="222" t="s">
        <v>76</v>
      </c>
      <c r="AU178" s="222" t="s">
        <v>84</v>
      </c>
      <c r="AY178" s="221" t="s">
        <v>304</v>
      </c>
      <c r="BK178" s="223">
        <f>SUM(BK179:BK187)</f>
        <v>0</v>
      </c>
    </row>
    <row r="179" s="2" customFormat="1" ht="16.5" customHeight="1">
      <c r="A179" s="38"/>
      <c r="B179" s="39"/>
      <c r="C179" s="226" t="s">
        <v>410</v>
      </c>
      <c r="D179" s="226" t="s">
        <v>307</v>
      </c>
      <c r="E179" s="227" t="s">
        <v>411</v>
      </c>
      <c r="F179" s="228" t="s">
        <v>412</v>
      </c>
      <c r="G179" s="229" t="s">
        <v>317</v>
      </c>
      <c r="H179" s="230">
        <v>6</v>
      </c>
      <c r="I179" s="231"/>
      <c r="J179" s="232">
        <f>ROUND(I179*H179,2)</f>
        <v>0</v>
      </c>
      <c r="K179" s="228" t="s">
        <v>318</v>
      </c>
      <c r="L179" s="44"/>
      <c r="M179" s="233" t="s">
        <v>1</v>
      </c>
      <c r="N179" s="234" t="s">
        <v>42</v>
      </c>
      <c r="O179" s="91"/>
      <c r="P179" s="235">
        <f>O179*H179</f>
        <v>0</v>
      </c>
      <c r="Q179" s="235">
        <v>0.00029999999999999997</v>
      </c>
      <c r="R179" s="235">
        <f>Q179*H179</f>
        <v>0.0018</v>
      </c>
      <c r="S179" s="235">
        <v>0</v>
      </c>
      <c r="T179" s="236">
        <f>S179*H179</f>
        <v>0</v>
      </c>
      <c r="U179" s="38"/>
      <c r="V179" s="38"/>
      <c r="W179" s="38"/>
      <c r="X179" s="38"/>
      <c r="Y179" s="38"/>
      <c r="Z179" s="38"/>
      <c r="AA179" s="38"/>
      <c r="AB179" s="38"/>
      <c r="AC179" s="38"/>
      <c r="AD179" s="38"/>
      <c r="AE179" s="38"/>
      <c r="AR179" s="237" t="s">
        <v>392</v>
      </c>
      <c r="AT179" s="237" t="s">
        <v>307</v>
      </c>
      <c r="AU179" s="237" t="s">
        <v>86</v>
      </c>
      <c r="AY179" s="17" t="s">
        <v>304</v>
      </c>
      <c r="BE179" s="238">
        <f>IF(N179="základní",J179,0)</f>
        <v>0</v>
      </c>
      <c r="BF179" s="238">
        <f>IF(N179="snížená",J179,0)</f>
        <v>0</v>
      </c>
      <c r="BG179" s="238">
        <f>IF(N179="zákl. přenesená",J179,0)</f>
        <v>0</v>
      </c>
      <c r="BH179" s="238">
        <f>IF(N179="sníž. přenesená",J179,0)</f>
        <v>0</v>
      </c>
      <c r="BI179" s="238">
        <f>IF(N179="nulová",J179,0)</f>
        <v>0</v>
      </c>
      <c r="BJ179" s="17" t="s">
        <v>84</v>
      </c>
      <c r="BK179" s="238">
        <f>ROUND(I179*H179,2)</f>
        <v>0</v>
      </c>
      <c r="BL179" s="17" t="s">
        <v>392</v>
      </c>
      <c r="BM179" s="237" t="s">
        <v>413</v>
      </c>
    </row>
    <row r="180" s="2" customFormat="1" ht="24.15" customHeight="1">
      <c r="A180" s="38"/>
      <c r="B180" s="39"/>
      <c r="C180" s="226" t="s">
        <v>414</v>
      </c>
      <c r="D180" s="226" t="s">
        <v>307</v>
      </c>
      <c r="E180" s="227" t="s">
        <v>415</v>
      </c>
      <c r="F180" s="228" t="s">
        <v>416</v>
      </c>
      <c r="G180" s="229" t="s">
        <v>317</v>
      </c>
      <c r="H180" s="230">
        <v>6</v>
      </c>
      <c r="I180" s="231"/>
      <c r="J180" s="232">
        <f>ROUND(I180*H180,2)</f>
        <v>0</v>
      </c>
      <c r="K180" s="228" t="s">
        <v>318</v>
      </c>
      <c r="L180" s="44"/>
      <c r="M180" s="233" t="s">
        <v>1</v>
      </c>
      <c r="N180" s="234" t="s">
        <v>42</v>
      </c>
      <c r="O180" s="91"/>
      <c r="P180" s="235">
        <f>O180*H180</f>
        <v>0</v>
      </c>
      <c r="Q180" s="235">
        <v>0.0074999999999999997</v>
      </c>
      <c r="R180" s="235">
        <f>Q180*H180</f>
        <v>0.044999999999999998</v>
      </c>
      <c r="S180" s="235">
        <v>0</v>
      </c>
      <c r="T180" s="236">
        <f>S180*H180</f>
        <v>0</v>
      </c>
      <c r="U180" s="38"/>
      <c r="V180" s="38"/>
      <c r="W180" s="38"/>
      <c r="X180" s="38"/>
      <c r="Y180" s="38"/>
      <c r="Z180" s="38"/>
      <c r="AA180" s="38"/>
      <c r="AB180" s="38"/>
      <c r="AC180" s="38"/>
      <c r="AD180" s="38"/>
      <c r="AE180" s="38"/>
      <c r="AR180" s="237" t="s">
        <v>392</v>
      </c>
      <c r="AT180" s="237" t="s">
        <v>307</v>
      </c>
      <c r="AU180" s="237" t="s">
        <v>86</v>
      </c>
      <c r="AY180" s="17" t="s">
        <v>304</v>
      </c>
      <c r="BE180" s="238">
        <f>IF(N180="základní",J180,0)</f>
        <v>0</v>
      </c>
      <c r="BF180" s="238">
        <f>IF(N180="snížená",J180,0)</f>
        <v>0</v>
      </c>
      <c r="BG180" s="238">
        <f>IF(N180="zákl. přenesená",J180,0)</f>
        <v>0</v>
      </c>
      <c r="BH180" s="238">
        <f>IF(N180="sníž. přenesená",J180,0)</f>
        <v>0</v>
      </c>
      <c r="BI180" s="238">
        <f>IF(N180="nulová",J180,0)</f>
        <v>0</v>
      </c>
      <c r="BJ180" s="17" t="s">
        <v>84</v>
      </c>
      <c r="BK180" s="238">
        <f>ROUND(I180*H180,2)</f>
        <v>0</v>
      </c>
      <c r="BL180" s="17" t="s">
        <v>392</v>
      </c>
      <c r="BM180" s="237" t="s">
        <v>417</v>
      </c>
    </row>
    <row r="181" s="2" customFormat="1" ht="33" customHeight="1">
      <c r="A181" s="38"/>
      <c r="B181" s="39"/>
      <c r="C181" s="226" t="s">
        <v>7</v>
      </c>
      <c r="D181" s="226" t="s">
        <v>307</v>
      </c>
      <c r="E181" s="227" t="s">
        <v>418</v>
      </c>
      <c r="F181" s="228" t="s">
        <v>419</v>
      </c>
      <c r="G181" s="229" t="s">
        <v>317</v>
      </c>
      <c r="H181" s="230">
        <v>6</v>
      </c>
      <c r="I181" s="231"/>
      <c r="J181" s="232">
        <f>ROUND(I181*H181,2)</f>
        <v>0</v>
      </c>
      <c r="K181" s="228" t="s">
        <v>318</v>
      </c>
      <c r="L181" s="44"/>
      <c r="M181" s="233" t="s">
        <v>1</v>
      </c>
      <c r="N181" s="234" t="s">
        <v>42</v>
      </c>
      <c r="O181" s="91"/>
      <c r="P181" s="235">
        <f>O181*H181</f>
        <v>0</v>
      </c>
      <c r="Q181" s="235">
        <v>0.0060000000000000001</v>
      </c>
      <c r="R181" s="235">
        <f>Q181*H181</f>
        <v>0.036000000000000004</v>
      </c>
      <c r="S181" s="235">
        <v>0</v>
      </c>
      <c r="T181" s="236">
        <f>S181*H181</f>
        <v>0</v>
      </c>
      <c r="U181" s="38"/>
      <c r="V181" s="38"/>
      <c r="W181" s="38"/>
      <c r="X181" s="38"/>
      <c r="Y181" s="38"/>
      <c r="Z181" s="38"/>
      <c r="AA181" s="38"/>
      <c r="AB181" s="38"/>
      <c r="AC181" s="38"/>
      <c r="AD181" s="38"/>
      <c r="AE181" s="38"/>
      <c r="AR181" s="237" t="s">
        <v>392</v>
      </c>
      <c r="AT181" s="237" t="s">
        <v>307</v>
      </c>
      <c r="AU181" s="237" t="s">
        <v>86</v>
      </c>
      <c r="AY181" s="17" t="s">
        <v>304</v>
      </c>
      <c r="BE181" s="238">
        <f>IF(N181="základní",J181,0)</f>
        <v>0</v>
      </c>
      <c r="BF181" s="238">
        <f>IF(N181="snížená",J181,0)</f>
        <v>0</v>
      </c>
      <c r="BG181" s="238">
        <f>IF(N181="zákl. přenesená",J181,0)</f>
        <v>0</v>
      </c>
      <c r="BH181" s="238">
        <f>IF(N181="sníž. přenesená",J181,0)</f>
        <v>0</v>
      </c>
      <c r="BI181" s="238">
        <f>IF(N181="nulová",J181,0)</f>
        <v>0</v>
      </c>
      <c r="BJ181" s="17" t="s">
        <v>84</v>
      </c>
      <c r="BK181" s="238">
        <f>ROUND(I181*H181,2)</f>
        <v>0</v>
      </c>
      <c r="BL181" s="17" t="s">
        <v>392</v>
      </c>
      <c r="BM181" s="237" t="s">
        <v>420</v>
      </c>
    </row>
    <row r="182" s="13" customFormat="1">
      <c r="A182" s="13"/>
      <c r="B182" s="239"/>
      <c r="C182" s="240"/>
      <c r="D182" s="241" t="s">
        <v>323</v>
      </c>
      <c r="E182" s="242" t="s">
        <v>1</v>
      </c>
      <c r="F182" s="243" t="s">
        <v>1395</v>
      </c>
      <c r="G182" s="240"/>
      <c r="H182" s="244">
        <v>6</v>
      </c>
      <c r="I182" s="245"/>
      <c r="J182" s="240"/>
      <c r="K182" s="240"/>
      <c r="L182" s="246"/>
      <c r="M182" s="247"/>
      <c r="N182" s="248"/>
      <c r="O182" s="248"/>
      <c r="P182" s="248"/>
      <c r="Q182" s="248"/>
      <c r="R182" s="248"/>
      <c r="S182" s="248"/>
      <c r="T182" s="249"/>
      <c r="U182" s="13"/>
      <c r="V182" s="13"/>
      <c r="W182" s="13"/>
      <c r="X182" s="13"/>
      <c r="Y182" s="13"/>
      <c r="Z182" s="13"/>
      <c r="AA182" s="13"/>
      <c r="AB182" s="13"/>
      <c r="AC182" s="13"/>
      <c r="AD182" s="13"/>
      <c r="AE182" s="13"/>
      <c r="AT182" s="250" t="s">
        <v>323</v>
      </c>
      <c r="AU182" s="250" t="s">
        <v>86</v>
      </c>
      <c r="AV182" s="13" t="s">
        <v>86</v>
      </c>
      <c r="AW182" s="13" t="s">
        <v>32</v>
      </c>
      <c r="AX182" s="13" t="s">
        <v>84</v>
      </c>
      <c r="AY182" s="250" t="s">
        <v>304</v>
      </c>
    </row>
    <row r="183" s="2" customFormat="1" ht="37.8" customHeight="1">
      <c r="A183" s="38"/>
      <c r="B183" s="39"/>
      <c r="C183" s="273" t="s">
        <v>422</v>
      </c>
      <c r="D183" s="273" t="s">
        <v>423</v>
      </c>
      <c r="E183" s="274" t="s">
        <v>424</v>
      </c>
      <c r="F183" s="275" t="s">
        <v>425</v>
      </c>
      <c r="G183" s="276" t="s">
        <v>317</v>
      </c>
      <c r="H183" s="277">
        <v>6.9000000000000004</v>
      </c>
      <c r="I183" s="278"/>
      <c r="J183" s="279">
        <f>ROUND(I183*H183,2)</f>
        <v>0</v>
      </c>
      <c r="K183" s="275" t="s">
        <v>318</v>
      </c>
      <c r="L183" s="280"/>
      <c r="M183" s="281" t="s">
        <v>1</v>
      </c>
      <c r="N183" s="282" t="s">
        <v>42</v>
      </c>
      <c r="O183" s="91"/>
      <c r="P183" s="235">
        <f>O183*H183</f>
        <v>0</v>
      </c>
      <c r="Q183" s="235">
        <v>0.021999999999999999</v>
      </c>
      <c r="R183" s="235">
        <f>Q183*H183</f>
        <v>0.15179999999999999</v>
      </c>
      <c r="S183" s="235">
        <v>0</v>
      </c>
      <c r="T183" s="236">
        <f>S183*H183</f>
        <v>0</v>
      </c>
      <c r="U183" s="38"/>
      <c r="V183" s="38"/>
      <c r="W183" s="38"/>
      <c r="X183" s="38"/>
      <c r="Y183" s="38"/>
      <c r="Z183" s="38"/>
      <c r="AA183" s="38"/>
      <c r="AB183" s="38"/>
      <c r="AC183" s="38"/>
      <c r="AD183" s="38"/>
      <c r="AE183" s="38"/>
      <c r="AR183" s="237" t="s">
        <v>426</v>
      </c>
      <c r="AT183" s="237" t="s">
        <v>423</v>
      </c>
      <c r="AU183" s="237" t="s">
        <v>86</v>
      </c>
      <c r="AY183" s="17" t="s">
        <v>304</v>
      </c>
      <c r="BE183" s="238">
        <f>IF(N183="základní",J183,0)</f>
        <v>0</v>
      </c>
      <c r="BF183" s="238">
        <f>IF(N183="snížená",J183,0)</f>
        <v>0</v>
      </c>
      <c r="BG183" s="238">
        <f>IF(N183="zákl. přenesená",J183,0)</f>
        <v>0</v>
      </c>
      <c r="BH183" s="238">
        <f>IF(N183="sníž. přenesená",J183,0)</f>
        <v>0</v>
      </c>
      <c r="BI183" s="238">
        <f>IF(N183="nulová",J183,0)</f>
        <v>0</v>
      </c>
      <c r="BJ183" s="17" t="s">
        <v>84</v>
      </c>
      <c r="BK183" s="238">
        <f>ROUND(I183*H183,2)</f>
        <v>0</v>
      </c>
      <c r="BL183" s="17" t="s">
        <v>392</v>
      </c>
      <c r="BM183" s="237" t="s">
        <v>427</v>
      </c>
    </row>
    <row r="184" s="13" customFormat="1">
      <c r="A184" s="13"/>
      <c r="B184" s="239"/>
      <c r="C184" s="240"/>
      <c r="D184" s="241" t="s">
        <v>323</v>
      </c>
      <c r="E184" s="240"/>
      <c r="F184" s="243" t="s">
        <v>1396</v>
      </c>
      <c r="G184" s="240"/>
      <c r="H184" s="244">
        <v>6.9000000000000004</v>
      </c>
      <c r="I184" s="245"/>
      <c r="J184" s="240"/>
      <c r="K184" s="240"/>
      <c r="L184" s="246"/>
      <c r="M184" s="247"/>
      <c r="N184" s="248"/>
      <c r="O184" s="248"/>
      <c r="P184" s="248"/>
      <c r="Q184" s="248"/>
      <c r="R184" s="248"/>
      <c r="S184" s="248"/>
      <c r="T184" s="249"/>
      <c r="U184" s="13"/>
      <c r="V184" s="13"/>
      <c r="W184" s="13"/>
      <c r="X184" s="13"/>
      <c r="Y184" s="13"/>
      <c r="Z184" s="13"/>
      <c r="AA184" s="13"/>
      <c r="AB184" s="13"/>
      <c r="AC184" s="13"/>
      <c r="AD184" s="13"/>
      <c r="AE184" s="13"/>
      <c r="AT184" s="250" t="s">
        <v>323</v>
      </c>
      <c r="AU184" s="250" t="s">
        <v>86</v>
      </c>
      <c r="AV184" s="13" t="s">
        <v>86</v>
      </c>
      <c r="AW184" s="13" t="s">
        <v>4</v>
      </c>
      <c r="AX184" s="13" t="s">
        <v>84</v>
      </c>
      <c r="AY184" s="250" t="s">
        <v>304</v>
      </c>
    </row>
    <row r="185" s="2" customFormat="1" ht="33" customHeight="1">
      <c r="A185" s="38"/>
      <c r="B185" s="39"/>
      <c r="C185" s="226" t="s">
        <v>429</v>
      </c>
      <c r="D185" s="226" t="s">
        <v>307</v>
      </c>
      <c r="E185" s="227" t="s">
        <v>430</v>
      </c>
      <c r="F185" s="228" t="s">
        <v>431</v>
      </c>
      <c r="G185" s="229" t="s">
        <v>317</v>
      </c>
      <c r="H185" s="230">
        <v>6</v>
      </c>
      <c r="I185" s="231"/>
      <c r="J185" s="232">
        <f>ROUND(I185*H185,2)</f>
        <v>0</v>
      </c>
      <c r="K185" s="228" t="s">
        <v>318</v>
      </c>
      <c r="L185" s="44"/>
      <c r="M185" s="233" t="s">
        <v>1</v>
      </c>
      <c r="N185" s="234" t="s">
        <v>42</v>
      </c>
      <c r="O185" s="91"/>
      <c r="P185" s="235">
        <f>O185*H185</f>
        <v>0</v>
      </c>
      <c r="Q185" s="235">
        <v>0</v>
      </c>
      <c r="R185" s="235">
        <f>Q185*H185</f>
        <v>0</v>
      </c>
      <c r="S185" s="235">
        <v>0</v>
      </c>
      <c r="T185" s="236">
        <f>S185*H185</f>
        <v>0</v>
      </c>
      <c r="U185" s="38"/>
      <c r="V185" s="38"/>
      <c r="W185" s="38"/>
      <c r="X185" s="38"/>
      <c r="Y185" s="38"/>
      <c r="Z185" s="38"/>
      <c r="AA185" s="38"/>
      <c r="AB185" s="38"/>
      <c r="AC185" s="38"/>
      <c r="AD185" s="38"/>
      <c r="AE185" s="38"/>
      <c r="AR185" s="237" t="s">
        <v>392</v>
      </c>
      <c r="AT185" s="237" t="s">
        <v>307</v>
      </c>
      <c r="AU185" s="237" t="s">
        <v>86</v>
      </c>
      <c r="AY185" s="17" t="s">
        <v>304</v>
      </c>
      <c r="BE185" s="238">
        <f>IF(N185="základní",J185,0)</f>
        <v>0</v>
      </c>
      <c r="BF185" s="238">
        <f>IF(N185="snížená",J185,0)</f>
        <v>0</v>
      </c>
      <c r="BG185" s="238">
        <f>IF(N185="zákl. přenesená",J185,0)</f>
        <v>0</v>
      </c>
      <c r="BH185" s="238">
        <f>IF(N185="sníž. přenesená",J185,0)</f>
        <v>0</v>
      </c>
      <c r="BI185" s="238">
        <f>IF(N185="nulová",J185,0)</f>
        <v>0</v>
      </c>
      <c r="BJ185" s="17" t="s">
        <v>84</v>
      </c>
      <c r="BK185" s="238">
        <f>ROUND(I185*H185,2)</f>
        <v>0</v>
      </c>
      <c r="BL185" s="17" t="s">
        <v>392</v>
      </c>
      <c r="BM185" s="237" t="s">
        <v>432</v>
      </c>
    </row>
    <row r="186" s="2" customFormat="1" ht="24.15" customHeight="1">
      <c r="A186" s="38"/>
      <c r="B186" s="39"/>
      <c r="C186" s="226" t="s">
        <v>433</v>
      </c>
      <c r="D186" s="226" t="s">
        <v>307</v>
      </c>
      <c r="E186" s="227" t="s">
        <v>434</v>
      </c>
      <c r="F186" s="228" t="s">
        <v>435</v>
      </c>
      <c r="G186" s="229" t="s">
        <v>317</v>
      </c>
      <c r="H186" s="230">
        <v>6</v>
      </c>
      <c r="I186" s="231"/>
      <c r="J186" s="232">
        <f>ROUND(I186*H186,2)</f>
        <v>0</v>
      </c>
      <c r="K186" s="228" t="s">
        <v>318</v>
      </c>
      <c r="L186" s="44"/>
      <c r="M186" s="233" t="s">
        <v>1</v>
      </c>
      <c r="N186" s="234" t="s">
        <v>42</v>
      </c>
      <c r="O186" s="91"/>
      <c r="P186" s="235">
        <f>O186*H186</f>
        <v>0</v>
      </c>
      <c r="Q186" s="235">
        <v>0.0015</v>
      </c>
      <c r="R186" s="235">
        <f>Q186*H186</f>
        <v>0.0090000000000000011</v>
      </c>
      <c r="S186" s="235">
        <v>0</v>
      </c>
      <c r="T186" s="236">
        <f>S186*H186</f>
        <v>0</v>
      </c>
      <c r="U186" s="38"/>
      <c r="V186" s="38"/>
      <c r="W186" s="38"/>
      <c r="X186" s="38"/>
      <c r="Y186" s="38"/>
      <c r="Z186" s="38"/>
      <c r="AA186" s="38"/>
      <c r="AB186" s="38"/>
      <c r="AC186" s="38"/>
      <c r="AD186" s="38"/>
      <c r="AE186" s="38"/>
      <c r="AR186" s="237" t="s">
        <v>392</v>
      </c>
      <c r="AT186" s="237" t="s">
        <v>307</v>
      </c>
      <c r="AU186" s="237" t="s">
        <v>86</v>
      </c>
      <c r="AY186" s="17" t="s">
        <v>304</v>
      </c>
      <c r="BE186" s="238">
        <f>IF(N186="základní",J186,0)</f>
        <v>0</v>
      </c>
      <c r="BF186" s="238">
        <f>IF(N186="snížená",J186,0)</f>
        <v>0</v>
      </c>
      <c r="BG186" s="238">
        <f>IF(N186="zákl. přenesená",J186,0)</f>
        <v>0</v>
      </c>
      <c r="BH186" s="238">
        <f>IF(N186="sníž. přenesená",J186,0)</f>
        <v>0</v>
      </c>
      <c r="BI186" s="238">
        <f>IF(N186="nulová",J186,0)</f>
        <v>0</v>
      </c>
      <c r="BJ186" s="17" t="s">
        <v>84</v>
      </c>
      <c r="BK186" s="238">
        <f>ROUND(I186*H186,2)</f>
        <v>0</v>
      </c>
      <c r="BL186" s="17" t="s">
        <v>392</v>
      </c>
      <c r="BM186" s="237" t="s">
        <v>436</v>
      </c>
    </row>
    <row r="187" s="2" customFormat="1" ht="24.15" customHeight="1">
      <c r="A187" s="38"/>
      <c r="B187" s="39"/>
      <c r="C187" s="226" t="s">
        <v>437</v>
      </c>
      <c r="D187" s="226" t="s">
        <v>307</v>
      </c>
      <c r="E187" s="227" t="s">
        <v>438</v>
      </c>
      <c r="F187" s="228" t="s">
        <v>439</v>
      </c>
      <c r="G187" s="229" t="s">
        <v>406</v>
      </c>
      <c r="H187" s="272"/>
      <c r="I187" s="231"/>
      <c r="J187" s="232">
        <f>ROUND(I187*H187,2)</f>
        <v>0</v>
      </c>
      <c r="K187" s="228" t="s">
        <v>318</v>
      </c>
      <c r="L187" s="44"/>
      <c r="M187" s="233" t="s">
        <v>1</v>
      </c>
      <c r="N187" s="234" t="s">
        <v>42</v>
      </c>
      <c r="O187" s="91"/>
      <c r="P187" s="235">
        <f>O187*H187</f>
        <v>0</v>
      </c>
      <c r="Q187" s="235">
        <v>0</v>
      </c>
      <c r="R187" s="235">
        <f>Q187*H187</f>
        <v>0</v>
      </c>
      <c r="S187" s="235">
        <v>0</v>
      </c>
      <c r="T187" s="236">
        <f>S187*H187</f>
        <v>0</v>
      </c>
      <c r="U187" s="38"/>
      <c r="V187" s="38"/>
      <c r="W187" s="38"/>
      <c r="X187" s="38"/>
      <c r="Y187" s="38"/>
      <c r="Z187" s="38"/>
      <c r="AA187" s="38"/>
      <c r="AB187" s="38"/>
      <c r="AC187" s="38"/>
      <c r="AD187" s="38"/>
      <c r="AE187" s="38"/>
      <c r="AR187" s="237" t="s">
        <v>392</v>
      </c>
      <c r="AT187" s="237" t="s">
        <v>307</v>
      </c>
      <c r="AU187" s="237" t="s">
        <v>86</v>
      </c>
      <c r="AY187" s="17" t="s">
        <v>304</v>
      </c>
      <c r="BE187" s="238">
        <f>IF(N187="základní",J187,0)</f>
        <v>0</v>
      </c>
      <c r="BF187" s="238">
        <f>IF(N187="snížená",J187,0)</f>
        <v>0</v>
      </c>
      <c r="BG187" s="238">
        <f>IF(N187="zákl. přenesená",J187,0)</f>
        <v>0</v>
      </c>
      <c r="BH187" s="238">
        <f>IF(N187="sníž. přenesená",J187,0)</f>
        <v>0</v>
      </c>
      <c r="BI187" s="238">
        <f>IF(N187="nulová",J187,0)</f>
        <v>0</v>
      </c>
      <c r="BJ187" s="17" t="s">
        <v>84</v>
      </c>
      <c r="BK187" s="238">
        <f>ROUND(I187*H187,2)</f>
        <v>0</v>
      </c>
      <c r="BL187" s="17" t="s">
        <v>392</v>
      </c>
      <c r="BM187" s="237" t="s">
        <v>440</v>
      </c>
    </row>
    <row r="188" s="12" customFormat="1" ht="22.8" customHeight="1">
      <c r="A188" s="12"/>
      <c r="B188" s="210"/>
      <c r="C188" s="211"/>
      <c r="D188" s="212" t="s">
        <v>76</v>
      </c>
      <c r="E188" s="224" t="s">
        <v>441</v>
      </c>
      <c r="F188" s="224" t="s">
        <v>442</v>
      </c>
      <c r="G188" s="211"/>
      <c r="H188" s="211"/>
      <c r="I188" s="214"/>
      <c r="J188" s="225">
        <f>BK188</f>
        <v>0</v>
      </c>
      <c r="K188" s="211"/>
      <c r="L188" s="216"/>
      <c r="M188" s="217"/>
      <c r="N188" s="218"/>
      <c r="O188" s="218"/>
      <c r="P188" s="219">
        <f>SUM(P189:P203)</f>
        <v>0</v>
      </c>
      <c r="Q188" s="218"/>
      <c r="R188" s="219">
        <f>SUM(R189:R203)</f>
        <v>0.33641500000000002</v>
      </c>
      <c r="S188" s="218"/>
      <c r="T188" s="220">
        <f>SUM(T189:T203)</f>
        <v>0.10200000000000001</v>
      </c>
      <c r="U188" s="12"/>
      <c r="V188" s="12"/>
      <c r="W188" s="12"/>
      <c r="X188" s="12"/>
      <c r="Y188" s="12"/>
      <c r="Z188" s="12"/>
      <c r="AA188" s="12"/>
      <c r="AB188" s="12"/>
      <c r="AC188" s="12"/>
      <c r="AD188" s="12"/>
      <c r="AE188" s="12"/>
      <c r="AR188" s="221" t="s">
        <v>86</v>
      </c>
      <c r="AT188" s="222" t="s">
        <v>76</v>
      </c>
      <c r="AU188" s="222" t="s">
        <v>84</v>
      </c>
      <c r="AY188" s="221" t="s">
        <v>304</v>
      </c>
      <c r="BK188" s="223">
        <f>SUM(BK189:BK203)</f>
        <v>0</v>
      </c>
    </row>
    <row r="189" s="2" customFormat="1" ht="24.15" customHeight="1">
      <c r="A189" s="38"/>
      <c r="B189" s="39"/>
      <c r="C189" s="226" t="s">
        <v>443</v>
      </c>
      <c r="D189" s="226" t="s">
        <v>307</v>
      </c>
      <c r="E189" s="227" t="s">
        <v>444</v>
      </c>
      <c r="F189" s="228" t="s">
        <v>445</v>
      </c>
      <c r="G189" s="229" t="s">
        <v>317</v>
      </c>
      <c r="H189" s="230">
        <v>34</v>
      </c>
      <c r="I189" s="231"/>
      <c r="J189" s="232">
        <f>ROUND(I189*H189,2)</f>
        <v>0</v>
      </c>
      <c r="K189" s="228" t="s">
        <v>318</v>
      </c>
      <c r="L189" s="44"/>
      <c r="M189" s="233" t="s">
        <v>1</v>
      </c>
      <c r="N189" s="234" t="s">
        <v>42</v>
      </c>
      <c r="O189" s="91"/>
      <c r="P189" s="235">
        <f>O189*H189</f>
        <v>0</v>
      </c>
      <c r="Q189" s="235">
        <v>3.0000000000000001E-05</v>
      </c>
      <c r="R189" s="235">
        <f>Q189*H189</f>
        <v>0.0010200000000000001</v>
      </c>
      <c r="S189" s="235">
        <v>0</v>
      </c>
      <c r="T189" s="236">
        <f>S189*H189</f>
        <v>0</v>
      </c>
      <c r="U189" s="38"/>
      <c r="V189" s="38"/>
      <c r="W189" s="38"/>
      <c r="X189" s="38"/>
      <c r="Y189" s="38"/>
      <c r="Z189" s="38"/>
      <c r="AA189" s="38"/>
      <c r="AB189" s="38"/>
      <c r="AC189" s="38"/>
      <c r="AD189" s="38"/>
      <c r="AE189" s="38"/>
      <c r="AR189" s="237" t="s">
        <v>392</v>
      </c>
      <c r="AT189" s="237" t="s">
        <v>307</v>
      </c>
      <c r="AU189" s="237" t="s">
        <v>86</v>
      </c>
      <c r="AY189" s="17" t="s">
        <v>304</v>
      </c>
      <c r="BE189" s="238">
        <f>IF(N189="základní",J189,0)</f>
        <v>0</v>
      </c>
      <c r="BF189" s="238">
        <f>IF(N189="snížená",J189,0)</f>
        <v>0</v>
      </c>
      <c r="BG189" s="238">
        <f>IF(N189="zákl. přenesená",J189,0)</f>
        <v>0</v>
      </c>
      <c r="BH189" s="238">
        <f>IF(N189="sníž. přenesená",J189,0)</f>
        <v>0</v>
      </c>
      <c r="BI189" s="238">
        <f>IF(N189="nulová",J189,0)</f>
        <v>0</v>
      </c>
      <c r="BJ189" s="17" t="s">
        <v>84</v>
      </c>
      <c r="BK189" s="238">
        <f>ROUND(I189*H189,2)</f>
        <v>0</v>
      </c>
      <c r="BL189" s="17" t="s">
        <v>392</v>
      </c>
      <c r="BM189" s="237" t="s">
        <v>446</v>
      </c>
    </row>
    <row r="190" s="2" customFormat="1" ht="33" customHeight="1">
      <c r="A190" s="38"/>
      <c r="B190" s="39"/>
      <c r="C190" s="226" t="s">
        <v>447</v>
      </c>
      <c r="D190" s="226" t="s">
        <v>307</v>
      </c>
      <c r="E190" s="227" t="s">
        <v>448</v>
      </c>
      <c r="F190" s="228" t="s">
        <v>449</v>
      </c>
      <c r="G190" s="229" t="s">
        <v>317</v>
      </c>
      <c r="H190" s="230">
        <v>34</v>
      </c>
      <c r="I190" s="231"/>
      <c r="J190" s="232">
        <f>ROUND(I190*H190,2)</f>
        <v>0</v>
      </c>
      <c r="K190" s="228" t="s">
        <v>318</v>
      </c>
      <c r="L190" s="44"/>
      <c r="M190" s="233" t="s">
        <v>1</v>
      </c>
      <c r="N190" s="234" t="s">
        <v>42</v>
      </c>
      <c r="O190" s="91"/>
      <c r="P190" s="235">
        <f>O190*H190</f>
        <v>0</v>
      </c>
      <c r="Q190" s="235">
        <v>0.0074999999999999997</v>
      </c>
      <c r="R190" s="235">
        <f>Q190*H190</f>
        <v>0.255</v>
      </c>
      <c r="S190" s="235">
        <v>0</v>
      </c>
      <c r="T190" s="236">
        <f>S190*H190</f>
        <v>0</v>
      </c>
      <c r="U190" s="38"/>
      <c r="V190" s="38"/>
      <c r="W190" s="38"/>
      <c r="X190" s="38"/>
      <c r="Y190" s="38"/>
      <c r="Z190" s="38"/>
      <c r="AA190" s="38"/>
      <c r="AB190" s="38"/>
      <c r="AC190" s="38"/>
      <c r="AD190" s="38"/>
      <c r="AE190" s="38"/>
      <c r="AR190" s="237" t="s">
        <v>392</v>
      </c>
      <c r="AT190" s="237" t="s">
        <v>307</v>
      </c>
      <c r="AU190" s="237" t="s">
        <v>86</v>
      </c>
      <c r="AY190" s="17" t="s">
        <v>304</v>
      </c>
      <c r="BE190" s="238">
        <f>IF(N190="základní",J190,0)</f>
        <v>0</v>
      </c>
      <c r="BF190" s="238">
        <f>IF(N190="snížená",J190,0)</f>
        <v>0</v>
      </c>
      <c r="BG190" s="238">
        <f>IF(N190="zákl. přenesená",J190,0)</f>
        <v>0</v>
      </c>
      <c r="BH190" s="238">
        <f>IF(N190="sníž. přenesená",J190,0)</f>
        <v>0</v>
      </c>
      <c r="BI190" s="238">
        <f>IF(N190="nulová",J190,0)</f>
        <v>0</v>
      </c>
      <c r="BJ190" s="17" t="s">
        <v>84</v>
      </c>
      <c r="BK190" s="238">
        <f>ROUND(I190*H190,2)</f>
        <v>0</v>
      </c>
      <c r="BL190" s="17" t="s">
        <v>392</v>
      </c>
      <c r="BM190" s="237" t="s">
        <v>450</v>
      </c>
    </row>
    <row r="191" s="2" customFormat="1" ht="24.15" customHeight="1">
      <c r="A191" s="38"/>
      <c r="B191" s="39"/>
      <c r="C191" s="226" t="s">
        <v>451</v>
      </c>
      <c r="D191" s="226" t="s">
        <v>307</v>
      </c>
      <c r="E191" s="227" t="s">
        <v>452</v>
      </c>
      <c r="F191" s="228" t="s">
        <v>453</v>
      </c>
      <c r="G191" s="229" t="s">
        <v>317</v>
      </c>
      <c r="H191" s="230">
        <v>34</v>
      </c>
      <c r="I191" s="231"/>
      <c r="J191" s="232">
        <f>ROUND(I191*H191,2)</f>
        <v>0</v>
      </c>
      <c r="K191" s="228" t="s">
        <v>318</v>
      </c>
      <c r="L191" s="44"/>
      <c r="M191" s="233" t="s">
        <v>1</v>
      </c>
      <c r="N191" s="234" t="s">
        <v>42</v>
      </c>
      <c r="O191" s="91"/>
      <c r="P191" s="235">
        <f>O191*H191</f>
        <v>0</v>
      </c>
      <c r="Q191" s="235">
        <v>0</v>
      </c>
      <c r="R191" s="235">
        <f>Q191*H191</f>
        <v>0</v>
      </c>
      <c r="S191" s="235">
        <v>0.0030000000000000001</v>
      </c>
      <c r="T191" s="236">
        <f>S191*H191</f>
        <v>0.10200000000000001</v>
      </c>
      <c r="U191" s="38"/>
      <c r="V191" s="38"/>
      <c r="W191" s="38"/>
      <c r="X191" s="38"/>
      <c r="Y191" s="38"/>
      <c r="Z191" s="38"/>
      <c r="AA191" s="38"/>
      <c r="AB191" s="38"/>
      <c r="AC191" s="38"/>
      <c r="AD191" s="38"/>
      <c r="AE191" s="38"/>
      <c r="AR191" s="237" t="s">
        <v>392</v>
      </c>
      <c r="AT191" s="237" t="s">
        <v>307</v>
      </c>
      <c r="AU191" s="237" t="s">
        <v>86</v>
      </c>
      <c r="AY191" s="17" t="s">
        <v>304</v>
      </c>
      <c r="BE191" s="238">
        <f>IF(N191="základní",J191,0)</f>
        <v>0</v>
      </c>
      <c r="BF191" s="238">
        <f>IF(N191="snížená",J191,0)</f>
        <v>0</v>
      </c>
      <c r="BG191" s="238">
        <f>IF(N191="zákl. přenesená",J191,0)</f>
        <v>0</v>
      </c>
      <c r="BH191" s="238">
        <f>IF(N191="sníž. přenesená",J191,0)</f>
        <v>0</v>
      </c>
      <c r="BI191" s="238">
        <f>IF(N191="nulová",J191,0)</f>
        <v>0</v>
      </c>
      <c r="BJ191" s="17" t="s">
        <v>84</v>
      </c>
      <c r="BK191" s="238">
        <f>ROUND(I191*H191,2)</f>
        <v>0</v>
      </c>
      <c r="BL191" s="17" t="s">
        <v>392</v>
      </c>
      <c r="BM191" s="237" t="s">
        <v>454</v>
      </c>
    </row>
    <row r="192" s="13" customFormat="1">
      <c r="A192" s="13"/>
      <c r="B192" s="239"/>
      <c r="C192" s="240"/>
      <c r="D192" s="241" t="s">
        <v>323</v>
      </c>
      <c r="E192" s="242" t="s">
        <v>1</v>
      </c>
      <c r="F192" s="243" t="s">
        <v>1397</v>
      </c>
      <c r="G192" s="240"/>
      <c r="H192" s="244">
        <v>29</v>
      </c>
      <c r="I192" s="245"/>
      <c r="J192" s="240"/>
      <c r="K192" s="240"/>
      <c r="L192" s="246"/>
      <c r="M192" s="247"/>
      <c r="N192" s="248"/>
      <c r="O192" s="248"/>
      <c r="P192" s="248"/>
      <c r="Q192" s="248"/>
      <c r="R192" s="248"/>
      <c r="S192" s="248"/>
      <c r="T192" s="249"/>
      <c r="U192" s="13"/>
      <c r="V192" s="13"/>
      <c r="W192" s="13"/>
      <c r="X192" s="13"/>
      <c r="Y192" s="13"/>
      <c r="Z192" s="13"/>
      <c r="AA192" s="13"/>
      <c r="AB192" s="13"/>
      <c r="AC192" s="13"/>
      <c r="AD192" s="13"/>
      <c r="AE192" s="13"/>
      <c r="AT192" s="250" t="s">
        <v>323</v>
      </c>
      <c r="AU192" s="250" t="s">
        <v>86</v>
      </c>
      <c r="AV192" s="13" t="s">
        <v>86</v>
      </c>
      <c r="AW192" s="13" t="s">
        <v>32</v>
      </c>
      <c r="AX192" s="13" t="s">
        <v>77</v>
      </c>
      <c r="AY192" s="250" t="s">
        <v>304</v>
      </c>
    </row>
    <row r="193" s="13" customFormat="1">
      <c r="A193" s="13"/>
      <c r="B193" s="239"/>
      <c r="C193" s="240"/>
      <c r="D193" s="241" t="s">
        <v>323</v>
      </c>
      <c r="E193" s="242" t="s">
        <v>1</v>
      </c>
      <c r="F193" s="243" t="s">
        <v>1398</v>
      </c>
      <c r="G193" s="240"/>
      <c r="H193" s="244">
        <v>5</v>
      </c>
      <c r="I193" s="245"/>
      <c r="J193" s="240"/>
      <c r="K193" s="240"/>
      <c r="L193" s="246"/>
      <c r="M193" s="247"/>
      <c r="N193" s="248"/>
      <c r="O193" s="248"/>
      <c r="P193" s="248"/>
      <c r="Q193" s="248"/>
      <c r="R193" s="248"/>
      <c r="S193" s="248"/>
      <c r="T193" s="249"/>
      <c r="U193" s="13"/>
      <c r="V193" s="13"/>
      <c r="W193" s="13"/>
      <c r="X193" s="13"/>
      <c r="Y193" s="13"/>
      <c r="Z193" s="13"/>
      <c r="AA193" s="13"/>
      <c r="AB193" s="13"/>
      <c r="AC193" s="13"/>
      <c r="AD193" s="13"/>
      <c r="AE193" s="13"/>
      <c r="AT193" s="250" t="s">
        <v>323</v>
      </c>
      <c r="AU193" s="250" t="s">
        <v>86</v>
      </c>
      <c r="AV193" s="13" t="s">
        <v>86</v>
      </c>
      <c r="AW193" s="13" t="s">
        <v>32</v>
      </c>
      <c r="AX193" s="13" t="s">
        <v>77</v>
      </c>
      <c r="AY193" s="250" t="s">
        <v>304</v>
      </c>
    </row>
    <row r="194" s="15" customFormat="1">
      <c r="A194" s="15"/>
      <c r="B194" s="261"/>
      <c r="C194" s="262"/>
      <c r="D194" s="241" t="s">
        <v>323</v>
      </c>
      <c r="E194" s="263" t="s">
        <v>1</v>
      </c>
      <c r="F194" s="264" t="s">
        <v>338</v>
      </c>
      <c r="G194" s="262"/>
      <c r="H194" s="265">
        <v>34</v>
      </c>
      <c r="I194" s="266"/>
      <c r="J194" s="262"/>
      <c r="K194" s="262"/>
      <c r="L194" s="267"/>
      <c r="M194" s="268"/>
      <c r="N194" s="269"/>
      <c r="O194" s="269"/>
      <c r="P194" s="269"/>
      <c r="Q194" s="269"/>
      <c r="R194" s="269"/>
      <c r="S194" s="269"/>
      <c r="T194" s="270"/>
      <c r="U194" s="15"/>
      <c r="V194" s="15"/>
      <c r="W194" s="15"/>
      <c r="X194" s="15"/>
      <c r="Y194" s="15"/>
      <c r="Z194" s="15"/>
      <c r="AA194" s="15"/>
      <c r="AB194" s="15"/>
      <c r="AC194" s="15"/>
      <c r="AD194" s="15"/>
      <c r="AE194" s="15"/>
      <c r="AT194" s="271" t="s">
        <v>323</v>
      </c>
      <c r="AU194" s="271" t="s">
        <v>86</v>
      </c>
      <c r="AV194" s="15" t="s">
        <v>311</v>
      </c>
      <c r="AW194" s="15" t="s">
        <v>32</v>
      </c>
      <c r="AX194" s="15" t="s">
        <v>84</v>
      </c>
      <c r="AY194" s="271" t="s">
        <v>304</v>
      </c>
    </row>
    <row r="195" s="2" customFormat="1" ht="16.5" customHeight="1">
      <c r="A195" s="38"/>
      <c r="B195" s="39"/>
      <c r="C195" s="226" t="s">
        <v>456</v>
      </c>
      <c r="D195" s="226" t="s">
        <v>307</v>
      </c>
      <c r="E195" s="227" t="s">
        <v>457</v>
      </c>
      <c r="F195" s="228" t="s">
        <v>458</v>
      </c>
      <c r="G195" s="229" t="s">
        <v>317</v>
      </c>
      <c r="H195" s="230">
        <v>29</v>
      </c>
      <c r="I195" s="231"/>
      <c r="J195" s="232">
        <f>ROUND(I195*H195,2)</f>
        <v>0</v>
      </c>
      <c r="K195" s="228" t="s">
        <v>318</v>
      </c>
      <c r="L195" s="44"/>
      <c r="M195" s="233" t="s">
        <v>1</v>
      </c>
      <c r="N195" s="234" t="s">
        <v>42</v>
      </c>
      <c r="O195" s="91"/>
      <c r="P195" s="235">
        <f>O195*H195</f>
        <v>0</v>
      </c>
      <c r="Q195" s="235">
        <v>0.00050000000000000001</v>
      </c>
      <c r="R195" s="235">
        <f>Q195*H195</f>
        <v>0.014500000000000001</v>
      </c>
      <c r="S195" s="235">
        <v>0</v>
      </c>
      <c r="T195" s="236">
        <f>S195*H195</f>
        <v>0</v>
      </c>
      <c r="U195" s="38"/>
      <c r="V195" s="38"/>
      <c r="W195" s="38"/>
      <c r="X195" s="38"/>
      <c r="Y195" s="38"/>
      <c r="Z195" s="38"/>
      <c r="AA195" s="38"/>
      <c r="AB195" s="38"/>
      <c r="AC195" s="38"/>
      <c r="AD195" s="38"/>
      <c r="AE195" s="38"/>
      <c r="AR195" s="237" t="s">
        <v>392</v>
      </c>
      <c r="AT195" s="237" t="s">
        <v>307</v>
      </c>
      <c r="AU195" s="237" t="s">
        <v>86</v>
      </c>
      <c r="AY195" s="17" t="s">
        <v>304</v>
      </c>
      <c r="BE195" s="238">
        <f>IF(N195="základní",J195,0)</f>
        <v>0</v>
      </c>
      <c r="BF195" s="238">
        <f>IF(N195="snížená",J195,0)</f>
        <v>0</v>
      </c>
      <c r="BG195" s="238">
        <f>IF(N195="zákl. přenesená",J195,0)</f>
        <v>0</v>
      </c>
      <c r="BH195" s="238">
        <f>IF(N195="sníž. přenesená",J195,0)</f>
        <v>0</v>
      </c>
      <c r="BI195" s="238">
        <f>IF(N195="nulová",J195,0)</f>
        <v>0</v>
      </c>
      <c r="BJ195" s="17" t="s">
        <v>84</v>
      </c>
      <c r="BK195" s="238">
        <f>ROUND(I195*H195,2)</f>
        <v>0</v>
      </c>
      <c r="BL195" s="17" t="s">
        <v>392</v>
      </c>
      <c r="BM195" s="237" t="s">
        <v>459</v>
      </c>
    </row>
    <row r="196" s="13" customFormat="1">
      <c r="A196" s="13"/>
      <c r="B196" s="239"/>
      <c r="C196" s="240"/>
      <c r="D196" s="241" t="s">
        <v>323</v>
      </c>
      <c r="E196" s="242" t="s">
        <v>1</v>
      </c>
      <c r="F196" s="243" t="s">
        <v>1399</v>
      </c>
      <c r="G196" s="240"/>
      <c r="H196" s="244">
        <v>29</v>
      </c>
      <c r="I196" s="245"/>
      <c r="J196" s="240"/>
      <c r="K196" s="240"/>
      <c r="L196" s="246"/>
      <c r="M196" s="247"/>
      <c r="N196" s="248"/>
      <c r="O196" s="248"/>
      <c r="P196" s="248"/>
      <c r="Q196" s="248"/>
      <c r="R196" s="248"/>
      <c r="S196" s="248"/>
      <c r="T196" s="249"/>
      <c r="U196" s="13"/>
      <c r="V196" s="13"/>
      <c r="W196" s="13"/>
      <c r="X196" s="13"/>
      <c r="Y196" s="13"/>
      <c r="Z196" s="13"/>
      <c r="AA196" s="13"/>
      <c r="AB196" s="13"/>
      <c r="AC196" s="13"/>
      <c r="AD196" s="13"/>
      <c r="AE196" s="13"/>
      <c r="AT196" s="250" t="s">
        <v>323</v>
      </c>
      <c r="AU196" s="250" t="s">
        <v>86</v>
      </c>
      <c r="AV196" s="13" t="s">
        <v>86</v>
      </c>
      <c r="AW196" s="13" t="s">
        <v>32</v>
      </c>
      <c r="AX196" s="13" t="s">
        <v>84</v>
      </c>
      <c r="AY196" s="250" t="s">
        <v>304</v>
      </c>
    </row>
    <row r="197" s="2" customFormat="1" ht="44.25" customHeight="1">
      <c r="A197" s="38"/>
      <c r="B197" s="39"/>
      <c r="C197" s="273" t="s">
        <v>461</v>
      </c>
      <c r="D197" s="273" t="s">
        <v>423</v>
      </c>
      <c r="E197" s="274" t="s">
        <v>462</v>
      </c>
      <c r="F197" s="275" t="s">
        <v>463</v>
      </c>
      <c r="G197" s="276" t="s">
        <v>317</v>
      </c>
      <c r="H197" s="277">
        <v>31.899999999999999</v>
      </c>
      <c r="I197" s="278"/>
      <c r="J197" s="279">
        <f>ROUND(I197*H197,2)</f>
        <v>0</v>
      </c>
      <c r="K197" s="275" t="s">
        <v>318</v>
      </c>
      <c r="L197" s="280"/>
      <c r="M197" s="281" t="s">
        <v>1</v>
      </c>
      <c r="N197" s="282" t="s">
        <v>42</v>
      </c>
      <c r="O197" s="91"/>
      <c r="P197" s="235">
        <f>O197*H197</f>
        <v>0</v>
      </c>
      <c r="Q197" s="235">
        <v>0.00155</v>
      </c>
      <c r="R197" s="235">
        <f>Q197*H197</f>
        <v>0.049444999999999996</v>
      </c>
      <c r="S197" s="235">
        <v>0</v>
      </c>
      <c r="T197" s="236">
        <f>S197*H197</f>
        <v>0</v>
      </c>
      <c r="U197" s="38"/>
      <c r="V197" s="38"/>
      <c r="W197" s="38"/>
      <c r="X197" s="38"/>
      <c r="Y197" s="38"/>
      <c r="Z197" s="38"/>
      <c r="AA197" s="38"/>
      <c r="AB197" s="38"/>
      <c r="AC197" s="38"/>
      <c r="AD197" s="38"/>
      <c r="AE197" s="38"/>
      <c r="AR197" s="237" t="s">
        <v>426</v>
      </c>
      <c r="AT197" s="237" t="s">
        <v>423</v>
      </c>
      <c r="AU197" s="237" t="s">
        <v>86</v>
      </c>
      <c r="AY197" s="17" t="s">
        <v>304</v>
      </c>
      <c r="BE197" s="238">
        <f>IF(N197="základní",J197,0)</f>
        <v>0</v>
      </c>
      <c r="BF197" s="238">
        <f>IF(N197="snížená",J197,0)</f>
        <v>0</v>
      </c>
      <c r="BG197" s="238">
        <f>IF(N197="zákl. přenesená",J197,0)</f>
        <v>0</v>
      </c>
      <c r="BH197" s="238">
        <f>IF(N197="sníž. přenesená",J197,0)</f>
        <v>0</v>
      </c>
      <c r="BI197" s="238">
        <f>IF(N197="nulová",J197,0)</f>
        <v>0</v>
      </c>
      <c r="BJ197" s="17" t="s">
        <v>84</v>
      </c>
      <c r="BK197" s="238">
        <f>ROUND(I197*H197,2)</f>
        <v>0</v>
      </c>
      <c r="BL197" s="17" t="s">
        <v>392</v>
      </c>
      <c r="BM197" s="237" t="s">
        <v>464</v>
      </c>
    </row>
    <row r="198" s="13" customFormat="1">
      <c r="A198" s="13"/>
      <c r="B198" s="239"/>
      <c r="C198" s="240"/>
      <c r="D198" s="241" t="s">
        <v>323</v>
      </c>
      <c r="E198" s="240"/>
      <c r="F198" s="243" t="s">
        <v>1400</v>
      </c>
      <c r="G198" s="240"/>
      <c r="H198" s="244">
        <v>31.899999999999999</v>
      </c>
      <c r="I198" s="245"/>
      <c r="J198" s="240"/>
      <c r="K198" s="240"/>
      <c r="L198" s="246"/>
      <c r="M198" s="247"/>
      <c r="N198" s="248"/>
      <c r="O198" s="248"/>
      <c r="P198" s="248"/>
      <c r="Q198" s="248"/>
      <c r="R198" s="248"/>
      <c r="S198" s="248"/>
      <c r="T198" s="249"/>
      <c r="U198" s="13"/>
      <c r="V198" s="13"/>
      <c r="W198" s="13"/>
      <c r="X198" s="13"/>
      <c r="Y198" s="13"/>
      <c r="Z198" s="13"/>
      <c r="AA198" s="13"/>
      <c r="AB198" s="13"/>
      <c r="AC198" s="13"/>
      <c r="AD198" s="13"/>
      <c r="AE198" s="13"/>
      <c r="AT198" s="250" t="s">
        <v>323</v>
      </c>
      <c r="AU198" s="250" t="s">
        <v>86</v>
      </c>
      <c r="AV198" s="13" t="s">
        <v>86</v>
      </c>
      <c r="AW198" s="13" t="s">
        <v>4</v>
      </c>
      <c r="AX198" s="13" t="s">
        <v>84</v>
      </c>
      <c r="AY198" s="250" t="s">
        <v>304</v>
      </c>
    </row>
    <row r="199" s="2" customFormat="1" ht="16.5" customHeight="1">
      <c r="A199" s="38"/>
      <c r="B199" s="39"/>
      <c r="C199" s="226" t="s">
        <v>466</v>
      </c>
      <c r="D199" s="226" t="s">
        <v>307</v>
      </c>
      <c r="E199" s="227" t="s">
        <v>1401</v>
      </c>
      <c r="F199" s="228" t="s">
        <v>1402</v>
      </c>
      <c r="G199" s="229" t="s">
        <v>317</v>
      </c>
      <c r="H199" s="230">
        <v>5</v>
      </c>
      <c r="I199" s="231"/>
      <c r="J199" s="232">
        <f>ROUND(I199*H199,2)</f>
        <v>0</v>
      </c>
      <c r="K199" s="228" t="s">
        <v>318</v>
      </c>
      <c r="L199" s="44"/>
      <c r="M199" s="233" t="s">
        <v>1</v>
      </c>
      <c r="N199" s="234" t="s">
        <v>42</v>
      </c>
      <c r="O199" s="91"/>
      <c r="P199" s="235">
        <f>O199*H199</f>
        <v>0</v>
      </c>
      <c r="Q199" s="235">
        <v>0.00029999999999999997</v>
      </c>
      <c r="R199" s="235">
        <f>Q199*H199</f>
        <v>0.0014999999999999998</v>
      </c>
      <c r="S199" s="235">
        <v>0</v>
      </c>
      <c r="T199" s="236">
        <f>S199*H199</f>
        <v>0</v>
      </c>
      <c r="U199" s="38"/>
      <c r="V199" s="38"/>
      <c r="W199" s="38"/>
      <c r="X199" s="38"/>
      <c r="Y199" s="38"/>
      <c r="Z199" s="38"/>
      <c r="AA199" s="38"/>
      <c r="AB199" s="38"/>
      <c r="AC199" s="38"/>
      <c r="AD199" s="38"/>
      <c r="AE199" s="38"/>
      <c r="AR199" s="237" t="s">
        <v>392</v>
      </c>
      <c r="AT199" s="237" t="s">
        <v>307</v>
      </c>
      <c r="AU199" s="237" t="s">
        <v>86</v>
      </c>
      <c r="AY199" s="17" t="s">
        <v>304</v>
      </c>
      <c r="BE199" s="238">
        <f>IF(N199="základní",J199,0)</f>
        <v>0</v>
      </c>
      <c r="BF199" s="238">
        <f>IF(N199="snížená",J199,0)</f>
        <v>0</v>
      </c>
      <c r="BG199" s="238">
        <f>IF(N199="zákl. přenesená",J199,0)</f>
        <v>0</v>
      </c>
      <c r="BH199" s="238">
        <f>IF(N199="sníž. přenesená",J199,0)</f>
        <v>0</v>
      </c>
      <c r="BI199" s="238">
        <f>IF(N199="nulová",J199,0)</f>
        <v>0</v>
      </c>
      <c r="BJ199" s="17" t="s">
        <v>84</v>
      </c>
      <c r="BK199" s="238">
        <f>ROUND(I199*H199,2)</f>
        <v>0</v>
      </c>
      <c r="BL199" s="17" t="s">
        <v>392</v>
      </c>
      <c r="BM199" s="237" t="s">
        <v>1403</v>
      </c>
    </row>
    <row r="200" s="13" customFormat="1">
      <c r="A200" s="13"/>
      <c r="B200" s="239"/>
      <c r="C200" s="240"/>
      <c r="D200" s="241" t="s">
        <v>323</v>
      </c>
      <c r="E200" s="242" t="s">
        <v>1</v>
      </c>
      <c r="F200" s="243" t="s">
        <v>1404</v>
      </c>
      <c r="G200" s="240"/>
      <c r="H200" s="244">
        <v>5</v>
      </c>
      <c r="I200" s="245"/>
      <c r="J200" s="240"/>
      <c r="K200" s="240"/>
      <c r="L200" s="246"/>
      <c r="M200" s="247"/>
      <c r="N200" s="248"/>
      <c r="O200" s="248"/>
      <c r="P200" s="248"/>
      <c r="Q200" s="248"/>
      <c r="R200" s="248"/>
      <c r="S200" s="248"/>
      <c r="T200" s="249"/>
      <c r="U200" s="13"/>
      <c r="V200" s="13"/>
      <c r="W200" s="13"/>
      <c r="X200" s="13"/>
      <c r="Y200" s="13"/>
      <c r="Z200" s="13"/>
      <c r="AA200" s="13"/>
      <c r="AB200" s="13"/>
      <c r="AC200" s="13"/>
      <c r="AD200" s="13"/>
      <c r="AE200" s="13"/>
      <c r="AT200" s="250" t="s">
        <v>323</v>
      </c>
      <c r="AU200" s="250" t="s">
        <v>86</v>
      </c>
      <c r="AV200" s="13" t="s">
        <v>86</v>
      </c>
      <c r="AW200" s="13" t="s">
        <v>32</v>
      </c>
      <c r="AX200" s="13" t="s">
        <v>84</v>
      </c>
      <c r="AY200" s="250" t="s">
        <v>304</v>
      </c>
    </row>
    <row r="201" s="2" customFormat="1" ht="44.25" customHeight="1">
      <c r="A201" s="38"/>
      <c r="B201" s="39"/>
      <c r="C201" s="273" t="s">
        <v>426</v>
      </c>
      <c r="D201" s="273" t="s">
        <v>423</v>
      </c>
      <c r="E201" s="274" t="s">
        <v>1405</v>
      </c>
      <c r="F201" s="275" t="s">
        <v>1406</v>
      </c>
      <c r="G201" s="276" t="s">
        <v>317</v>
      </c>
      <c r="H201" s="277">
        <v>5.75</v>
      </c>
      <c r="I201" s="278"/>
      <c r="J201" s="279">
        <f>ROUND(I201*H201,2)</f>
        <v>0</v>
      </c>
      <c r="K201" s="275" t="s">
        <v>318</v>
      </c>
      <c r="L201" s="280"/>
      <c r="M201" s="281" t="s">
        <v>1</v>
      </c>
      <c r="N201" s="282" t="s">
        <v>42</v>
      </c>
      <c r="O201" s="91"/>
      <c r="P201" s="235">
        <f>O201*H201</f>
        <v>0</v>
      </c>
      <c r="Q201" s="235">
        <v>0.0025999999999999999</v>
      </c>
      <c r="R201" s="235">
        <f>Q201*H201</f>
        <v>0.01495</v>
      </c>
      <c r="S201" s="235">
        <v>0</v>
      </c>
      <c r="T201" s="236">
        <f>S201*H201</f>
        <v>0</v>
      </c>
      <c r="U201" s="38"/>
      <c r="V201" s="38"/>
      <c r="W201" s="38"/>
      <c r="X201" s="38"/>
      <c r="Y201" s="38"/>
      <c r="Z201" s="38"/>
      <c r="AA201" s="38"/>
      <c r="AB201" s="38"/>
      <c r="AC201" s="38"/>
      <c r="AD201" s="38"/>
      <c r="AE201" s="38"/>
      <c r="AR201" s="237" t="s">
        <v>426</v>
      </c>
      <c r="AT201" s="237" t="s">
        <v>423</v>
      </c>
      <c r="AU201" s="237" t="s">
        <v>86</v>
      </c>
      <c r="AY201" s="17" t="s">
        <v>304</v>
      </c>
      <c r="BE201" s="238">
        <f>IF(N201="základní",J201,0)</f>
        <v>0</v>
      </c>
      <c r="BF201" s="238">
        <f>IF(N201="snížená",J201,0)</f>
        <v>0</v>
      </c>
      <c r="BG201" s="238">
        <f>IF(N201="zákl. přenesená",J201,0)</f>
        <v>0</v>
      </c>
      <c r="BH201" s="238">
        <f>IF(N201="sníž. přenesená",J201,0)</f>
        <v>0</v>
      </c>
      <c r="BI201" s="238">
        <f>IF(N201="nulová",J201,0)</f>
        <v>0</v>
      </c>
      <c r="BJ201" s="17" t="s">
        <v>84</v>
      </c>
      <c r="BK201" s="238">
        <f>ROUND(I201*H201,2)</f>
        <v>0</v>
      </c>
      <c r="BL201" s="17" t="s">
        <v>392</v>
      </c>
      <c r="BM201" s="237" t="s">
        <v>1407</v>
      </c>
    </row>
    <row r="202" s="13" customFormat="1">
      <c r="A202" s="13"/>
      <c r="B202" s="239"/>
      <c r="C202" s="240"/>
      <c r="D202" s="241" t="s">
        <v>323</v>
      </c>
      <c r="E202" s="240"/>
      <c r="F202" s="243" t="s">
        <v>1408</v>
      </c>
      <c r="G202" s="240"/>
      <c r="H202" s="244">
        <v>5.75</v>
      </c>
      <c r="I202" s="245"/>
      <c r="J202" s="240"/>
      <c r="K202" s="240"/>
      <c r="L202" s="246"/>
      <c r="M202" s="247"/>
      <c r="N202" s="248"/>
      <c r="O202" s="248"/>
      <c r="P202" s="248"/>
      <c r="Q202" s="248"/>
      <c r="R202" s="248"/>
      <c r="S202" s="248"/>
      <c r="T202" s="249"/>
      <c r="U202" s="13"/>
      <c r="V202" s="13"/>
      <c r="W202" s="13"/>
      <c r="X202" s="13"/>
      <c r="Y202" s="13"/>
      <c r="Z202" s="13"/>
      <c r="AA202" s="13"/>
      <c r="AB202" s="13"/>
      <c r="AC202" s="13"/>
      <c r="AD202" s="13"/>
      <c r="AE202" s="13"/>
      <c r="AT202" s="250" t="s">
        <v>323</v>
      </c>
      <c r="AU202" s="250" t="s">
        <v>86</v>
      </c>
      <c r="AV202" s="13" t="s">
        <v>86</v>
      </c>
      <c r="AW202" s="13" t="s">
        <v>4</v>
      </c>
      <c r="AX202" s="13" t="s">
        <v>84</v>
      </c>
      <c r="AY202" s="250" t="s">
        <v>304</v>
      </c>
    </row>
    <row r="203" s="2" customFormat="1" ht="24.15" customHeight="1">
      <c r="A203" s="38"/>
      <c r="B203" s="39"/>
      <c r="C203" s="226" t="s">
        <v>475</v>
      </c>
      <c r="D203" s="226" t="s">
        <v>307</v>
      </c>
      <c r="E203" s="227" t="s">
        <v>467</v>
      </c>
      <c r="F203" s="228" t="s">
        <v>468</v>
      </c>
      <c r="G203" s="229" t="s">
        <v>406</v>
      </c>
      <c r="H203" s="272"/>
      <c r="I203" s="231"/>
      <c r="J203" s="232">
        <f>ROUND(I203*H203,2)</f>
        <v>0</v>
      </c>
      <c r="K203" s="228" t="s">
        <v>318</v>
      </c>
      <c r="L203" s="44"/>
      <c r="M203" s="233" t="s">
        <v>1</v>
      </c>
      <c r="N203" s="234" t="s">
        <v>42</v>
      </c>
      <c r="O203" s="91"/>
      <c r="P203" s="235">
        <f>O203*H203</f>
        <v>0</v>
      </c>
      <c r="Q203" s="235">
        <v>0</v>
      </c>
      <c r="R203" s="235">
        <f>Q203*H203</f>
        <v>0</v>
      </c>
      <c r="S203" s="235">
        <v>0</v>
      </c>
      <c r="T203" s="236">
        <f>S203*H203</f>
        <v>0</v>
      </c>
      <c r="U203" s="38"/>
      <c r="V203" s="38"/>
      <c r="W203" s="38"/>
      <c r="X203" s="38"/>
      <c r="Y203" s="38"/>
      <c r="Z203" s="38"/>
      <c r="AA203" s="38"/>
      <c r="AB203" s="38"/>
      <c r="AC203" s="38"/>
      <c r="AD203" s="38"/>
      <c r="AE203" s="38"/>
      <c r="AR203" s="237" t="s">
        <v>392</v>
      </c>
      <c r="AT203" s="237" t="s">
        <v>307</v>
      </c>
      <c r="AU203" s="237" t="s">
        <v>86</v>
      </c>
      <c r="AY203" s="17" t="s">
        <v>304</v>
      </c>
      <c r="BE203" s="238">
        <f>IF(N203="základní",J203,0)</f>
        <v>0</v>
      </c>
      <c r="BF203" s="238">
        <f>IF(N203="snížená",J203,0)</f>
        <v>0</v>
      </c>
      <c r="BG203" s="238">
        <f>IF(N203="zákl. přenesená",J203,0)</f>
        <v>0</v>
      </c>
      <c r="BH203" s="238">
        <f>IF(N203="sníž. přenesená",J203,0)</f>
        <v>0</v>
      </c>
      <c r="BI203" s="238">
        <f>IF(N203="nulová",J203,0)</f>
        <v>0</v>
      </c>
      <c r="BJ203" s="17" t="s">
        <v>84</v>
      </c>
      <c r="BK203" s="238">
        <f>ROUND(I203*H203,2)</f>
        <v>0</v>
      </c>
      <c r="BL203" s="17" t="s">
        <v>392</v>
      </c>
      <c r="BM203" s="237" t="s">
        <v>469</v>
      </c>
    </row>
    <row r="204" s="12" customFormat="1" ht="22.8" customHeight="1">
      <c r="A204" s="12"/>
      <c r="B204" s="210"/>
      <c r="C204" s="211"/>
      <c r="D204" s="212" t="s">
        <v>76</v>
      </c>
      <c r="E204" s="224" t="s">
        <v>470</v>
      </c>
      <c r="F204" s="224" t="s">
        <v>471</v>
      </c>
      <c r="G204" s="211"/>
      <c r="H204" s="211"/>
      <c r="I204" s="214"/>
      <c r="J204" s="225">
        <f>BK204</f>
        <v>0</v>
      </c>
      <c r="K204" s="211"/>
      <c r="L204" s="216"/>
      <c r="M204" s="217"/>
      <c r="N204" s="218"/>
      <c r="O204" s="218"/>
      <c r="P204" s="219">
        <f>SUM(P205:P220)</f>
        <v>0</v>
      </c>
      <c r="Q204" s="218"/>
      <c r="R204" s="219">
        <f>SUM(R205:R220)</f>
        <v>1.5819080000000003</v>
      </c>
      <c r="S204" s="218"/>
      <c r="T204" s="220">
        <f>SUM(T205:T220)</f>
        <v>0</v>
      </c>
      <c r="U204" s="12"/>
      <c r="V204" s="12"/>
      <c r="W204" s="12"/>
      <c r="X204" s="12"/>
      <c r="Y204" s="12"/>
      <c r="Z204" s="12"/>
      <c r="AA204" s="12"/>
      <c r="AB204" s="12"/>
      <c r="AC204" s="12"/>
      <c r="AD204" s="12"/>
      <c r="AE204" s="12"/>
      <c r="AR204" s="221" t="s">
        <v>86</v>
      </c>
      <c r="AT204" s="222" t="s">
        <v>76</v>
      </c>
      <c r="AU204" s="222" t="s">
        <v>84</v>
      </c>
      <c r="AY204" s="221" t="s">
        <v>304</v>
      </c>
      <c r="BK204" s="223">
        <f>SUM(BK205:BK220)</f>
        <v>0</v>
      </c>
    </row>
    <row r="205" s="2" customFormat="1" ht="16.5" customHeight="1">
      <c r="A205" s="38"/>
      <c r="B205" s="39"/>
      <c r="C205" s="226" t="s">
        <v>479</v>
      </c>
      <c r="D205" s="226" t="s">
        <v>307</v>
      </c>
      <c r="E205" s="227" t="s">
        <v>472</v>
      </c>
      <c r="F205" s="228" t="s">
        <v>473</v>
      </c>
      <c r="G205" s="229" t="s">
        <v>317</v>
      </c>
      <c r="H205" s="230">
        <v>59</v>
      </c>
      <c r="I205" s="231"/>
      <c r="J205" s="232">
        <f>ROUND(I205*H205,2)</f>
        <v>0</v>
      </c>
      <c r="K205" s="228" t="s">
        <v>318</v>
      </c>
      <c r="L205" s="44"/>
      <c r="M205" s="233" t="s">
        <v>1</v>
      </c>
      <c r="N205" s="234" t="s">
        <v>42</v>
      </c>
      <c r="O205" s="91"/>
      <c r="P205" s="235">
        <f>O205*H205</f>
        <v>0</v>
      </c>
      <c r="Q205" s="235">
        <v>0.00029999999999999997</v>
      </c>
      <c r="R205" s="235">
        <f>Q205*H205</f>
        <v>0.017699999999999997</v>
      </c>
      <c r="S205" s="235">
        <v>0</v>
      </c>
      <c r="T205" s="236">
        <f>S205*H205</f>
        <v>0</v>
      </c>
      <c r="U205" s="38"/>
      <c r="V205" s="38"/>
      <c r="W205" s="38"/>
      <c r="X205" s="38"/>
      <c r="Y205" s="38"/>
      <c r="Z205" s="38"/>
      <c r="AA205" s="38"/>
      <c r="AB205" s="38"/>
      <c r="AC205" s="38"/>
      <c r="AD205" s="38"/>
      <c r="AE205" s="38"/>
      <c r="AR205" s="237" t="s">
        <v>392</v>
      </c>
      <c r="AT205" s="237" t="s">
        <v>307</v>
      </c>
      <c r="AU205" s="237" t="s">
        <v>86</v>
      </c>
      <c r="AY205" s="17" t="s">
        <v>304</v>
      </c>
      <c r="BE205" s="238">
        <f>IF(N205="základní",J205,0)</f>
        <v>0</v>
      </c>
      <c r="BF205" s="238">
        <f>IF(N205="snížená",J205,0)</f>
        <v>0</v>
      </c>
      <c r="BG205" s="238">
        <f>IF(N205="zákl. přenesená",J205,0)</f>
        <v>0</v>
      </c>
      <c r="BH205" s="238">
        <f>IF(N205="sníž. přenesená",J205,0)</f>
        <v>0</v>
      </c>
      <c r="BI205" s="238">
        <f>IF(N205="nulová",J205,0)</f>
        <v>0</v>
      </c>
      <c r="BJ205" s="17" t="s">
        <v>84</v>
      </c>
      <c r="BK205" s="238">
        <f>ROUND(I205*H205,2)</f>
        <v>0</v>
      </c>
      <c r="BL205" s="17" t="s">
        <v>392</v>
      </c>
      <c r="BM205" s="237" t="s">
        <v>474</v>
      </c>
    </row>
    <row r="206" s="2" customFormat="1" ht="24.15" customHeight="1">
      <c r="A206" s="38"/>
      <c r="B206" s="39"/>
      <c r="C206" s="226" t="s">
        <v>483</v>
      </c>
      <c r="D206" s="226" t="s">
        <v>307</v>
      </c>
      <c r="E206" s="227" t="s">
        <v>476</v>
      </c>
      <c r="F206" s="228" t="s">
        <v>477</v>
      </c>
      <c r="G206" s="229" t="s">
        <v>317</v>
      </c>
      <c r="H206" s="230">
        <v>59</v>
      </c>
      <c r="I206" s="231"/>
      <c r="J206" s="232">
        <f>ROUND(I206*H206,2)</f>
        <v>0</v>
      </c>
      <c r="K206" s="228" t="s">
        <v>318</v>
      </c>
      <c r="L206" s="44"/>
      <c r="M206" s="233" t="s">
        <v>1</v>
      </c>
      <c r="N206" s="234" t="s">
        <v>42</v>
      </c>
      <c r="O206" s="91"/>
      <c r="P206" s="235">
        <f>O206*H206</f>
        <v>0</v>
      </c>
      <c r="Q206" s="235">
        <v>0.0015</v>
      </c>
      <c r="R206" s="235">
        <f>Q206*H206</f>
        <v>0.088499999999999995</v>
      </c>
      <c r="S206" s="235">
        <v>0</v>
      </c>
      <c r="T206" s="236">
        <f>S206*H206</f>
        <v>0</v>
      </c>
      <c r="U206" s="38"/>
      <c r="V206" s="38"/>
      <c r="W206" s="38"/>
      <c r="X206" s="38"/>
      <c r="Y206" s="38"/>
      <c r="Z206" s="38"/>
      <c r="AA206" s="38"/>
      <c r="AB206" s="38"/>
      <c r="AC206" s="38"/>
      <c r="AD206" s="38"/>
      <c r="AE206" s="38"/>
      <c r="AR206" s="237" t="s">
        <v>392</v>
      </c>
      <c r="AT206" s="237" t="s">
        <v>307</v>
      </c>
      <c r="AU206" s="237" t="s">
        <v>86</v>
      </c>
      <c r="AY206" s="17" t="s">
        <v>304</v>
      </c>
      <c r="BE206" s="238">
        <f>IF(N206="základní",J206,0)</f>
        <v>0</v>
      </c>
      <c r="BF206" s="238">
        <f>IF(N206="snížená",J206,0)</f>
        <v>0</v>
      </c>
      <c r="BG206" s="238">
        <f>IF(N206="zákl. přenesená",J206,0)</f>
        <v>0</v>
      </c>
      <c r="BH206" s="238">
        <f>IF(N206="sníž. přenesená",J206,0)</f>
        <v>0</v>
      </c>
      <c r="BI206" s="238">
        <f>IF(N206="nulová",J206,0)</f>
        <v>0</v>
      </c>
      <c r="BJ206" s="17" t="s">
        <v>84</v>
      </c>
      <c r="BK206" s="238">
        <f>ROUND(I206*H206,2)</f>
        <v>0</v>
      </c>
      <c r="BL206" s="17" t="s">
        <v>392</v>
      </c>
      <c r="BM206" s="237" t="s">
        <v>478</v>
      </c>
    </row>
    <row r="207" s="2" customFormat="1" ht="16.5" customHeight="1">
      <c r="A207" s="38"/>
      <c r="B207" s="39"/>
      <c r="C207" s="226" t="s">
        <v>488</v>
      </c>
      <c r="D207" s="226" t="s">
        <v>307</v>
      </c>
      <c r="E207" s="227" t="s">
        <v>480</v>
      </c>
      <c r="F207" s="228" t="s">
        <v>481</v>
      </c>
      <c r="G207" s="229" t="s">
        <v>317</v>
      </c>
      <c r="H207" s="230">
        <v>59</v>
      </c>
      <c r="I207" s="231"/>
      <c r="J207" s="232">
        <f>ROUND(I207*H207,2)</f>
        <v>0</v>
      </c>
      <c r="K207" s="228" t="s">
        <v>318</v>
      </c>
      <c r="L207" s="44"/>
      <c r="M207" s="233" t="s">
        <v>1</v>
      </c>
      <c r="N207" s="234" t="s">
        <v>42</v>
      </c>
      <c r="O207" s="91"/>
      <c r="P207" s="235">
        <f>O207*H207</f>
        <v>0</v>
      </c>
      <c r="Q207" s="235">
        <v>0.0044999999999999997</v>
      </c>
      <c r="R207" s="235">
        <f>Q207*H207</f>
        <v>0.26549999999999996</v>
      </c>
      <c r="S207" s="235">
        <v>0</v>
      </c>
      <c r="T207" s="236">
        <f>S207*H207</f>
        <v>0</v>
      </c>
      <c r="U207" s="38"/>
      <c r="V207" s="38"/>
      <c r="W207" s="38"/>
      <c r="X207" s="38"/>
      <c r="Y207" s="38"/>
      <c r="Z207" s="38"/>
      <c r="AA207" s="38"/>
      <c r="AB207" s="38"/>
      <c r="AC207" s="38"/>
      <c r="AD207" s="38"/>
      <c r="AE207" s="38"/>
      <c r="AR207" s="237" t="s">
        <v>392</v>
      </c>
      <c r="AT207" s="237" t="s">
        <v>307</v>
      </c>
      <c r="AU207" s="237" t="s">
        <v>86</v>
      </c>
      <c r="AY207" s="17" t="s">
        <v>304</v>
      </c>
      <c r="BE207" s="238">
        <f>IF(N207="základní",J207,0)</f>
        <v>0</v>
      </c>
      <c r="BF207" s="238">
        <f>IF(N207="snížená",J207,0)</f>
        <v>0</v>
      </c>
      <c r="BG207" s="238">
        <f>IF(N207="zákl. přenesená",J207,0)</f>
        <v>0</v>
      </c>
      <c r="BH207" s="238">
        <f>IF(N207="sníž. přenesená",J207,0)</f>
        <v>0</v>
      </c>
      <c r="BI207" s="238">
        <f>IF(N207="nulová",J207,0)</f>
        <v>0</v>
      </c>
      <c r="BJ207" s="17" t="s">
        <v>84</v>
      </c>
      <c r="BK207" s="238">
        <f>ROUND(I207*H207,2)</f>
        <v>0</v>
      </c>
      <c r="BL207" s="17" t="s">
        <v>392</v>
      </c>
      <c r="BM207" s="237" t="s">
        <v>482</v>
      </c>
    </row>
    <row r="208" s="2" customFormat="1" ht="24.15" customHeight="1">
      <c r="A208" s="38"/>
      <c r="B208" s="39"/>
      <c r="C208" s="226" t="s">
        <v>495</v>
      </c>
      <c r="D208" s="226" t="s">
        <v>307</v>
      </c>
      <c r="E208" s="227" t="s">
        <v>484</v>
      </c>
      <c r="F208" s="228" t="s">
        <v>485</v>
      </c>
      <c r="G208" s="229" t="s">
        <v>317</v>
      </c>
      <c r="H208" s="230">
        <v>118</v>
      </c>
      <c r="I208" s="231"/>
      <c r="J208" s="232">
        <f>ROUND(I208*H208,2)</f>
        <v>0</v>
      </c>
      <c r="K208" s="228" t="s">
        <v>318</v>
      </c>
      <c r="L208" s="44"/>
      <c r="M208" s="233" t="s">
        <v>1</v>
      </c>
      <c r="N208" s="234" t="s">
        <v>42</v>
      </c>
      <c r="O208" s="91"/>
      <c r="P208" s="235">
        <f>O208*H208</f>
        <v>0</v>
      </c>
      <c r="Q208" s="235">
        <v>0.0014499999999999999</v>
      </c>
      <c r="R208" s="235">
        <f>Q208*H208</f>
        <v>0.17109999999999997</v>
      </c>
      <c r="S208" s="235">
        <v>0</v>
      </c>
      <c r="T208" s="236">
        <f>S208*H208</f>
        <v>0</v>
      </c>
      <c r="U208" s="38"/>
      <c r="V208" s="38"/>
      <c r="W208" s="38"/>
      <c r="X208" s="38"/>
      <c r="Y208" s="38"/>
      <c r="Z208" s="38"/>
      <c r="AA208" s="38"/>
      <c r="AB208" s="38"/>
      <c r="AC208" s="38"/>
      <c r="AD208" s="38"/>
      <c r="AE208" s="38"/>
      <c r="AR208" s="237" t="s">
        <v>392</v>
      </c>
      <c r="AT208" s="237" t="s">
        <v>307</v>
      </c>
      <c r="AU208" s="237" t="s">
        <v>86</v>
      </c>
      <c r="AY208" s="17" t="s">
        <v>304</v>
      </c>
      <c r="BE208" s="238">
        <f>IF(N208="základní",J208,0)</f>
        <v>0</v>
      </c>
      <c r="BF208" s="238">
        <f>IF(N208="snížená",J208,0)</f>
        <v>0</v>
      </c>
      <c r="BG208" s="238">
        <f>IF(N208="zákl. přenesená",J208,0)</f>
        <v>0</v>
      </c>
      <c r="BH208" s="238">
        <f>IF(N208="sníž. přenesená",J208,0)</f>
        <v>0</v>
      </c>
      <c r="BI208" s="238">
        <f>IF(N208="nulová",J208,0)</f>
        <v>0</v>
      </c>
      <c r="BJ208" s="17" t="s">
        <v>84</v>
      </c>
      <c r="BK208" s="238">
        <f>ROUND(I208*H208,2)</f>
        <v>0</v>
      </c>
      <c r="BL208" s="17" t="s">
        <v>392</v>
      </c>
      <c r="BM208" s="237" t="s">
        <v>486</v>
      </c>
    </row>
    <row r="209" s="13" customFormat="1">
      <c r="A209" s="13"/>
      <c r="B209" s="239"/>
      <c r="C209" s="240"/>
      <c r="D209" s="241" t="s">
        <v>323</v>
      </c>
      <c r="E209" s="240"/>
      <c r="F209" s="243" t="s">
        <v>1409</v>
      </c>
      <c r="G209" s="240"/>
      <c r="H209" s="244">
        <v>118</v>
      </c>
      <c r="I209" s="245"/>
      <c r="J209" s="240"/>
      <c r="K209" s="240"/>
      <c r="L209" s="246"/>
      <c r="M209" s="247"/>
      <c r="N209" s="248"/>
      <c r="O209" s="248"/>
      <c r="P209" s="248"/>
      <c r="Q209" s="248"/>
      <c r="R209" s="248"/>
      <c r="S209" s="248"/>
      <c r="T209" s="249"/>
      <c r="U209" s="13"/>
      <c r="V209" s="13"/>
      <c r="W209" s="13"/>
      <c r="X209" s="13"/>
      <c r="Y209" s="13"/>
      <c r="Z209" s="13"/>
      <c r="AA209" s="13"/>
      <c r="AB209" s="13"/>
      <c r="AC209" s="13"/>
      <c r="AD209" s="13"/>
      <c r="AE209" s="13"/>
      <c r="AT209" s="250" t="s">
        <v>323</v>
      </c>
      <c r="AU209" s="250" t="s">
        <v>86</v>
      </c>
      <c r="AV209" s="13" t="s">
        <v>86</v>
      </c>
      <c r="AW209" s="13" t="s">
        <v>4</v>
      </c>
      <c r="AX209" s="13" t="s">
        <v>84</v>
      </c>
      <c r="AY209" s="250" t="s">
        <v>304</v>
      </c>
    </row>
    <row r="210" s="2" customFormat="1" ht="33" customHeight="1">
      <c r="A210" s="38"/>
      <c r="B210" s="39"/>
      <c r="C210" s="226" t="s">
        <v>500</v>
      </c>
      <c r="D210" s="226" t="s">
        <v>307</v>
      </c>
      <c r="E210" s="227" t="s">
        <v>489</v>
      </c>
      <c r="F210" s="228" t="s">
        <v>490</v>
      </c>
      <c r="G210" s="229" t="s">
        <v>317</v>
      </c>
      <c r="H210" s="230">
        <v>59</v>
      </c>
      <c r="I210" s="231"/>
      <c r="J210" s="232">
        <f>ROUND(I210*H210,2)</f>
        <v>0</v>
      </c>
      <c r="K210" s="228" t="s">
        <v>318</v>
      </c>
      <c r="L210" s="44"/>
      <c r="M210" s="233" t="s">
        <v>1</v>
      </c>
      <c r="N210" s="234" t="s">
        <v>42</v>
      </c>
      <c r="O210" s="91"/>
      <c r="P210" s="235">
        <f>O210*H210</f>
        <v>0</v>
      </c>
      <c r="Q210" s="235">
        <v>0.0053800000000000002</v>
      </c>
      <c r="R210" s="235">
        <f>Q210*H210</f>
        <v>0.31742000000000004</v>
      </c>
      <c r="S210" s="235">
        <v>0</v>
      </c>
      <c r="T210" s="236">
        <f>S210*H210</f>
        <v>0</v>
      </c>
      <c r="U210" s="38"/>
      <c r="V210" s="38"/>
      <c r="W210" s="38"/>
      <c r="X210" s="38"/>
      <c r="Y210" s="38"/>
      <c r="Z210" s="38"/>
      <c r="AA210" s="38"/>
      <c r="AB210" s="38"/>
      <c r="AC210" s="38"/>
      <c r="AD210" s="38"/>
      <c r="AE210" s="38"/>
      <c r="AR210" s="237" t="s">
        <v>392</v>
      </c>
      <c r="AT210" s="237" t="s">
        <v>307</v>
      </c>
      <c r="AU210" s="237" t="s">
        <v>86</v>
      </c>
      <c r="AY210" s="17" t="s">
        <v>304</v>
      </c>
      <c r="BE210" s="238">
        <f>IF(N210="základní",J210,0)</f>
        <v>0</v>
      </c>
      <c r="BF210" s="238">
        <f>IF(N210="snížená",J210,0)</f>
        <v>0</v>
      </c>
      <c r="BG210" s="238">
        <f>IF(N210="zákl. přenesená",J210,0)</f>
        <v>0</v>
      </c>
      <c r="BH210" s="238">
        <f>IF(N210="sníž. přenesená",J210,0)</f>
        <v>0</v>
      </c>
      <c r="BI210" s="238">
        <f>IF(N210="nulová",J210,0)</f>
        <v>0</v>
      </c>
      <c r="BJ210" s="17" t="s">
        <v>84</v>
      </c>
      <c r="BK210" s="238">
        <f>ROUND(I210*H210,2)</f>
        <v>0</v>
      </c>
      <c r="BL210" s="17" t="s">
        <v>392</v>
      </c>
      <c r="BM210" s="237" t="s">
        <v>491</v>
      </c>
    </row>
    <row r="211" s="13" customFormat="1">
      <c r="A211" s="13"/>
      <c r="B211" s="239"/>
      <c r="C211" s="240"/>
      <c r="D211" s="241" t="s">
        <v>323</v>
      </c>
      <c r="E211" s="242" t="s">
        <v>1</v>
      </c>
      <c r="F211" s="243" t="s">
        <v>1410</v>
      </c>
      <c r="G211" s="240"/>
      <c r="H211" s="244">
        <v>15</v>
      </c>
      <c r="I211" s="245"/>
      <c r="J211" s="240"/>
      <c r="K211" s="240"/>
      <c r="L211" s="246"/>
      <c r="M211" s="247"/>
      <c r="N211" s="248"/>
      <c r="O211" s="248"/>
      <c r="P211" s="248"/>
      <c r="Q211" s="248"/>
      <c r="R211" s="248"/>
      <c r="S211" s="248"/>
      <c r="T211" s="249"/>
      <c r="U211" s="13"/>
      <c r="V211" s="13"/>
      <c r="W211" s="13"/>
      <c r="X211" s="13"/>
      <c r="Y211" s="13"/>
      <c r="Z211" s="13"/>
      <c r="AA211" s="13"/>
      <c r="AB211" s="13"/>
      <c r="AC211" s="13"/>
      <c r="AD211" s="13"/>
      <c r="AE211" s="13"/>
      <c r="AT211" s="250" t="s">
        <v>323</v>
      </c>
      <c r="AU211" s="250" t="s">
        <v>86</v>
      </c>
      <c r="AV211" s="13" t="s">
        <v>86</v>
      </c>
      <c r="AW211" s="13" t="s">
        <v>32</v>
      </c>
      <c r="AX211" s="13" t="s">
        <v>77</v>
      </c>
      <c r="AY211" s="250" t="s">
        <v>304</v>
      </c>
    </row>
    <row r="212" s="13" customFormat="1">
      <c r="A212" s="13"/>
      <c r="B212" s="239"/>
      <c r="C212" s="240"/>
      <c r="D212" s="241" t="s">
        <v>323</v>
      </c>
      <c r="E212" s="242" t="s">
        <v>1</v>
      </c>
      <c r="F212" s="243" t="s">
        <v>1411</v>
      </c>
      <c r="G212" s="240"/>
      <c r="H212" s="244">
        <v>8</v>
      </c>
      <c r="I212" s="245"/>
      <c r="J212" s="240"/>
      <c r="K212" s="240"/>
      <c r="L212" s="246"/>
      <c r="M212" s="247"/>
      <c r="N212" s="248"/>
      <c r="O212" s="248"/>
      <c r="P212" s="248"/>
      <c r="Q212" s="248"/>
      <c r="R212" s="248"/>
      <c r="S212" s="248"/>
      <c r="T212" s="249"/>
      <c r="U212" s="13"/>
      <c r="V212" s="13"/>
      <c r="W212" s="13"/>
      <c r="X212" s="13"/>
      <c r="Y212" s="13"/>
      <c r="Z212" s="13"/>
      <c r="AA212" s="13"/>
      <c r="AB212" s="13"/>
      <c r="AC212" s="13"/>
      <c r="AD212" s="13"/>
      <c r="AE212" s="13"/>
      <c r="AT212" s="250" t="s">
        <v>323</v>
      </c>
      <c r="AU212" s="250" t="s">
        <v>86</v>
      </c>
      <c r="AV212" s="13" t="s">
        <v>86</v>
      </c>
      <c r="AW212" s="13" t="s">
        <v>32</v>
      </c>
      <c r="AX212" s="13" t="s">
        <v>77</v>
      </c>
      <c r="AY212" s="250" t="s">
        <v>304</v>
      </c>
    </row>
    <row r="213" s="13" customFormat="1">
      <c r="A213" s="13"/>
      <c r="B213" s="239"/>
      <c r="C213" s="240"/>
      <c r="D213" s="241" t="s">
        <v>323</v>
      </c>
      <c r="E213" s="242" t="s">
        <v>1</v>
      </c>
      <c r="F213" s="243" t="s">
        <v>1412</v>
      </c>
      <c r="G213" s="240"/>
      <c r="H213" s="244">
        <v>28</v>
      </c>
      <c r="I213" s="245"/>
      <c r="J213" s="240"/>
      <c r="K213" s="240"/>
      <c r="L213" s="246"/>
      <c r="M213" s="247"/>
      <c r="N213" s="248"/>
      <c r="O213" s="248"/>
      <c r="P213" s="248"/>
      <c r="Q213" s="248"/>
      <c r="R213" s="248"/>
      <c r="S213" s="248"/>
      <c r="T213" s="249"/>
      <c r="U213" s="13"/>
      <c r="V213" s="13"/>
      <c r="W213" s="13"/>
      <c r="X213" s="13"/>
      <c r="Y213" s="13"/>
      <c r="Z213" s="13"/>
      <c r="AA213" s="13"/>
      <c r="AB213" s="13"/>
      <c r="AC213" s="13"/>
      <c r="AD213" s="13"/>
      <c r="AE213" s="13"/>
      <c r="AT213" s="250" t="s">
        <v>323</v>
      </c>
      <c r="AU213" s="250" t="s">
        <v>86</v>
      </c>
      <c r="AV213" s="13" t="s">
        <v>86</v>
      </c>
      <c r="AW213" s="13" t="s">
        <v>32</v>
      </c>
      <c r="AX213" s="13" t="s">
        <v>77</v>
      </c>
      <c r="AY213" s="250" t="s">
        <v>304</v>
      </c>
    </row>
    <row r="214" s="13" customFormat="1">
      <c r="A214" s="13"/>
      <c r="B214" s="239"/>
      <c r="C214" s="240"/>
      <c r="D214" s="241" t="s">
        <v>323</v>
      </c>
      <c r="E214" s="242" t="s">
        <v>1</v>
      </c>
      <c r="F214" s="243" t="s">
        <v>1413</v>
      </c>
      <c r="G214" s="240"/>
      <c r="H214" s="244">
        <v>8</v>
      </c>
      <c r="I214" s="245"/>
      <c r="J214" s="240"/>
      <c r="K214" s="240"/>
      <c r="L214" s="246"/>
      <c r="M214" s="247"/>
      <c r="N214" s="248"/>
      <c r="O214" s="248"/>
      <c r="P214" s="248"/>
      <c r="Q214" s="248"/>
      <c r="R214" s="248"/>
      <c r="S214" s="248"/>
      <c r="T214" s="249"/>
      <c r="U214" s="13"/>
      <c r="V214" s="13"/>
      <c r="W214" s="13"/>
      <c r="X214" s="13"/>
      <c r="Y214" s="13"/>
      <c r="Z214" s="13"/>
      <c r="AA214" s="13"/>
      <c r="AB214" s="13"/>
      <c r="AC214" s="13"/>
      <c r="AD214" s="13"/>
      <c r="AE214" s="13"/>
      <c r="AT214" s="250" t="s">
        <v>323</v>
      </c>
      <c r="AU214" s="250" t="s">
        <v>86</v>
      </c>
      <c r="AV214" s="13" t="s">
        <v>86</v>
      </c>
      <c r="AW214" s="13" t="s">
        <v>32</v>
      </c>
      <c r="AX214" s="13" t="s">
        <v>77</v>
      </c>
      <c r="AY214" s="250" t="s">
        <v>304</v>
      </c>
    </row>
    <row r="215" s="15" customFormat="1">
      <c r="A215" s="15"/>
      <c r="B215" s="261"/>
      <c r="C215" s="262"/>
      <c r="D215" s="241" t="s">
        <v>323</v>
      </c>
      <c r="E215" s="263" t="s">
        <v>1</v>
      </c>
      <c r="F215" s="264" t="s">
        <v>338</v>
      </c>
      <c r="G215" s="262"/>
      <c r="H215" s="265">
        <v>59</v>
      </c>
      <c r="I215" s="266"/>
      <c r="J215" s="262"/>
      <c r="K215" s="262"/>
      <c r="L215" s="267"/>
      <c r="M215" s="268"/>
      <c r="N215" s="269"/>
      <c r="O215" s="269"/>
      <c r="P215" s="269"/>
      <c r="Q215" s="269"/>
      <c r="R215" s="269"/>
      <c r="S215" s="269"/>
      <c r="T215" s="270"/>
      <c r="U215" s="15"/>
      <c r="V215" s="15"/>
      <c r="W215" s="15"/>
      <c r="X215" s="15"/>
      <c r="Y215" s="15"/>
      <c r="Z215" s="15"/>
      <c r="AA215" s="15"/>
      <c r="AB215" s="15"/>
      <c r="AC215" s="15"/>
      <c r="AD215" s="15"/>
      <c r="AE215" s="15"/>
      <c r="AT215" s="271" t="s">
        <v>323</v>
      </c>
      <c r="AU215" s="271" t="s">
        <v>86</v>
      </c>
      <c r="AV215" s="15" t="s">
        <v>311</v>
      </c>
      <c r="AW215" s="15" t="s">
        <v>32</v>
      </c>
      <c r="AX215" s="15" t="s">
        <v>84</v>
      </c>
      <c r="AY215" s="271" t="s">
        <v>304</v>
      </c>
    </row>
    <row r="216" s="2" customFormat="1" ht="24.15" customHeight="1">
      <c r="A216" s="38"/>
      <c r="B216" s="39"/>
      <c r="C216" s="273" t="s">
        <v>504</v>
      </c>
      <c r="D216" s="273" t="s">
        <v>423</v>
      </c>
      <c r="E216" s="274" t="s">
        <v>496</v>
      </c>
      <c r="F216" s="275" t="s">
        <v>497</v>
      </c>
      <c r="G216" s="276" t="s">
        <v>317</v>
      </c>
      <c r="H216" s="277">
        <v>64.900000000000006</v>
      </c>
      <c r="I216" s="278"/>
      <c r="J216" s="279">
        <f>ROUND(I216*H216,2)</f>
        <v>0</v>
      </c>
      <c r="K216" s="275" t="s">
        <v>318</v>
      </c>
      <c r="L216" s="280"/>
      <c r="M216" s="281" t="s">
        <v>1</v>
      </c>
      <c r="N216" s="282" t="s">
        <v>42</v>
      </c>
      <c r="O216" s="91"/>
      <c r="P216" s="235">
        <f>O216*H216</f>
        <v>0</v>
      </c>
      <c r="Q216" s="235">
        <v>0.01112</v>
      </c>
      <c r="R216" s="235">
        <f>Q216*H216</f>
        <v>0.721688</v>
      </c>
      <c r="S216" s="235">
        <v>0</v>
      </c>
      <c r="T216" s="236">
        <f>S216*H216</f>
        <v>0</v>
      </c>
      <c r="U216" s="38"/>
      <c r="V216" s="38"/>
      <c r="W216" s="38"/>
      <c r="X216" s="38"/>
      <c r="Y216" s="38"/>
      <c r="Z216" s="38"/>
      <c r="AA216" s="38"/>
      <c r="AB216" s="38"/>
      <c r="AC216" s="38"/>
      <c r="AD216" s="38"/>
      <c r="AE216" s="38"/>
      <c r="AR216" s="237" t="s">
        <v>426</v>
      </c>
      <c r="AT216" s="237" t="s">
        <v>423</v>
      </c>
      <c r="AU216" s="237" t="s">
        <v>86</v>
      </c>
      <c r="AY216" s="17" t="s">
        <v>304</v>
      </c>
      <c r="BE216" s="238">
        <f>IF(N216="základní",J216,0)</f>
        <v>0</v>
      </c>
      <c r="BF216" s="238">
        <f>IF(N216="snížená",J216,0)</f>
        <v>0</v>
      </c>
      <c r="BG216" s="238">
        <f>IF(N216="zákl. přenesená",J216,0)</f>
        <v>0</v>
      </c>
      <c r="BH216" s="238">
        <f>IF(N216="sníž. přenesená",J216,0)</f>
        <v>0</v>
      </c>
      <c r="BI216" s="238">
        <f>IF(N216="nulová",J216,0)</f>
        <v>0</v>
      </c>
      <c r="BJ216" s="17" t="s">
        <v>84</v>
      </c>
      <c r="BK216" s="238">
        <f>ROUND(I216*H216,2)</f>
        <v>0</v>
      </c>
      <c r="BL216" s="17" t="s">
        <v>392</v>
      </c>
      <c r="BM216" s="237" t="s">
        <v>498</v>
      </c>
    </row>
    <row r="217" s="13" customFormat="1">
      <c r="A217" s="13"/>
      <c r="B217" s="239"/>
      <c r="C217" s="240"/>
      <c r="D217" s="241" t="s">
        <v>323</v>
      </c>
      <c r="E217" s="240"/>
      <c r="F217" s="243" t="s">
        <v>1414</v>
      </c>
      <c r="G217" s="240"/>
      <c r="H217" s="244">
        <v>64.900000000000006</v>
      </c>
      <c r="I217" s="245"/>
      <c r="J217" s="240"/>
      <c r="K217" s="240"/>
      <c r="L217" s="246"/>
      <c r="M217" s="247"/>
      <c r="N217" s="248"/>
      <c r="O217" s="248"/>
      <c r="P217" s="248"/>
      <c r="Q217" s="248"/>
      <c r="R217" s="248"/>
      <c r="S217" s="248"/>
      <c r="T217" s="249"/>
      <c r="U217" s="13"/>
      <c r="V217" s="13"/>
      <c r="W217" s="13"/>
      <c r="X217" s="13"/>
      <c r="Y217" s="13"/>
      <c r="Z217" s="13"/>
      <c r="AA217" s="13"/>
      <c r="AB217" s="13"/>
      <c r="AC217" s="13"/>
      <c r="AD217" s="13"/>
      <c r="AE217" s="13"/>
      <c r="AT217" s="250" t="s">
        <v>323</v>
      </c>
      <c r="AU217" s="250" t="s">
        <v>86</v>
      </c>
      <c r="AV217" s="13" t="s">
        <v>86</v>
      </c>
      <c r="AW217" s="13" t="s">
        <v>4</v>
      </c>
      <c r="AX217" s="13" t="s">
        <v>84</v>
      </c>
      <c r="AY217" s="250" t="s">
        <v>304</v>
      </c>
    </row>
    <row r="218" s="2" customFormat="1" ht="33" customHeight="1">
      <c r="A218" s="38"/>
      <c r="B218" s="39"/>
      <c r="C218" s="226" t="s">
        <v>508</v>
      </c>
      <c r="D218" s="226" t="s">
        <v>307</v>
      </c>
      <c r="E218" s="227" t="s">
        <v>501</v>
      </c>
      <c r="F218" s="228" t="s">
        <v>502</v>
      </c>
      <c r="G218" s="229" t="s">
        <v>317</v>
      </c>
      <c r="H218" s="230">
        <v>59</v>
      </c>
      <c r="I218" s="231"/>
      <c r="J218" s="232">
        <f>ROUND(I218*H218,2)</f>
        <v>0</v>
      </c>
      <c r="K218" s="228" t="s">
        <v>318</v>
      </c>
      <c r="L218" s="44"/>
      <c r="M218" s="233" t="s">
        <v>1</v>
      </c>
      <c r="N218" s="234" t="s">
        <v>42</v>
      </c>
      <c r="O218" s="91"/>
      <c r="P218" s="235">
        <f>O218*H218</f>
        <v>0</v>
      </c>
      <c r="Q218" s="235">
        <v>0</v>
      </c>
      <c r="R218" s="235">
        <f>Q218*H218</f>
        <v>0</v>
      </c>
      <c r="S218" s="235">
        <v>0</v>
      </c>
      <c r="T218" s="236">
        <f>S218*H218</f>
        <v>0</v>
      </c>
      <c r="U218" s="38"/>
      <c r="V218" s="38"/>
      <c r="W218" s="38"/>
      <c r="X218" s="38"/>
      <c r="Y218" s="38"/>
      <c r="Z218" s="38"/>
      <c r="AA218" s="38"/>
      <c r="AB218" s="38"/>
      <c r="AC218" s="38"/>
      <c r="AD218" s="38"/>
      <c r="AE218" s="38"/>
      <c r="AR218" s="237" t="s">
        <v>392</v>
      </c>
      <c r="AT218" s="237" t="s">
        <v>307</v>
      </c>
      <c r="AU218" s="237" t="s">
        <v>86</v>
      </c>
      <c r="AY218" s="17" t="s">
        <v>304</v>
      </c>
      <c r="BE218" s="238">
        <f>IF(N218="základní",J218,0)</f>
        <v>0</v>
      </c>
      <c r="BF218" s="238">
        <f>IF(N218="snížená",J218,0)</f>
        <v>0</v>
      </c>
      <c r="BG218" s="238">
        <f>IF(N218="zákl. přenesená",J218,0)</f>
        <v>0</v>
      </c>
      <c r="BH218" s="238">
        <f>IF(N218="sníž. přenesená",J218,0)</f>
        <v>0</v>
      </c>
      <c r="BI218" s="238">
        <f>IF(N218="nulová",J218,0)</f>
        <v>0</v>
      </c>
      <c r="BJ218" s="17" t="s">
        <v>84</v>
      </c>
      <c r="BK218" s="238">
        <f>ROUND(I218*H218,2)</f>
        <v>0</v>
      </c>
      <c r="BL218" s="17" t="s">
        <v>392</v>
      </c>
      <c r="BM218" s="237" t="s">
        <v>503</v>
      </c>
    </row>
    <row r="219" s="2" customFormat="1" ht="37.8" customHeight="1">
      <c r="A219" s="38"/>
      <c r="B219" s="39"/>
      <c r="C219" s="226" t="s">
        <v>514</v>
      </c>
      <c r="D219" s="226" t="s">
        <v>307</v>
      </c>
      <c r="E219" s="227" t="s">
        <v>505</v>
      </c>
      <c r="F219" s="228" t="s">
        <v>506</v>
      </c>
      <c r="G219" s="229" t="s">
        <v>317</v>
      </c>
      <c r="H219" s="230">
        <v>59</v>
      </c>
      <c r="I219" s="231"/>
      <c r="J219" s="232">
        <f>ROUND(I219*H219,2)</f>
        <v>0</v>
      </c>
      <c r="K219" s="228" t="s">
        <v>1</v>
      </c>
      <c r="L219" s="44"/>
      <c r="M219" s="233" t="s">
        <v>1</v>
      </c>
      <c r="N219" s="234" t="s">
        <v>42</v>
      </c>
      <c r="O219" s="91"/>
      <c r="P219" s="235">
        <f>O219*H219</f>
        <v>0</v>
      </c>
      <c r="Q219" s="235">
        <v>0</v>
      </c>
      <c r="R219" s="235">
        <f>Q219*H219</f>
        <v>0</v>
      </c>
      <c r="S219" s="235">
        <v>0</v>
      </c>
      <c r="T219" s="236">
        <f>S219*H219</f>
        <v>0</v>
      </c>
      <c r="U219" s="38"/>
      <c r="V219" s="38"/>
      <c r="W219" s="38"/>
      <c r="X219" s="38"/>
      <c r="Y219" s="38"/>
      <c r="Z219" s="38"/>
      <c r="AA219" s="38"/>
      <c r="AB219" s="38"/>
      <c r="AC219" s="38"/>
      <c r="AD219" s="38"/>
      <c r="AE219" s="38"/>
      <c r="AR219" s="237" t="s">
        <v>392</v>
      </c>
      <c r="AT219" s="237" t="s">
        <v>307</v>
      </c>
      <c r="AU219" s="237" t="s">
        <v>86</v>
      </c>
      <c r="AY219" s="17" t="s">
        <v>304</v>
      </c>
      <c r="BE219" s="238">
        <f>IF(N219="základní",J219,0)</f>
        <v>0</v>
      </c>
      <c r="BF219" s="238">
        <f>IF(N219="snížená",J219,0)</f>
        <v>0</v>
      </c>
      <c r="BG219" s="238">
        <f>IF(N219="zákl. přenesená",J219,0)</f>
        <v>0</v>
      </c>
      <c r="BH219" s="238">
        <f>IF(N219="sníž. přenesená",J219,0)</f>
        <v>0</v>
      </c>
      <c r="BI219" s="238">
        <f>IF(N219="nulová",J219,0)</f>
        <v>0</v>
      </c>
      <c r="BJ219" s="17" t="s">
        <v>84</v>
      </c>
      <c r="BK219" s="238">
        <f>ROUND(I219*H219,2)</f>
        <v>0</v>
      </c>
      <c r="BL219" s="17" t="s">
        <v>392</v>
      </c>
      <c r="BM219" s="237" t="s">
        <v>507</v>
      </c>
    </row>
    <row r="220" s="2" customFormat="1" ht="24.15" customHeight="1">
      <c r="A220" s="38"/>
      <c r="B220" s="39"/>
      <c r="C220" s="226" t="s">
        <v>518</v>
      </c>
      <c r="D220" s="226" t="s">
        <v>307</v>
      </c>
      <c r="E220" s="227" t="s">
        <v>509</v>
      </c>
      <c r="F220" s="228" t="s">
        <v>510</v>
      </c>
      <c r="G220" s="229" t="s">
        <v>406</v>
      </c>
      <c r="H220" s="272"/>
      <c r="I220" s="231"/>
      <c r="J220" s="232">
        <f>ROUND(I220*H220,2)</f>
        <v>0</v>
      </c>
      <c r="K220" s="228" t="s">
        <v>318</v>
      </c>
      <c r="L220" s="44"/>
      <c r="M220" s="233" t="s">
        <v>1</v>
      </c>
      <c r="N220" s="234" t="s">
        <v>42</v>
      </c>
      <c r="O220" s="91"/>
      <c r="P220" s="235">
        <f>O220*H220</f>
        <v>0</v>
      </c>
      <c r="Q220" s="235">
        <v>0</v>
      </c>
      <c r="R220" s="235">
        <f>Q220*H220</f>
        <v>0</v>
      </c>
      <c r="S220" s="235">
        <v>0</v>
      </c>
      <c r="T220" s="236">
        <f>S220*H220</f>
        <v>0</v>
      </c>
      <c r="U220" s="38"/>
      <c r="V220" s="38"/>
      <c r="W220" s="38"/>
      <c r="X220" s="38"/>
      <c r="Y220" s="38"/>
      <c r="Z220" s="38"/>
      <c r="AA220" s="38"/>
      <c r="AB220" s="38"/>
      <c r="AC220" s="38"/>
      <c r="AD220" s="38"/>
      <c r="AE220" s="38"/>
      <c r="AR220" s="237" t="s">
        <v>392</v>
      </c>
      <c r="AT220" s="237" t="s">
        <v>307</v>
      </c>
      <c r="AU220" s="237" t="s">
        <v>86</v>
      </c>
      <c r="AY220" s="17" t="s">
        <v>304</v>
      </c>
      <c r="BE220" s="238">
        <f>IF(N220="základní",J220,0)</f>
        <v>0</v>
      </c>
      <c r="BF220" s="238">
        <f>IF(N220="snížená",J220,0)</f>
        <v>0</v>
      </c>
      <c r="BG220" s="238">
        <f>IF(N220="zákl. přenesená",J220,0)</f>
        <v>0</v>
      </c>
      <c r="BH220" s="238">
        <f>IF(N220="sníž. přenesená",J220,0)</f>
        <v>0</v>
      </c>
      <c r="BI220" s="238">
        <f>IF(N220="nulová",J220,0)</f>
        <v>0</v>
      </c>
      <c r="BJ220" s="17" t="s">
        <v>84</v>
      </c>
      <c r="BK220" s="238">
        <f>ROUND(I220*H220,2)</f>
        <v>0</v>
      </c>
      <c r="BL220" s="17" t="s">
        <v>392</v>
      </c>
      <c r="BM220" s="237" t="s">
        <v>511</v>
      </c>
    </row>
    <row r="221" s="12" customFormat="1" ht="22.8" customHeight="1">
      <c r="A221" s="12"/>
      <c r="B221" s="210"/>
      <c r="C221" s="211"/>
      <c r="D221" s="212" t="s">
        <v>76</v>
      </c>
      <c r="E221" s="224" t="s">
        <v>512</v>
      </c>
      <c r="F221" s="224" t="s">
        <v>513</v>
      </c>
      <c r="G221" s="211"/>
      <c r="H221" s="211"/>
      <c r="I221" s="214"/>
      <c r="J221" s="225">
        <f>BK221</f>
        <v>0</v>
      </c>
      <c r="K221" s="211"/>
      <c r="L221" s="216"/>
      <c r="M221" s="217"/>
      <c r="N221" s="218"/>
      <c r="O221" s="218"/>
      <c r="P221" s="219">
        <f>SUM(P222:P225)</f>
        <v>0</v>
      </c>
      <c r="Q221" s="218"/>
      <c r="R221" s="219">
        <f>SUM(R222:R225)</f>
        <v>0.20700000000000002</v>
      </c>
      <c r="S221" s="218"/>
      <c r="T221" s="220">
        <f>SUM(T222:T225)</f>
        <v>0.067499999999999991</v>
      </c>
      <c r="U221" s="12"/>
      <c r="V221" s="12"/>
      <c r="W221" s="12"/>
      <c r="X221" s="12"/>
      <c r="Y221" s="12"/>
      <c r="Z221" s="12"/>
      <c r="AA221" s="12"/>
      <c r="AB221" s="12"/>
      <c r="AC221" s="12"/>
      <c r="AD221" s="12"/>
      <c r="AE221" s="12"/>
      <c r="AR221" s="221" t="s">
        <v>86</v>
      </c>
      <c r="AT221" s="222" t="s">
        <v>76</v>
      </c>
      <c r="AU221" s="222" t="s">
        <v>84</v>
      </c>
      <c r="AY221" s="221" t="s">
        <v>304</v>
      </c>
      <c r="BK221" s="223">
        <f>SUM(BK222:BK225)</f>
        <v>0</v>
      </c>
    </row>
    <row r="222" s="2" customFormat="1" ht="24.15" customHeight="1">
      <c r="A222" s="38"/>
      <c r="B222" s="39"/>
      <c r="C222" s="226" t="s">
        <v>522</v>
      </c>
      <c r="D222" s="226" t="s">
        <v>307</v>
      </c>
      <c r="E222" s="227" t="s">
        <v>515</v>
      </c>
      <c r="F222" s="228" t="s">
        <v>516</v>
      </c>
      <c r="G222" s="229" t="s">
        <v>317</v>
      </c>
      <c r="H222" s="230">
        <v>450</v>
      </c>
      <c r="I222" s="231"/>
      <c r="J222" s="232">
        <f>ROUND(I222*H222,2)</f>
        <v>0</v>
      </c>
      <c r="K222" s="228" t="s">
        <v>318</v>
      </c>
      <c r="L222" s="44"/>
      <c r="M222" s="233" t="s">
        <v>1</v>
      </c>
      <c r="N222" s="234" t="s">
        <v>42</v>
      </c>
      <c r="O222" s="91"/>
      <c r="P222" s="235">
        <f>O222*H222</f>
        <v>0</v>
      </c>
      <c r="Q222" s="235">
        <v>0</v>
      </c>
      <c r="R222" s="235">
        <f>Q222*H222</f>
        <v>0</v>
      </c>
      <c r="S222" s="235">
        <v>0.00014999999999999999</v>
      </c>
      <c r="T222" s="236">
        <f>S222*H222</f>
        <v>0.067499999999999991</v>
      </c>
      <c r="U222" s="38"/>
      <c r="V222" s="38"/>
      <c r="W222" s="38"/>
      <c r="X222" s="38"/>
      <c r="Y222" s="38"/>
      <c r="Z222" s="38"/>
      <c r="AA222" s="38"/>
      <c r="AB222" s="38"/>
      <c r="AC222" s="38"/>
      <c r="AD222" s="38"/>
      <c r="AE222" s="38"/>
      <c r="AR222" s="237" t="s">
        <v>392</v>
      </c>
      <c r="AT222" s="237" t="s">
        <v>307</v>
      </c>
      <c r="AU222" s="237" t="s">
        <v>86</v>
      </c>
      <c r="AY222" s="17" t="s">
        <v>304</v>
      </c>
      <c r="BE222" s="238">
        <f>IF(N222="základní",J222,0)</f>
        <v>0</v>
      </c>
      <c r="BF222" s="238">
        <f>IF(N222="snížená",J222,0)</f>
        <v>0</v>
      </c>
      <c r="BG222" s="238">
        <f>IF(N222="zákl. přenesená",J222,0)</f>
        <v>0</v>
      </c>
      <c r="BH222" s="238">
        <f>IF(N222="sníž. přenesená",J222,0)</f>
        <v>0</v>
      </c>
      <c r="BI222" s="238">
        <f>IF(N222="nulová",J222,0)</f>
        <v>0</v>
      </c>
      <c r="BJ222" s="17" t="s">
        <v>84</v>
      </c>
      <c r="BK222" s="238">
        <f>ROUND(I222*H222,2)</f>
        <v>0</v>
      </c>
      <c r="BL222" s="17" t="s">
        <v>392</v>
      </c>
      <c r="BM222" s="237" t="s">
        <v>517</v>
      </c>
    </row>
    <row r="223" s="2" customFormat="1" ht="24.15" customHeight="1">
      <c r="A223" s="38"/>
      <c r="B223" s="39"/>
      <c r="C223" s="226" t="s">
        <v>531</v>
      </c>
      <c r="D223" s="226" t="s">
        <v>307</v>
      </c>
      <c r="E223" s="227" t="s">
        <v>519</v>
      </c>
      <c r="F223" s="228" t="s">
        <v>520</v>
      </c>
      <c r="G223" s="229" t="s">
        <v>317</v>
      </c>
      <c r="H223" s="230">
        <v>450</v>
      </c>
      <c r="I223" s="231"/>
      <c r="J223" s="232">
        <f>ROUND(I223*H223,2)</f>
        <v>0</v>
      </c>
      <c r="K223" s="228" t="s">
        <v>318</v>
      </c>
      <c r="L223" s="44"/>
      <c r="M223" s="233" t="s">
        <v>1</v>
      </c>
      <c r="N223" s="234" t="s">
        <v>42</v>
      </c>
      <c r="O223" s="91"/>
      <c r="P223" s="235">
        <f>O223*H223</f>
        <v>0</v>
      </c>
      <c r="Q223" s="235">
        <v>0.00020000000000000001</v>
      </c>
      <c r="R223" s="235">
        <f>Q223*H223</f>
        <v>0.090000000000000011</v>
      </c>
      <c r="S223" s="235">
        <v>0</v>
      </c>
      <c r="T223" s="236">
        <f>S223*H223</f>
        <v>0</v>
      </c>
      <c r="U223" s="38"/>
      <c r="V223" s="38"/>
      <c r="W223" s="38"/>
      <c r="X223" s="38"/>
      <c r="Y223" s="38"/>
      <c r="Z223" s="38"/>
      <c r="AA223" s="38"/>
      <c r="AB223" s="38"/>
      <c r="AC223" s="38"/>
      <c r="AD223" s="38"/>
      <c r="AE223" s="38"/>
      <c r="AR223" s="237" t="s">
        <v>392</v>
      </c>
      <c r="AT223" s="237" t="s">
        <v>307</v>
      </c>
      <c r="AU223" s="237" t="s">
        <v>86</v>
      </c>
      <c r="AY223" s="17" t="s">
        <v>304</v>
      </c>
      <c r="BE223" s="238">
        <f>IF(N223="základní",J223,0)</f>
        <v>0</v>
      </c>
      <c r="BF223" s="238">
        <f>IF(N223="snížená",J223,0)</f>
        <v>0</v>
      </c>
      <c r="BG223" s="238">
        <f>IF(N223="zákl. přenesená",J223,0)</f>
        <v>0</v>
      </c>
      <c r="BH223" s="238">
        <f>IF(N223="sníž. přenesená",J223,0)</f>
        <v>0</v>
      </c>
      <c r="BI223" s="238">
        <f>IF(N223="nulová",J223,0)</f>
        <v>0</v>
      </c>
      <c r="BJ223" s="17" t="s">
        <v>84</v>
      </c>
      <c r="BK223" s="238">
        <f>ROUND(I223*H223,2)</f>
        <v>0</v>
      </c>
      <c r="BL223" s="17" t="s">
        <v>392</v>
      </c>
      <c r="BM223" s="237" t="s">
        <v>521</v>
      </c>
    </row>
    <row r="224" s="2" customFormat="1" ht="33" customHeight="1">
      <c r="A224" s="38"/>
      <c r="B224" s="39"/>
      <c r="C224" s="226" t="s">
        <v>683</v>
      </c>
      <c r="D224" s="226" t="s">
        <v>307</v>
      </c>
      <c r="E224" s="227" t="s">
        <v>523</v>
      </c>
      <c r="F224" s="228" t="s">
        <v>524</v>
      </c>
      <c r="G224" s="229" t="s">
        <v>317</v>
      </c>
      <c r="H224" s="230">
        <v>450</v>
      </c>
      <c r="I224" s="231"/>
      <c r="J224" s="232">
        <f>ROUND(I224*H224,2)</f>
        <v>0</v>
      </c>
      <c r="K224" s="228" t="s">
        <v>318</v>
      </c>
      <c r="L224" s="44"/>
      <c r="M224" s="233" t="s">
        <v>1</v>
      </c>
      <c r="N224" s="234" t="s">
        <v>42</v>
      </c>
      <c r="O224" s="91"/>
      <c r="P224" s="235">
        <f>O224*H224</f>
        <v>0</v>
      </c>
      <c r="Q224" s="235">
        <v>0.00025999999999999998</v>
      </c>
      <c r="R224" s="235">
        <f>Q224*H224</f>
        <v>0.11699999999999999</v>
      </c>
      <c r="S224" s="235">
        <v>0</v>
      </c>
      <c r="T224" s="236">
        <f>S224*H224</f>
        <v>0</v>
      </c>
      <c r="U224" s="38"/>
      <c r="V224" s="38"/>
      <c r="W224" s="38"/>
      <c r="X224" s="38"/>
      <c r="Y224" s="38"/>
      <c r="Z224" s="38"/>
      <c r="AA224" s="38"/>
      <c r="AB224" s="38"/>
      <c r="AC224" s="38"/>
      <c r="AD224" s="38"/>
      <c r="AE224" s="38"/>
      <c r="AR224" s="237" t="s">
        <v>392</v>
      </c>
      <c r="AT224" s="237" t="s">
        <v>307</v>
      </c>
      <c r="AU224" s="237" t="s">
        <v>86</v>
      </c>
      <c r="AY224" s="17" t="s">
        <v>304</v>
      </c>
      <c r="BE224" s="238">
        <f>IF(N224="základní",J224,0)</f>
        <v>0</v>
      </c>
      <c r="BF224" s="238">
        <f>IF(N224="snížená",J224,0)</f>
        <v>0</v>
      </c>
      <c r="BG224" s="238">
        <f>IF(N224="zákl. přenesená",J224,0)</f>
        <v>0</v>
      </c>
      <c r="BH224" s="238">
        <f>IF(N224="sníž. přenesená",J224,0)</f>
        <v>0</v>
      </c>
      <c r="BI224" s="238">
        <f>IF(N224="nulová",J224,0)</f>
        <v>0</v>
      </c>
      <c r="BJ224" s="17" t="s">
        <v>84</v>
      </c>
      <c r="BK224" s="238">
        <f>ROUND(I224*H224,2)</f>
        <v>0</v>
      </c>
      <c r="BL224" s="17" t="s">
        <v>392</v>
      </c>
      <c r="BM224" s="237" t="s">
        <v>525</v>
      </c>
    </row>
    <row r="225" s="13" customFormat="1">
      <c r="A225" s="13"/>
      <c r="B225" s="239"/>
      <c r="C225" s="240"/>
      <c r="D225" s="241" t="s">
        <v>323</v>
      </c>
      <c r="E225" s="242" t="s">
        <v>1</v>
      </c>
      <c r="F225" s="243" t="s">
        <v>1415</v>
      </c>
      <c r="G225" s="240"/>
      <c r="H225" s="244">
        <v>450</v>
      </c>
      <c r="I225" s="245"/>
      <c r="J225" s="240"/>
      <c r="K225" s="240"/>
      <c r="L225" s="246"/>
      <c r="M225" s="247"/>
      <c r="N225" s="248"/>
      <c r="O225" s="248"/>
      <c r="P225" s="248"/>
      <c r="Q225" s="248"/>
      <c r="R225" s="248"/>
      <c r="S225" s="248"/>
      <c r="T225" s="249"/>
      <c r="U225" s="13"/>
      <c r="V225" s="13"/>
      <c r="W225" s="13"/>
      <c r="X225" s="13"/>
      <c r="Y225" s="13"/>
      <c r="Z225" s="13"/>
      <c r="AA225" s="13"/>
      <c r="AB225" s="13"/>
      <c r="AC225" s="13"/>
      <c r="AD225" s="13"/>
      <c r="AE225" s="13"/>
      <c r="AT225" s="250" t="s">
        <v>323</v>
      </c>
      <c r="AU225" s="250" t="s">
        <v>86</v>
      </c>
      <c r="AV225" s="13" t="s">
        <v>86</v>
      </c>
      <c r="AW225" s="13" t="s">
        <v>32</v>
      </c>
      <c r="AX225" s="13" t="s">
        <v>84</v>
      </c>
      <c r="AY225" s="250" t="s">
        <v>304</v>
      </c>
    </row>
    <row r="226" s="12" customFormat="1" ht="25.92" customHeight="1">
      <c r="A226" s="12"/>
      <c r="B226" s="210"/>
      <c r="C226" s="211"/>
      <c r="D226" s="212" t="s">
        <v>76</v>
      </c>
      <c r="E226" s="213" t="s">
        <v>529</v>
      </c>
      <c r="F226" s="213" t="s">
        <v>530</v>
      </c>
      <c r="G226" s="211"/>
      <c r="H226" s="211"/>
      <c r="I226" s="214"/>
      <c r="J226" s="215">
        <f>BK226</f>
        <v>0</v>
      </c>
      <c r="K226" s="211"/>
      <c r="L226" s="216"/>
      <c r="M226" s="217"/>
      <c r="N226" s="218"/>
      <c r="O226" s="218"/>
      <c r="P226" s="219">
        <f>SUM(P227:P228)</f>
        <v>0</v>
      </c>
      <c r="Q226" s="218"/>
      <c r="R226" s="219">
        <f>SUM(R227:R228)</f>
        <v>0</v>
      </c>
      <c r="S226" s="218"/>
      <c r="T226" s="220">
        <f>SUM(T227:T228)</f>
        <v>0</v>
      </c>
      <c r="U226" s="12"/>
      <c r="V226" s="12"/>
      <c r="W226" s="12"/>
      <c r="X226" s="12"/>
      <c r="Y226" s="12"/>
      <c r="Z226" s="12"/>
      <c r="AA226" s="12"/>
      <c r="AB226" s="12"/>
      <c r="AC226" s="12"/>
      <c r="AD226" s="12"/>
      <c r="AE226" s="12"/>
      <c r="AR226" s="221" t="s">
        <v>311</v>
      </c>
      <c r="AT226" s="222" t="s">
        <v>76</v>
      </c>
      <c r="AU226" s="222" t="s">
        <v>77</v>
      </c>
      <c r="AY226" s="221" t="s">
        <v>304</v>
      </c>
      <c r="BK226" s="223">
        <f>SUM(BK227:BK228)</f>
        <v>0</v>
      </c>
    </row>
    <row r="227" s="2" customFormat="1" ht="16.5" customHeight="1">
      <c r="A227" s="38"/>
      <c r="B227" s="39"/>
      <c r="C227" s="226" t="s">
        <v>687</v>
      </c>
      <c r="D227" s="226" t="s">
        <v>307</v>
      </c>
      <c r="E227" s="227" t="s">
        <v>532</v>
      </c>
      <c r="F227" s="228" t="s">
        <v>533</v>
      </c>
      <c r="G227" s="229" t="s">
        <v>534</v>
      </c>
      <c r="H227" s="230">
        <v>50</v>
      </c>
      <c r="I227" s="231"/>
      <c r="J227" s="232">
        <f>ROUND(I227*H227,2)</f>
        <v>0</v>
      </c>
      <c r="K227" s="228" t="s">
        <v>318</v>
      </c>
      <c r="L227" s="44"/>
      <c r="M227" s="233" t="s">
        <v>1</v>
      </c>
      <c r="N227" s="234" t="s">
        <v>42</v>
      </c>
      <c r="O227" s="91"/>
      <c r="P227" s="235">
        <f>O227*H227</f>
        <v>0</v>
      </c>
      <c r="Q227" s="235">
        <v>0</v>
      </c>
      <c r="R227" s="235">
        <f>Q227*H227</f>
        <v>0</v>
      </c>
      <c r="S227" s="235">
        <v>0</v>
      </c>
      <c r="T227" s="236">
        <f>S227*H227</f>
        <v>0</v>
      </c>
      <c r="U227" s="38"/>
      <c r="V227" s="38"/>
      <c r="W227" s="38"/>
      <c r="X227" s="38"/>
      <c r="Y227" s="38"/>
      <c r="Z227" s="38"/>
      <c r="AA227" s="38"/>
      <c r="AB227" s="38"/>
      <c r="AC227" s="38"/>
      <c r="AD227" s="38"/>
      <c r="AE227" s="38"/>
      <c r="AR227" s="237" t="s">
        <v>535</v>
      </c>
      <c r="AT227" s="237" t="s">
        <v>307</v>
      </c>
      <c r="AU227" s="237" t="s">
        <v>84</v>
      </c>
      <c r="AY227" s="17" t="s">
        <v>304</v>
      </c>
      <c r="BE227" s="238">
        <f>IF(N227="základní",J227,0)</f>
        <v>0</v>
      </c>
      <c r="BF227" s="238">
        <f>IF(N227="snížená",J227,0)</f>
        <v>0</v>
      </c>
      <c r="BG227" s="238">
        <f>IF(N227="zákl. přenesená",J227,0)</f>
        <v>0</v>
      </c>
      <c r="BH227" s="238">
        <f>IF(N227="sníž. přenesená",J227,0)</f>
        <v>0</v>
      </c>
      <c r="BI227" s="238">
        <f>IF(N227="nulová",J227,0)</f>
        <v>0</v>
      </c>
      <c r="BJ227" s="17" t="s">
        <v>84</v>
      </c>
      <c r="BK227" s="238">
        <f>ROUND(I227*H227,2)</f>
        <v>0</v>
      </c>
      <c r="BL227" s="17" t="s">
        <v>535</v>
      </c>
      <c r="BM227" s="237" t="s">
        <v>536</v>
      </c>
    </row>
    <row r="228" s="13" customFormat="1">
      <c r="A228" s="13"/>
      <c r="B228" s="239"/>
      <c r="C228" s="240"/>
      <c r="D228" s="241" t="s">
        <v>323</v>
      </c>
      <c r="E228" s="242" t="s">
        <v>1</v>
      </c>
      <c r="F228" s="243" t="s">
        <v>537</v>
      </c>
      <c r="G228" s="240"/>
      <c r="H228" s="244">
        <v>50</v>
      </c>
      <c r="I228" s="245"/>
      <c r="J228" s="240"/>
      <c r="K228" s="240"/>
      <c r="L228" s="246"/>
      <c r="M228" s="283"/>
      <c r="N228" s="284"/>
      <c r="O228" s="284"/>
      <c r="P228" s="284"/>
      <c r="Q228" s="284"/>
      <c r="R228" s="284"/>
      <c r="S228" s="284"/>
      <c r="T228" s="285"/>
      <c r="U228" s="13"/>
      <c r="V228" s="13"/>
      <c r="W228" s="13"/>
      <c r="X228" s="13"/>
      <c r="Y228" s="13"/>
      <c r="Z228" s="13"/>
      <c r="AA228" s="13"/>
      <c r="AB228" s="13"/>
      <c r="AC228" s="13"/>
      <c r="AD228" s="13"/>
      <c r="AE228" s="13"/>
      <c r="AT228" s="250" t="s">
        <v>323</v>
      </c>
      <c r="AU228" s="250" t="s">
        <v>84</v>
      </c>
      <c r="AV228" s="13" t="s">
        <v>86</v>
      </c>
      <c r="AW228" s="13" t="s">
        <v>32</v>
      </c>
      <c r="AX228" s="13" t="s">
        <v>84</v>
      </c>
      <c r="AY228" s="250" t="s">
        <v>304</v>
      </c>
    </row>
    <row r="229" s="2" customFormat="1" ht="6.96" customHeight="1">
      <c r="A229" s="38"/>
      <c r="B229" s="66"/>
      <c r="C229" s="67"/>
      <c r="D229" s="67"/>
      <c r="E229" s="67"/>
      <c r="F229" s="67"/>
      <c r="G229" s="67"/>
      <c r="H229" s="67"/>
      <c r="I229" s="67"/>
      <c r="J229" s="67"/>
      <c r="K229" s="67"/>
      <c r="L229" s="44"/>
      <c r="M229" s="38"/>
      <c r="O229" s="38"/>
      <c r="P229" s="38"/>
      <c r="Q229" s="38"/>
      <c r="R229" s="38"/>
      <c r="S229" s="38"/>
      <c r="T229" s="38"/>
      <c r="U229" s="38"/>
      <c r="V229" s="38"/>
      <c r="W229" s="38"/>
      <c r="X229" s="38"/>
      <c r="Y229" s="38"/>
      <c r="Z229" s="38"/>
      <c r="AA229" s="38"/>
      <c r="AB229" s="38"/>
      <c r="AC229" s="38"/>
      <c r="AD229" s="38"/>
      <c r="AE229" s="38"/>
    </row>
  </sheetData>
  <sheetProtection sheet="1" autoFilter="0" formatColumns="0" formatRows="0" objects="1" scenarios="1" spinCount="100000" saltValue="E7KBelXSMgatpZluHgkVHpIuOaBFAt2Z2gdimsHmY6XAKr1+gGYfYEW6a03qpwS57ltYcqcf3ziWrWLi4/gMeA==" hashValue="GBz0cdEDIghBKEJRZptO9M3VdXLZSANPWbrkHTDHe+4g8tFFnRth9J3n3vVGlanZlRIA7de2kqvO5A4qiwpv2g==" algorithmName="SHA-512" password="CC35"/>
  <autoFilter ref="C132:K228"/>
  <mergeCells count="12">
    <mergeCell ref="E7:H7"/>
    <mergeCell ref="E9:H9"/>
    <mergeCell ref="E11:H11"/>
    <mergeCell ref="E20:H20"/>
    <mergeCell ref="E29:H29"/>
    <mergeCell ref="E85:H85"/>
    <mergeCell ref="E87:H87"/>
    <mergeCell ref="E89:H89"/>
    <mergeCell ref="E121:H121"/>
    <mergeCell ref="E123:H123"/>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112</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1354</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1416</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ROUND(J127,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ROUND((SUM(BE127:BE174)),  2)</f>
        <v>0</v>
      </c>
      <c r="G35" s="38"/>
      <c r="H35" s="38"/>
      <c r="I35" s="164">
        <v>0.20999999999999999</v>
      </c>
      <c r="J35" s="163">
        <f>ROUND(((SUM(BE127:BE174))*I35),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ROUND((SUM(BF127:BF174)),  2)</f>
        <v>0</v>
      </c>
      <c r="G36" s="38"/>
      <c r="H36" s="38"/>
      <c r="I36" s="164">
        <v>0.12</v>
      </c>
      <c r="J36" s="163">
        <f>ROUND(((SUM(BF127:BF174))*I36),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ROUND((SUM(BG127:BG174)),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ROUND((SUM(BH127:BH174)),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ROUND((SUM(BI127:BI174)),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1354</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01.2 - ZDRAVOTNĚ - TECHNICKÉ INSTALACE 1.NP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J127</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540</v>
      </c>
      <c r="E99" s="191"/>
      <c r="F99" s="191"/>
      <c r="G99" s="191"/>
      <c r="H99" s="191"/>
      <c r="I99" s="191"/>
      <c r="J99" s="192">
        <f>J128</f>
        <v>0</v>
      </c>
      <c r="K99" s="189"/>
      <c r="L99" s="193"/>
      <c r="S99" s="9"/>
      <c r="T99" s="9"/>
      <c r="U99" s="9"/>
      <c r="V99" s="9"/>
      <c r="W99" s="9"/>
      <c r="X99" s="9"/>
      <c r="Y99" s="9"/>
      <c r="Z99" s="9"/>
      <c r="AA99" s="9"/>
      <c r="AB99" s="9"/>
      <c r="AC99" s="9"/>
      <c r="AD99" s="9"/>
      <c r="AE99" s="9"/>
    </row>
    <row r="100" s="9" customFormat="1" ht="24.96" customHeight="1">
      <c r="A100" s="9"/>
      <c r="B100" s="188"/>
      <c r="C100" s="189"/>
      <c r="D100" s="190" t="s">
        <v>541</v>
      </c>
      <c r="E100" s="191"/>
      <c r="F100" s="191"/>
      <c r="G100" s="191"/>
      <c r="H100" s="191"/>
      <c r="I100" s="191"/>
      <c r="J100" s="192">
        <f>J138</f>
        <v>0</v>
      </c>
      <c r="K100" s="189"/>
      <c r="L100" s="193"/>
      <c r="S100" s="9"/>
      <c r="T100" s="9"/>
      <c r="U100" s="9"/>
      <c r="V100" s="9"/>
      <c r="W100" s="9"/>
      <c r="X100" s="9"/>
      <c r="Y100" s="9"/>
      <c r="Z100" s="9"/>
      <c r="AA100" s="9"/>
      <c r="AB100" s="9"/>
      <c r="AC100" s="9"/>
      <c r="AD100" s="9"/>
      <c r="AE100" s="9"/>
    </row>
    <row r="101" s="9" customFormat="1" ht="24.96" customHeight="1">
      <c r="A101" s="9"/>
      <c r="B101" s="188"/>
      <c r="C101" s="189"/>
      <c r="D101" s="190" t="s">
        <v>1417</v>
      </c>
      <c r="E101" s="191"/>
      <c r="F101" s="191"/>
      <c r="G101" s="191"/>
      <c r="H101" s="191"/>
      <c r="I101" s="191"/>
      <c r="J101" s="192">
        <f>J151</f>
        <v>0</v>
      </c>
      <c r="K101" s="189"/>
      <c r="L101" s="193"/>
      <c r="S101" s="9"/>
      <c r="T101" s="9"/>
      <c r="U101" s="9"/>
      <c r="V101" s="9"/>
      <c r="W101" s="9"/>
      <c r="X101" s="9"/>
      <c r="Y101" s="9"/>
      <c r="Z101" s="9"/>
      <c r="AA101" s="9"/>
      <c r="AB101" s="9"/>
      <c r="AC101" s="9"/>
      <c r="AD101" s="9"/>
      <c r="AE101" s="9"/>
    </row>
    <row r="102" s="9" customFormat="1" ht="24.96" customHeight="1">
      <c r="A102" s="9"/>
      <c r="B102" s="188"/>
      <c r="C102" s="189"/>
      <c r="D102" s="190" t="s">
        <v>1418</v>
      </c>
      <c r="E102" s="191"/>
      <c r="F102" s="191"/>
      <c r="G102" s="191"/>
      <c r="H102" s="191"/>
      <c r="I102" s="191"/>
      <c r="J102" s="192">
        <f>J164</f>
        <v>0</v>
      </c>
      <c r="K102" s="189"/>
      <c r="L102" s="193"/>
      <c r="S102" s="9"/>
      <c r="T102" s="9"/>
      <c r="U102" s="9"/>
      <c r="V102" s="9"/>
      <c r="W102" s="9"/>
      <c r="X102" s="9"/>
      <c r="Y102" s="9"/>
      <c r="Z102" s="9"/>
      <c r="AA102" s="9"/>
      <c r="AB102" s="9"/>
      <c r="AC102" s="9"/>
      <c r="AD102" s="9"/>
      <c r="AE102" s="9"/>
    </row>
    <row r="103" s="9" customFormat="1" ht="24.96" customHeight="1">
      <c r="A103" s="9"/>
      <c r="B103" s="188"/>
      <c r="C103" s="189"/>
      <c r="D103" s="190" t="s">
        <v>282</v>
      </c>
      <c r="E103" s="191"/>
      <c r="F103" s="191"/>
      <c r="G103" s="191"/>
      <c r="H103" s="191"/>
      <c r="I103" s="191"/>
      <c r="J103" s="192">
        <f>J168</f>
        <v>0</v>
      </c>
      <c r="K103" s="189"/>
      <c r="L103" s="193"/>
      <c r="S103" s="9"/>
      <c r="T103" s="9"/>
      <c r="U103" s="9"/>
      <c r="V103" s="9"/>
      <c r="W103" s="9"/>
      <c r="X103" s="9"/>
      <c r="Y103" s="9"/>
      <c r="Z103" s="9"/>
      <c r="AA103" s="9"/>
      <c r="AB103" s="9"/>
      <c r="AC103" s="9"/>
      <c r="AD103" s="9"/>
      <c r="AE103" s="9"/>
    </row>
    <row r="104" s="10" customFormat="1" ht="19.92" customHeight="1">
      <c r="A104" s="10"/>
      <c r="B104" s="194"/>
      <c r="C104" s="133"/>
      <c r="D104" s="195" t="s">
        <v>1419</v>
      </c>
      <c r="E104" s="196"/>
      <c r="F104" s="196"/>
      <c r="G104" s="196"/>
      <c r="H104" s="196"/>
      <c r="I104" s="196"/>
      <c r="J104" s="197">
        <f>J169</f>
        <v>0</v>
      </c>
      <c r="K104" s="133"/>
      <c r="L104" s="198"/>
      <c r="S104" s="10"/>
      <c r="T104" s="10"/>
      <c r="U104" s="10"/>
      <c r="V104" s="10"/>
      <c r="W104" s="10"/>
      <c r="X104" s="10"/>
      <c r="Y104" s="10"/>
      <c r="Z104" s="10"/>
      <c r="AA104" s="10"/>
      <c r="AB104" s="10"/>
      <c r="AC104" s="10"/>
      <c r="AD104" s="10"/>
      <c r="AE104" s="10"/>
    </row>
    <row r="105" s="9" customFormat="1" ht="24.96" customHeight="1">
      <c r="A105" s="9"/>
      <c r="B105" s="188"/>
      <c r="C105" s="189"/>
      <c r="D105" s="190" t="s">
        <v>542</v>
      </c>
      <c r="E105" s="191"/>
      <c r="F105" s="191"/>
      <c r="G105" s="191"/>
      <c r="H105" s="191"/>
      <c r="I105" s="191"/>
      <c r="J105" s="192">
        <f>J171</f>
        <v>0</v>
      </c>
      <c r="K105" s="189"/>
      <c r="L105" s="193"/>
      <c r="S105" s="9"/>
      <c r="T105" s="9"/>
      <c r="U105" s="9"/>
      <c r="V105" s="9"/>
      <c r="W105" s="9"/>
      <c r="X105" s="9"/>
      <c r="Y105" s="9"/>
      <c r="Z105" s="9"/>
      <c r="AA105" s="9"/>
      <c r="AB105" s="9"/>
      <c r="AC105" s="9"/>
      <c r="AD105" s="9"/>
      <c r="AE105" s="9"/>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289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6.5" customHeight="1">
      <c r="A115" s="38"/>
      <c r="B115" s="39"/>
      <c r="C115" s="40"/>
      <c r="D115" s="40"/>
      <c r="E115" s="183" t="str">
        <f>E7</f>
        <v>Stavební úpravy v budově č.p. 1371, ul. Na Okrouhlíku, HK</v>
      </c>
      <c r="F115" s="32"/>
      <c r="G115" s="32"/>
      <c r="H115" s="32"/>
      <c r="I115" s="40"/>
      <c r="J115" s="40"/>
      <c r="K115" s="40"/>
      <c r="L115" s="63"/>
      <c r="S115" s="38"/>
      <c r="T115" s="38"/>
      <c r="U115" s="38"/>
      <c r="V115" s="38"/>
      <c r="W115" s="38"/>
      <c r="X115" s="38"/>
      <c r="Y115" s="38"/>
      <c r="Z115" s="38"/>
      <c r="AA115" s="38"/>
      <c r="AB115" s="38"/>
      <c r="AC115" s="38"/>
      <c r="AD115" s="38"/>
      <c r="AE115" s="38"/>
    </row>
    <row r="116" s="1" customFormat="1" ht="12" customHeight="1">
      <c r="B116" s="21"/>
      <c r="C116" s="32" t="s">
        <v>267</v>
      </c>
      <c r="D116" s="22"/>
      <c r="E116" s="22"/>
      <c r="F116" s="22"/>
      <c r="G116" s="22"/>
      <c r="H116" s="22"/>
      <c r="I116" s="22"/>
      <c r="J116" s="22"/>
      <c r="K116" s="22"/>
      <c r="L116" s="20"/>
    </row>
    <row r="117" s="2" customFormat="1" ht="16.5" customHeight="1">
      <c r="A117" s="38"/>
      <c r="B117" s="39"/>
      <c r="C117" s="40"/>
      <c r="D117" s="40"/>
      <c r="E117" s="183" t="s">
        <v>1354</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12" customHeight="1">
      <c r="A118" s="38"/>
      <c r="B118" s="39"/>
      <c r="C118" s="32" t="s">
        <v>269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6.5" customHeight="1">
      <c r="A119" s="38"/>
      <c r="B119" s="39"/>
      <c r="C119" s="40"/>
      <c r="D119" s="40"/>
      <c r="E119" s="76" t="str">
        <f>E11</f>
        <v>01.2 - ZDRAVOTNĚ - TECHNICKÉ INSTALACE 1.NP</v>
      </c>
      <c r="F119" s="40"/>
      <c r="G119" s="40"/>
      <c r="H119" s="40"/>
      <c r="I119" s="40"/>
      <c r="J119" s="40"/>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2" customHeight="1">
      <c r="A121" s="38"/>
      <c r="B121" s="39"/>
      <c r="C121" s="32" t="s">
        <v>20</v>
      </c>
      <c r="D121" s="40"/>
      <c r="E121" s="40"/>
      <c r="F121" s="27" t="str">
        <f>F14</f>
        <v>Na Okrouhlíku 1371, HK</v>
      </c>
      <c r="G121" s="40"/>
      <c r="H121" s="40"/>
      <c r="I121" s="32" t="s">
        <v>22</v>
      </c>
      <c r="J121" s="79" t="str">
        <f>IF(J14="","",J14)</f>
        <v>24. 6. 2024</v>
      </c>
      <c r="K121" s="40"/>
      <c r="L121" s="63"/>
      <c r="S121" s="38"/>
      <c r="T121" s="38"/>
      <c r="U121" s="38"/>
      <c r="V121" s="38"/>
      <c r="W121" s="38"/>
      <c r="X121" s="38"/>
      <c r="Y121" s="38"/>
      <c r="Z121" s="38"/>
      <c r="AA121" s="38"/>
      <c r="AB121" s="38"/>
      <c r="AC121" s="38"/>
      <c r="AD121" s="38"/>
      <c r="AE121" s="38"/>
    </row>
    <row r="122" s="2" customFormat="1" ht="6.96" customHeight="1">
      <c r="A122" s="38"/>
      <c r="B122" s="39"/>
      <c r="C122" s="40"/>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15" customHeight="1">
      <c r="A123" s="38"/>
      <c r="B123" s="39"/>
      <c r="C123" s="32" t="s">
        <v>24</v>
      </c>
      <c r="D123" s="40"/>
      <c r="E123" s="40"/>
      <c r="F123" s="27" t="str">
        <f>E17</f>
        <v>Krajský úřad Královéhradeckého kraje</v>
      </c>
      <c r="G123" s="40"/>
      <c r="H123" s="40"/>
      <c r="I123" s="32" t="s">
        <v>30</v>
      </c>
      <c r="J123" s="36" t="str">
        <f>E23</f>
        <v>Ondřej Zikán</v>
      </c>
      <c r="K123" s="40"/>
      <c r="L123" s="63"/>
      <c r="S123" s="38"/>
      <c r="T123" s="38"/>
      <c r="U123" s="38"/>
      <c r="V123" s="38"/>
      <c r="W123" s="38"/>
      <c r="X123" s="38"/>
      <c r="Y123" s="38"/>
      <c r="Z123" s="38"/>
      <c r="AA123" s="38"/>
      <c r="AB123" s="38"/>
      <c r="AC123" s="38"/>
      <c r="AD123" s="38"/>
      <c r="AE123" s="38"/>
    </row>
    <row r="124" s="2" customFormat="1" ht="15.15" customHeight="1">
      <c r="A124" s="38"/>
      <c r="B124" s="39"/>
      <c r="C124" s="32" t="s">
        <v>28</v>
      </c>
      <c r="D124" s="40"/>
      <c r="E124" s="40"/>
      <c r="F124" s="27" t="str">
        <f>IF(E20="","",E20)</f>
        <v>Vyplň údaj</v>
      </c>
      <c r="G124" s="40"/>
      <c r="H124" s="40"/>
      <c r="I124" s="32" t="s">
        <v>33</v>
      </c>
      <c r="J124" s="36" t="str">
        <f>E26</f>
        <v xml:space="preserve"> </v>
      </c>
      <c r="K124" s="40"/>
      <c r="L124" s="63"/>
      <c r="S124" s="38"/>
      <c r="T124" s="38"/>
      <c r="U124" s="38"/>
      <c r="V124" s="38"/>
      <c r="W124" s="38"/>
      <c r="X124" s="38"/>
      <c r="Y124" s="38"/>
      <c r="Z124" s="38"/>
      <c r="AA124" s="38"/>
      <c r="AB124" s="38"/>
      <c r="AC124" s="38"/>
      <c r="AD124" s="38"/>
      <c r="AE124" s="38"/>
    </row>
    <row r="125" s="2" customFormat="1" ht="10.32" customHeight="1">
      <c r="A125" s="38"/>
      <c r="B125" s="39"/>
      <c r="C125" s="40"/>
      <c r="D125" s="40"/>
      <c r="E125" s="40"/>
      <c r="F125" s="40"/>
      <c r="G125" s="40"/>
      <c r="H125" s="40"/>
      <c r="I125" s="40"/>
      <c r="J125" s="40"/>
      <c r="K125" s="40"/>
      <c r="L125" s="63"/>
      <c r="S125" s="38"/>
      <c r="T125" s="38"/>
      <c r="U125" s="38"/>
      <c r="V125" s="38"/>
      <c r="W125" s="38"/>
      <c r="X125" s="38"/>
      <c r="Y125" s="38"/>
      <c r="Z125" s="38"/>
      <c r="AA125" s="38"/>
      <c r="AB125" s="38"/>
      <c r="AC125" s="38"/>
      <c r="AD125" s="38"/>
      <c r="AE125" s="38"/>
    </row>
    <row r="126" s="11" customFormat="1" ht="29.28" customHeight="1">
      <c r="A126" s="199"/>
      <c r="B126" s="200"/>
      <c r="C126" s="201" t="s">
        <v>290</v>
      </c>
      <c r="D126" s="202" t="s">
        <v>62</v>
      </c>
      <c r="E126" s="202" t="s">
        <v>58</v>
      </c>
      <c r="F126" s="202" t="s">
        <v>59</v>
      </c>
      <c r="G126" s="202" t="s">
        <v>291</v>
      </c>
      <c r="H126" s="202" t="s">
        <v>292</v>
      </c>
      <c r="I126" s="202" t="s">
        <v>293</v>
      </c>
      <c r="J126" s="202" t="s">
        <v>273</v>
      </c>
      <c r="K126" s="203" t="s">
        <v>294</v>
      </c>
      <c r="L126" s="204"/>
      <c r="M126" s="100" t="s">
        <v>1</v>
      </c>
      <c r="N126" s="101" t="s">
        <v>41</v>
      </c>
      <c r="O126" s="101" t="s">
        <v>295</v>
      </c>
      <c r="P126" s="101" t="s">
        <v>296</v>
      </c>
      <c r="Q126" s="101" t="s">
        <v>297</v>
      </c>
      <c r="R126" s="101" t="s">
        <v>298</v>
      </c>
      <c r="S126" s="101" t="s">
        <v>299</v>
      </c>
      <c r="T126" s="102" t="s">
        <v>300</v>
      </c>
      <c r="U126" s="199"/>
      <c r="V126" s="199"/>
      <c r="W126" s="199"/>
      <c r="X126" s="199"/>
      <c r="Y126" s="199"/>
      <c r="Z126" s="199"/>
      <c r="AA126" s="199"/>
      <c r="AB126" s="199"/>
      <c r="AC126" s="199"/>
      <c r="AD126" s="199"/>
      <c r="AE126" s="199"/>
    </row>
    <row r="127" s="2" customFormat="1" ht="22.8" customHeight="1">
      <c r="A127" s="38"/>
      <c r="B127" s="39"/>
      <c r="C127" s="107" t="s">
        <v>301</v>
      </c>
      <c r="D127" s="40"/>
      <c r="E127" s="40"/>
      <c r="F127" s="40"/>
      <c r="G127" s="40"/>
      <c r="H127" s="40"/>
      <c r="I127" s="40"/>
      <c r="J127" s="205">
        <f>BK127</f>
        <v>0</v>
      </c>
      <c r="K127" s="40"/>
      <c r="L127" s="44"/>
      <c r="M127" s="103"/>
      <c r="N127" s="206"/>
      <c r="O127" s="104"/>
      <c r="P127" s="207">
        <f>P128+P138+P151+P164+P168+P171</f>
        <v>0</v>
      </c>
      <c r="Q127" s="104"/>
      <c r="R127" s="207">
        <f>R128+R138+R151+R164+R168+R171</f>
        <v>1.1643899999999998</v>
      </c>
      <c r="S127" s="104"/>
      <c r="T127" s="208">
        <f>T128+T138+T151+T164+T168+T171</f>
        <v>0</v>
      </c>
      <c r="U127" s="38"/>
      <c r="V127" s="38"/>
      <c r="W127" s="38"/>
      <c r="X127" s="38"/>
      <c r="Y127" s="38"/>
      <c r="Z127" s="38"/>
      <c r="AA127" s="38"/>
      <c r="AB127" s="38"/>
      <c r="AC127" s="38"/>
      <c r="AD127" s="38"/>
      <c r="AE127" s="38"/>
      <c r="AT127" s="17" t="s">
        <v>76</v>
      </c>
      <c r="AU127" s="17" t="s">
        <v>275</v>
      </c>
      <c r="BK127" s="209">
        <f>BK128+BK138+BK151+BK164+BK168+BK171</f>
        <v>0</v>
      </c>
    </row>
    <row r="128" s="12" customFormat="1" ht="25.92" customHeight="1">
      <c r="A128" s="12"/>
      <c r="B128" s="210"/>
      <c r="C128" s="211"/>
      <c r="D128" s="212" t="s">
        <v>76</v>
      </c>
      <c r="E128" s="213" t="s">
        <v>543</v>
      </c>
      <c r="F128" s="213" t="s">
        <v>544</v>
      </c>
      <c r="G128" s="211"/>
      <c r="H128" s="211"/>
      <c r="I128" s="214"/>
      <c r="J128" s="215">
        <f>BK128</f>
        <v>0</v>
      </c>
      <c r="K128" s="211"/>
      <c r="L128" s="216"/>
      <c r="M128" s="217"/>
      <c r="N128" s="218"/>
      <c r="O128" s="218"/>
      <c r="P128" s="219">
        <f>SUM(P129:P137)</f>
        <v>0</v>
      </c>
      <c r="Q128" s="218"/>
      <c r="R128" s="219">
        <f>SUM(R129:R137)</f>
        <v>0.1971</v>
      </c>
      <c r="S128" s="218"/>
      <c r="T128" s="220">
        <f>SUM(T129:T137)</f>
        <v>0</v>
      </c>
      <c r="U128" s="12"/>
      <c r="V128" s="12"/>
      <c r="W128" s="12"/>
      <c r="X128" s="12"/>
      <c r="Y128" s="12"/>
      <c r="Z128" s="12"/>
      <c r="AA128" s="12"/>
      <c r="AB128" s="12"/>
      <c r="AC128" s="12"/>
      <c r="AD128" s="12"/>
      <c r="AE128" s="12"/>
      <c r="AR128" s="221" t="s">
        <v>86</v>
      </c>
      <c r="AT128" s="222" t="s">
        <v>76</v>
      </c>
      <c r="AU128" s="222" t="s">
        <v>77</v>
      </c>
      <c r="AY128" s="221" t="s">
        <v>304</v>
      </c>
      <c r="BK128" s="223">
        <f>SUM(BK129:BK137)</f>
        <v>0</v>
      </c>
    </row>
    <row r="129" s="2" customFormat="1" ht="16.5" customHeight="1">
      <c r="A129" s="38"/>
      <c r="B129" s="39"/>
      <c r="C129" s="226" t="s">
        <v>84</v>
      </c>
      <c r="D129" s="226" t="s">
        <v>307</v>
      </c>
      <c r="E129" s="227" t="s">
        <v>555</v>
      </c>
      <c r="F129" s="228" t="s">
        <v>556</v>
      </c>
      <c r="G129" s="229" t="s">
        <v>547</v>
      </c>
      <c r="H129" s="230">
        <v>60</v>
      </c>
      <c r="I129" s="231"/>
      <c r="J129" s="232">
        <f>ROUND(I129*H129,2)</f>
        <v>0</v>
      </c>
      <c r="K129" s="228" t="s">
        <v>1</v>
      </c>
      <c r="L129" s="44"/>
      <c r="M129" s="233" t="s">
        <v>1</v>
      </c>
      <c r="N129" s="234" t="s">
        <v>42</v>
      </c>
      <c r="O129" s="91"/>
      <c r="P129" s="235">
        <f>O129*H129</f>
        <v>0</v>
      </c>
      <c r="Q129" s="235">
        <v>0.00059000000000000003</v>
      </c>
      <c r="R129" s="235">
        <f>Q129*H129</f>
        <v>0.035400000000000001</v>
      </c>
      <c r="S129" s="235">
        <v>0</v>
      </c>
      <c r="T129" s="236">
        <f>S129*H129</f>
        <v>0</v>
      </c>
      <c r="U129" s="38"/>
      <c r="V129" s="38"/>
      <c r="W129" s="38"/>
      <c r="X129" s="38"/>
      <c r="Y129" s="38"/>
      <c r="Z129" s="38"/>
      <c r="AA129" s="38"/>
      <c r="AB129" s="38"/>
      <c r="AC129" s="38"/>
      <c r="AD129" s="38"/>
      <c r="AE129" s="38"/>
      <c r="AR129" s="237" t="s">
        <v>392</v>
      </c>
      <c r="AT129" s="237" t="s">
        <v>307</v>
      </c>
      <c r="AU129" s="237" t="s">
        <v>84</v>
      </c>
      <c r="AY129" s="17" t="s">
        <v>304</v>
      </c>
      <c r="BE129" s="238">
        <f>IF(N129="základní",J129,0)</f>
        <v>0</v>
      </c>
      <c r="BF129" s="238">
        <f>IF(N129="snížená",J129,0)</f>
        <v>0</v>
      </c>
      <c r="BG129" s="238">
        <f>IF(N129="zákl. přenesená",J129,0)</f>
        <v>0</v>
      </c>
      <c r="BH129" s="238">
        <f>IF(N129="sníž. přenesená",J129,0)</f>
        <v>0</v>
      </c>
      <c r="BI129" s="238">
        <f>IF(N129="nulová",J129,0)</f>
        <v>0</v>
      </c>
      <c r="BJ129" s="17" t="s">
        <v>84</v>
      </c>
      <c r="BK129" s="238">
        <f>ROUND(I129*H129,2)</f>
        <v>0</v>
      </c>
      <c r="BL129" s="17" t="s">
        <v>392</v>
      </c>
      <c r="BM129" s="237" t="s">
        <v>1420</v>
      </c>
    </row>
    <row r="130" s="2" customFormat="1" ht="16.5" customHeight="1">
      <c r="A130" s="38"/>
      <c r="B130" s="39"/>
      <c r="C130" s="226" t="s">
        <v>86</v>
      </c>
      <c r="D130" s="226" t="s">
        <v>307</v>
      </c>
      <c r="E130" s="227" t="s">
        <v>558</v>
      </c>
      <c r="F130" s="228" t="s">
        <v>559</v>
      </c>
      <c r="G130" s="229" t="s">
        <v>547</v>
      </c>
      <c r="H130" s="230">
        <v>60</v>
      </c>
      <c r="I130" s="231"/>
      <c r="J130" s="232">
        <f>ROUND(I130*H130,2)</f>
        <v>0</v>
      </c>
      <c r="K130" s="228" t="s">
        <v>1</v>
      </c>
      <c r="L130" s="44"/>
      <c r="M130" s="233" t="s">
        <v>1</v>
      </c>
      <c r="N130" s="234" t="s">
        <v>42</v>
      </c>
      <c r="O130" s="91"/>
      <c r="P130" s="235">
        <f>O130*H130</f>
        <v>0</v>
      </c>
      <c r="Q130" s="235">
        <v>0.0011999999999999999</v>
      </c>
      <c r="R130" s="235">
        <f>Q130*H130</f>
        <v>0.071999999999999995</v>
      </c>
      <c r="S130" s="235">
        <v>0</v>
      </c>
      <c r="T130" s="236">
        <f>S130*H130</f>
        <v>0</v>
      </c>
      <c r="U130" s="38"/>
      <c r="V130" s="38"/>
      <c r="W130" s="38"/>
      <c r="X130" s="38"/>
      <c r="Y130" s="38"/>
      <c r="Z130" s="38"/>
      <c r="AA130" s="38"/>
      <c r="AB130" s="38"/>
      <c r="AC130" s="38"/>
      <c r="AD130" s="38"/>
      <c r="AE130" s="38"/>
      <c r="AR130" s="237" t="s">
        <v>392</v>
      </c>
      <c r="AT130" s="237" t="s">
        <v>307</v>
      </c>
      <c r="AU130" s="237" t="s">
        <v>84</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1421</v>
      </c>
    </row>
    <row r="131" s="2" customFormat="1" ht="16.5" customHeight="1">
      <c r="A131" s="38"/>
      <c r="B131" s="39"/>
      <c r="C131" s="226" t="s">
        <v>305</v>
      </c>
      <c r="D131" s="226" t="s">
        <v>307</v>
      </c>
      <c r="E131" s="227" t="s">
        <v>561</v>
      </c>
      <c r="F131" s="228" t="s">
        <v>562</v>
      </c>
      <c r="G131" s="229" t="s">
        <v>547</v>
      </c>
      <c r="H131" s="230">
        <v>60</v>
      </c>
      <c r="I131" s="231"/>
      <c r="J131" s="232">
        <f>ROUND(I131*H131,2)</f>
        <v>0</v>
      </c>
      <c r="K131" s="228" t="s">
        <v>1</v>
      </c>
      <c r="L131" s="44"/>
      <c r="M131" s="233" t="s">
        <v>1</v>
      </c>
      <c r="N131" s="234" t="s">
        <v>42</v>
      </c>
      <c r="O131" s="91"/>
      <c r="P131" s="235">
        <f>O131*H131</f>
        <v>0</v>
      </c>
      <c r="Q131" s="235">
        <v>0.00029</v>
      </c>
      <c r="R131" s="235">
        <f>Q131*H131</f>
        <v>0.017399999999999999</v>
      </c>
      <c r="S131" s="235">
        <v>0</v>
      </c>
      <c r="T131" s="236">
        <f>S131*H131</f>
        <v>0</v>
      </c>
      <c r="U131" s="38"/>
      <c r="V131" s="38"/>
      <c r="W131" s="38"/>
      <c r="X131" s="38"/>
      <c r="Y131" s="38"/>
      <c r="Z131" s="38"/>
      <c r="AA131" s="38"/>
      <c r="AB131" s="38"/>
      <c r="AC131" s="38"/>
      <c r="AD131" s="38"/>
      <c r="AE131" s="38"/>
      <c r="AR131" s="237" t="s">
        <v>392</v>
      </c>
      <c r="AT131" s="237" t="s">
        <v>307</v>
      </c>
      <c r="AU131" s="237" t="s">
        <v>84</v>
      </c>
      <c r="AY131" s="17" t="s">
        <v>304</v>
      </c>
      <c r="BE131" s="238">
        <f>IF(N131="základní",J131,0)</f>
        <v>0</v>
      </c>
      <c r="BF131" s="238">
        <f>IF(N131="snížená",J131,0)</f>
        <v>0</v>
      </c>
      <c r="BG131" s="238">
        <f>IF(N131="zákl. přenesená",J131,0)</f>
        <v>0</v>
      </c>
      <c r="BH131" s="238">
        <f>IF(N131="sníž. přenesená",J131,0)</f>
        <v>0</v>
      </c>
      <c r="BI131" s="238">
        <f>IF(N131="nulová",J131,0)</f>
        <v>0</v>
      </c>
      <c r="BJ131" s="17" t="s">
        <v>84</v>
      </c>
      <c r="BK131" s="238">
        <f>ROUND(I131*H131,2)</f>
        <v>0</v>
      </c>
      <c r="BL131" s="17" t="s">
        <v>392</v>
      </c>
      <c r="BM131" s="237" t="s">
        <v>1422</v>
      </c>
    </row>
    <row r="132" s="2" customFormat="1" ht="16.5" customHeight="1">
      <c r="A132" s="38"/>
      <c r="B132" s="39"/>
      <c r="C132" s="226" t="s">
        <v>311</v>
      </c>
      <c r="D132" s="226" t="s">
        <v>307</v>
      </c>
      <c r="E132" s="227" t="s">
        <v>564</v>
      </c>
      <c r="F132" s="228" t="s">
        <v>565</v>
      </c>
      <c r="G132" s="229" t="s">
        <v>547</v>
      </c>
      <c r="H132" s="230">
        <v>60</v>
      </c>
      <c r="I132" s="231"/>
      <c r="J132" s="232">
        <f>ROUND(I132*H132,2)</f>
        <v>0</v>
      </c>
      <c r="K132" s="228" t="s">
        <v>1</v>
      </c>
      <c r="L132" s="44"/>
      <c r="M132" s="233" t="s">
        <v>1</v>
      </c>
      <c r="N132" s="234" t="s">
        <v>42</v>
      </c>
      <c r="O132" s="91"/>
      <c r="P132" s="235">
        <f>O132*H132</f>
        <v>0</v>
      </c>
      <c r="Q132" s="235">
        <v>0.00035</v>
      </c>
      <c r="R132" s="235">
        <f>Q132*H132</f>
        <v>0.021000000000000001</v>
      </c>
      <c r="S132" s="235">
        <v>0</v>
      </c>
      <c r="T132" s="236">
        <f>S132*H132</f>
        <v>0</v>
      </c>
      <c r="U132" s="38"/>
      <c r="V132" s="38"/>
      <c r="W132" s="38"/>
      <c r="X132" s="38"/>
      <c r="Y132" s="38"/>
      <c r="Z132" s="38"/>
      <c r="AA132" s="38"/>
      <c r="AB132" s="38"/>
      <c r="AC132" s="38"/>
      <c r="AD132" s="38"/>
      <c r="AE132" s="38"/>
      <c r="AR132" s="237" t="s">
        <v>392</v>
      </c>
      <c r="AT132" s="237" t="s">
        <v>307</v>
      </c>
      <c r="AU132" s="237" t="s">
        <v>84</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1423</v>
      </c>
    </row>
    <row r="133" s="2" customFormat="1" ht="16.5" customHeight="1">
      <c r="A133" s="38"/>
      <c r="B133" s="39"/>
      <c r="C133" s="226" t="s">
        <v>330</v>
      </c>
      <c r="D133" s="226" t="s">
        <v>307</v>
      </c>
      <c r="E133" s="227" t="s">
        <v>567</v>
      </c>
      <c r="F133" s="228" t="s">
        <v>568</v>
      </c>
      <c r="G133" s="229" t="s">
        <v>547</v>
      </c>
      <c r="H133" s="230">
        <v>45</v>
      </c>
      <c r="I133" s="231"/>
      <c r="J133" s="232">
        <f>ROUND(I133*H133,2)</f>
        <v>0</v>
      </c>
      <c r="K133" s="228" t="s">
        <v>1</v>
      </c>
      <c r="L133" s="44"/>
      <c r="M133" s="233" t="s">
        <v>1</v>
      </c>
      <c r="N133" s="234" t="s">
        <v>42</v>
      </c>
      <c r="O133" s="91"/>
      <c r="P133" s="235">
        <f>O133*H133</f>
        <v>0</v>
      </c>
      <c r="Q133" s="235">
        <v>0.00114</v>
      </c>
      <c r="R133" s="235">
        <f>Q133*H133</f>
        <v>0.051299999999999998</v>
      </c>
      <c r="S133" s="235">
        <v>0</v>
      </c>
      <c r="T133" s="236">
        <f>S133*H133</f>
        <v>0</v>
      </c>
      <c r="U133" s="38"/>
      <c r="V133" s="38"/>
      <c r="W133" s="38"/>
      <c r="X133" s="38"/>
      <c r="Y133" s="38"/>
      <c r="Z133" s="38"/>
      <c r="AA133" s="38"/>
      <c r="AB133" s="38"/>
      <c r="AC133" s="38"/>
      <c r="AD133" s="38"/>
      <c r="AE133" s="38"/>
      <c r="AR133" s="237" t="s">
        <v>392</v>
      </c>
      <c r="AT133" s="237" t="s">
        <v>307</v>
      </c>
      <c r="AU133" s="237" t="s">
        <v>84</v>
      </c>
      <c r="AY133" s="17" t="s">
        <v>304</v>
      </c>
      <c r="BE133" s="238">
        <f>IF(N133="základní",J133,0)</f>
        <v>0</v>
      </c>
      <c r="BF133" s="238">
        <f>IF(N133="snížená",J133,0)</f>
        <v>0</v>
      </c>
      <c r="BG133" s="238">
        <f>IF(N133="zákl. přenesená",J133,0)</f>
        <v>0</v>
      </c>
      <c r="BH133" s="238">
        <f>IF(N133="sníž. přenesená",J133,0)</f>
        <v>0</v>
      </c>
      <c r="BI133" s="238">
        <f>IF(N133="nulová",J133,0)</f>
        <v>0</v>
      </c>
      <c r="BJ133" s="17" t="s">
        <v>84</v>
      </c>
      <c r="BK133" s="238">
        <f>ROUND(I133*H133,2)</f>
        <v>0</v>
      </c>
      <c r="BL133" s="17" t="s">
        <v>392</v>
      </c>
      <c r="BM133" s="237" t="s">
        <v>1424</v>
      </c>
    </row>
    <row r="134" s="2" customFormat="1" ht="24.15" customHeight="1">
      <c r="A134" s="38"/>
      <c r="B134" s="39"/>
      <c r="C134" s="226" t="s">
        <v>313</v>
      </c>
      <c r="D134" s="226" t="s">
        <v>307</v>
      </c>
      <c r="E134" s="227" t="s">
        <v>573</v>
      </c>
      <c r="F134" s="228" t="s">
        <v>574</v>
      </c>
      <c r="G134" s="229" t="s">
        <v>575</v>
      </c>
      <c r="H134" s="230">
        <v>40</v>
      </c>
      <c r="I134" s="231"/>
      <c r="J134" s="232">
        <f>ROUND(I134*H134,2)</f>
        <v>0</v>
      </c>
      <c r="K134" s="228" t="s">
        <v>1</v>
      </c>
      <c r="L134" s="44"/>
      <c r="M134" s="233" t="s">
        <v>1</v>
      </c>
      <c r="N134" s="234" t="s">
        <v>42</v>
      </c>
      <c r="O134" s="91"/>
      <c r="P134" s="235">
        <f>O134*H134</f>
        <v>0</v>
      </c>
      <c r="Q134" s="235">
        <v>0</v>
      </c>
      <c r="R134" s="235">
        <f>Q134*H134</f>
        <v>0</v>
      </c>
      <c r="S134" s="235">
        <v>0</v>
      </c>
      <c r="T134" s="236">
        <f>S134*H134</f>
        <v>0</v>
      </c>
      <c r="U134" s="38"/>
      <c r="V134" s="38"/>
      <c r="W134" s="38"/>
      <c r="X134" s="38"/>
      <c r="Y134" s="38"/>
      <c r="Z134" s="38"/>
      <c r="AA134" s="38"/>
      <c r="AB134" s="38"/>
      <c r="AC134" s="38"/>
      <c r="AD134" s="38"/>
      <c r="AE134" s="38"/>
      <c r="AR134" s="237" t="s">
        <v>392</v>
      </c>
      <c r="AT134" s="237" t="s">
        <v>307</v>
      </c>
      <c r="AU134" s="237" t="s">
        <v>84</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1425</v>
      </c>
    </row>
    <row r="135" s="2" customFormat="1" ht="16.5" customHeight="1">
      <c r="A135" s="38"/>
      <c r="B135" s="39"/>
      <c r="C135" s="226" t="s">
        <v>343</v>
      </c>
      <c r="D135" s="226" t="s">
        <v>307</v>
      </c>
      <c r="E135" s="227" t="s">
        <v>577</v>
      </c>
      <c r="F135" s="228" t="s">
        <v>578</v>
      </c>
      <c r="G135" s="229" t="s">
        <v>575</v>
      </c>
      <c r="H135" s="230">
        <v>30</v>
      </c>
      <c r="I135" s="231"/>
      <c r="J135" s="232">
        <f>ROUND(I135*H135,2)</f>
        <v>0</v>
      </c>
      <c r="K135" s="228" t="s">
        <v>1</v>
      </c>
      <c r="L135" s="44"/>
      <c r="M135" s="233" t="s">
        <v>1</v>
      </c>
      <c r="N135" s="234" t="s">
        <v>42</v>
      </c>
      <c r="O135" s="91"/>
      <c r="P135" s="235">
        <f>O135*H135</f>
        <v>0</v>
      </c>
      <c r="Q135" s="235">
        <v>0</v>
      </c>
      <c r="R135" s="235">
        <f>Q135*H135</f>
        <v>0</v>
      </c>
      <c r="S135" s="235">
        <v>0</v>
      </c>
      <c r="T135" s="236">
        <f>S135*H135</f>
        <v>0</v>
      </c>
      <c r="U135" s="38"/>
      <c r="V135" s="38"/>
      <c r="W135" s="38"/>
      <c r="X135" s="38"/>
      <c r="Y135" s="38"/>
      <c r="Z135" s="38"/>
      <c r="AA135" s="38"/>
      <c r="AB135" s="38"/>
      <c r="AC135" s="38"/>
      <c r="AD135" s="38"/>
      <c r="AE135" s="38"/>
      <c r="AR135" s="237" t="s">
        <v>392</v>
      </c>
      <c r="AT135" s="237" t="s">
        <v>307</v>
      </c>
      <c r="AU135" s="237" t="s">
        <v>84</v>
      </c>
      <c r="AY135" s="17" t="s">
        <v>304</v>
      </c>
      <c r="BE135" s="238">
        <f>IF(N135="základní",J135,0)</f>
        <v>0</v>
      </c>
      <c r="BF135" s="238">
        <f>IF(N135="snížená",J135,0)</f>
        <v>0</v>
      </c>
      <c r="BG135" s="238">
        <f>IF(N135="zákl. přenesená",J135,0)</f>
        <v>0</v>
      </c>
      <c r="BH135" s="238">
        <f>IF(N135="sníž. přenesená",J135,0)</f>
        <v>0</v>
      </c>
      <c r="BI135" s="238">
        <f>IF(N135="nulová",J135,0)</f>
        <v>0</v>
      </c>
      <c r="BJ135" s="17" t="s">
        <v>84</v>
      </c>
      <c r="BK135" s="238">
        <f>ROUND(I135*H135,2)</f>
        <v>0</v>
      </c>
      <c r="BL135" s="17" t="s">
        <v>392</v>
      </c>
      <c r="BM135" s="237" t="s">
        <v>1426</v>
      </c>
    </row>
    <row r="136" s="2" customFormat="1" ht="21.75" customHeight="1">
      <c r="A136" s="38"/>
      <c r="B136" s="39"/>
      <c r="C136" s="226" t="s">
        <v>348</v>
      </c>
      <c r="D136" s="226" t="s">
        <v>307</v>
      </c>
      <c r="E136" s="227" t="s">
        <v>580</v>
      </c>
      <c r="F136" s="228" t="s">
        <v>581</v>
      </c>
      <c r="G136" s="229" t="s">
        <v>575</v>
      </c>
      <c r="H136" s="230">
        <v>20</v>
      </c>
      <c r="I136" s="231"/>
      <c r="J136" s="232">
        <f>ROUND(I136*H136,2)</f>
        <v>0</v>
      </c>
      <c r="K136" s="228" t="s">
        <v>1</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84</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1427</v>
      </c>
    </row>
    <row r="137" s="2" customFormat="1" ht="55.5" customHeight="1">
      <c r="A137" s="38"/>
      <c r="B137" s="39"/>
      <c r="C137" s="273" t="s">
        <v>325</v>
      </c>
      <c r="D137" s="273" t="s">
        <v>423</v>
      </c>
      <c r="E137" s="274" t="s">
        <v>593</v>
      </c>
      <c r="F137" s="275" t="s">
        <v>594</v>
      </c>
      <c r="G137" s="276" t="s">
        <v>575</v>
      </c>
      <c r="H137" s="277">
        <v>15</v>
      </c>
      <c r="I137" s="278"/>
      <c r="J137" s="279">
        <f>ROUND(I137*H137,2)</f>
        <v>0</v>
      </c>
      <c r="K137" s="275" t="s">
        <v>1</v>
      </c>
      <c r="L137" s="280"/>
      <c r="M137" s="281" t="s">
        <v>1</v>
      </c>
      <c r="N137" s="282" t="s">
        <v>42</v>
      </c>
      <c r="O137" s="91"/>
      <c r="P137" s="235">
        <f>O137*H137</f>
        <v>0</v>
      </c>
      <c r="Q137" s="235">
        <v>0</v>
      </c>
      <c r="R137" s="235">
        <f>Q137*H137</f>
        <v>0</v>
      </c>
      <c r="S137" s="235">
        <v>0</v>
      </c>
      <c r="T137" s="236">
        <f>S137*H137</f>
        <v>0</v>
      </c>
      <c r="U137" s="38"/>
      <c r="V137" s="38"/>
      <c r="W137" s="38"/>
      <c r="X137" s="38"/>
      <c r="Y137" s="38"/>
      <c r="Z137" s="38"/>
      <c r="AA137" s="38"/>
      <c r="AB137" s="38"/>
      <c r="AC137" s="38"/>
      <c r="AD137" s="38"/>
      <c r="AE137" s="38"/>
      <c r="AR137" s="237" t="s">
        <v>426</v>
      </c>
      <c r="AT137" s="237" t="s">
        <v>423</v>
      </c>
      <c r="AU137" s="237" t="s">
        <v>84</v>
      </c>
      <c r="AY137" s="17" t="s">
        <v>304</v>
      </c>
      <c r="BE137" s="238">
        <f>IF(N137="základní",J137,0)</f>
        <v>0</v>
      </c>
      <c r="BF137" s="238">
        <f>IF(N137="snížená",J137,0)</f>
        <v>0</v>
      </c>
      <c r="BG137" s="238">
        <f>IF(N137="zákl. přenesená",J137,0)</f>
        <v>0</v>
      </c>
      <c r="BH137" s="238">
        <f>IF(N137="sníž. přenesená",J137,0)</f>
        <v>0</v>
      </c>
      <c r="BI137" s="238">
        <f>IF(N137="nulová",J137,0)</f>
        <v>0</v>
      </c>
      <c r="BJ137" s="17" t="s">
        <v>84</v>
      </c>
      <c r="BK137" s="238">
        <f>ROUND(I137*H137,2)</f>
        <v>0</v>
      </c>
      <c r="BL137" s="17" t="s">
        <v>392</v>
      </c>
      <c r="BM137" s="237" t="s">
        <v>1428</v>
      </c>
    </row>
    <row r="138" s="12" customFormat="1" ht="25.92" customHeight="1">
      <c r="A138" s="12"/>
      <c r="B138" s="210"/>
      <c r="C138" s="211"/>
      <c r="D138" s="212" t="s">
        <v>76</v>
      </c>
      <c r="E138" s="213" t="s">
        <v>614</v>
      </c>
      <c r="F138" s="213" t="s">
        <v>615</v>
      </c>
      <c r="G138" s="211"/>
      <c r="H138" s="211"/>
      <c r="I138" s="214"/>
      <c r="J138" s="215">
        <f>BK138</f>
        <v>0</v>
      </c>
      <c r="K138" s="211"/>
      <c r="L138" s="216"/>
      <c r="M138" s="217"/>
      <c r="N138" s="218"/>
      <c r="O138" s="218"/>
      <c r="P138" s="219">
        <f>SUM(P139:P150)</f>
        <v>0</v>
      </c>
      <c r="Q138" s="218"/>
      <c r="R138" s="219">
        <f>SUM(R139:R150)</f>
        <v>0.45279999999999998</v>
      </c>
      <c r="S138" s="218"/>
      <c r="T138" s="220">
        <f>SUM(T139:T150)</f>
        <v>0</v>
      </c>
      <c r="U138" s="12"/>
      <c r="V138" s="12"/>
      <c r="W138" s="12"/>
      <c r="X138" s="12"/>
      <c r="Y138" s="12"/>
      <c r="Z138" s="12"/>
      <c r="AA138" s="12"/>
      <c r="AB138" s="12"/>
      <c r="AC138" s="12"/>
      <c r="AD138" s="12"/>
      <c r="AE138" s="12"/>
      <c r="AR138" s="221" t="s">
        <v>86</v>
      </c>
      <c r="AT138" s="222" t="s">
        <v>76</v>
      </c>
      <c r="AU138" s="222" t="s">
        <v>77</v>
      </c>
      <c r="AY138" s="221" t="s">
        <v>304</v>
      </c>
      <c r="BK138" s="223">
        <f>SUM(BK139:BK150)</f>
        <v>0</v>
      </c>
    </row>
    <row r="139" s="2" customFormat="1" ht="24.15" customHeight="1">
      <c r="A139" s="38"/>
      <c r="B139" s="39"/>
      <c r="C139" s="226" t="s">
        <v>362</v>
      </c>
      <c r="D139" s="226" t="s">
        <v>307</v>
      </c>
      <c r="E139" s="227" t="s">
        <v>616</v>
      </c>
      <c r="F139" s="228" t="s">
        <v>617</v>
      </c>
      <c r="G139" s="229" t="s">
        <v>547</v>
      </c>
      <c r="H139" s="230">
        <v>210</v>
      </c>
      <c r="I139" s="231"/>
      <c r="J139" s="232">
        <f>ROUND(I139*H139,2)</f>
        <v>0</v>
      </c>
      <c r="K139" s="228" t="s">
        <v>1</v>
      </c>
      <c r="L139" s="44"/>
      <c r="M139" s="233" t="s">
        <v>1</v>
      </c>
      <c r="N139" s="234" t="s">
        <v>42</v>
      </c>
      <c r="O139" s="91"/>
      <c r="P139" s="235">
        <f>O139*H139</f>
        <v>0</v>
      </c>
      <c r="Q139" s="235">
        <v>0.00066</v>
      </c>
      <c r="R139" s="235">
        <f>Q139*H139</f>
        <v>0.1386</v>
      </c>
      <c r="S139" s="235">
        <v>0</v>
      </c>
      <c r="T139" s="236">
        <f>S139*H139</f>
        <v>0</v>
      </c>
      <c r="U139" s="38"/>
      <c r="V139" s="38"/>
      <c r="W139" s="38"/>
      <c r="X139" s="38"/>
      <c r="Y139" s="38"/>
      <c r="Z139" s="38"/>
      <c r="AA139" s="38"/>
      <c r="AB139" s="38"/>
      <c r="AC139" s="38"/>
      <c r="AD139" s="38"/>
      <c r="AE139" s="38"/>
      <c r="AR139" s="237" t="s">
        <v>392</v>
      </c>
      <c r="AT139" s="237" t="s">
        <v>307</v>
      </c>
      <c r="AU139" s="237" t="s">
        <v>84</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1429</v>
      </c>
    </row>
    <row r="140" s="2" customFormat="1" ht="24.15" customHeight="1">
      <c r="A140" s="38"/>
      <c r="B140" s="39"/>
      <c r="C140" s="226" t="s">
        <v>367</v>
      </c>
      <c r="D140" s="226" t="s">
        <v>307</v>
      </c>
      <c r="E140" s="227" t="s">
        <v>619</v>
      </c>
      <c r="F140" s="228" t="s">
        <v>620</v>
      </c>
      <c r="G140" s="229" t="s">
        <v>547</v>
      </c>
      <c r="H140" s="230">
        <v>60</v>
      </c>
      <c r="I140" s="231"/>
      <c r="J140" s="232">
        <f>ROUND(I140*H140,2)</f>
        <v>0</v>
      </c>
      <c r="K140" s="228" t="s">
        <v>1</v>
      </c>
      <c r="L140" s="44"/>
      <c r="M140" s="233" t="s">
        <v>1</v>
      </c>
      <c r="N140" s="234" t="s">
        <v>42</v>
      </c>
      <c r="O140" s="91"/>
      <c r="P140" s="235">
        <f>O140*H140</f>
        <v>0</v>
      </c>
      <c r="Q140" s="235">
        <v>0.00091</v>
      </c>
      <c r="R140" s="235">
        <f>Q140*H140</f>
        <v>0.054600000000000003</v>
      </c>
      <c r="S140" s="235">
        <v>0</v>
      </c>
      <c r="T140" s="236">
        <f>S140*H140</f>
        <v>0</v>
      </c>
      <c r="U140" s="38"/>
      <c r="V140" s="38"/>
      <c r="W140" s="38"/>
      <c r="X140" s="38"/>
      <c r="Y140" s="38"/>
      <c r="Z140" s="38"/>
      <c r="AA140" s="38"/>
      <c r="AB140" s="38"/>
      <c r="AC140" s="38"/>
      <c r="AD140" s="38"/>
      <c r="AE140" s="38"/>
      <c r="AR140" s="237" t="s">
        <v>392</v>
      </c>
      <c r="AT140" s="237" t="s">
        <v>307</v>
      </c>
      <c r="AU140" s="237" t="s">
        <v>84</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1430</v>
      </c>
    </row>
    <row r="141" s="2" customFormat="1" ht="24.15" customHeight="1">
      <c r="A141" s="38"/>
      <c r="B141" s="39"/>
      <c r="C141" s="226" t="s">
        <v>8</v>
      </c>
      <c r="D141" s="226" t="s">
        <v>307</v>
      </c>
      <c r="E141" s="227" t="s">
        <v>622</v>
      </c>
      <c r="F141" s="228" t="s">
        <v>623</v>
      </c>
      <c r="G141" s="229" t="s">
        <v>547</v>
      </c>
      <c r="H141" s="230">
        <v>120</v>
      </c>
      <c r="I141" s="231"/>
      <c r="J141" s="232">
        <f>ROUND(I141*H141,2)</f>
        <v>0</v>
      </c>
      <c r="K141" s="228" t="s">
        <v>1</v>
      </c>
      <c r="L141" s="44"/>
      <c r="M141" s="233" t="s">
        <v>1</v>
      </c>
      <c r="N141" s="234" t="s">
        <v>42</v>
      </c>
      <c r="O141" s="91"/>
      <c r="P141" s="235">
        <f>O141*H141</f>
        <v>0</v>
      </c>
      <c r="Q141" s="235">
        <v>0.0011900000000000001</v>
      </c>
      <c r="R141" s="235">
        <f>Q141*H141</f>
        <v>0.14280000000000001</v>
      </c>
      <c r="S141" s="235">
        <v>0</v>
      </c>
      <c r="T141" s="236">
        <f>S141*H141</f>
        <v>0</v>
      </c>
      <c r="U141" s="38"/>
      <c r="V141" s="38"/>
      <c r="W141" s="38"/>
      <c r="X141" s="38"/>
      <c r="Y141" s="38"/>
      <c r="Z141" s="38"/>
      <c r="AA141" s="38"/>
      <c r="AB141" s="38"/>
      <c r="AC141" s="38"/>
      <c r="AD141" s="38"/>
      <c r="AE141" s="38"/>
      <c r="AR141" s="237" t="s">
        <v>392</v>
      </c>
      <c r="AT141" s="237" t="s">
        <v>307</v>
      </c>
      <c r="AU141" s="237" t="s">
        <v>84</v>
      </c>
      <c r="AY141" s="17" t="s">
        <v>304</v>
      </c>
      <c r="BE141" s="238">
        <f>IF(N141="základní",J141,0)</f>
        <v>0</v>
      </c>
      <c r="BF141" s="238">
        <f>IF(N141="snížená",J141,0)</f>
        <v>0</v>
      </c>
      <c r="BG141" s="238">
        <f>IF(N141="zákl. přenesená",J141,0)</f>
        <v>0</v>
      </c>
      <c r="BH141" s="238">
        <f>IF(N141="sníž. přenesená",J141,0)</f>
        <v>0</v>
      </c>
      <c r="BI141" s="238">
        <f>IF(N141="nulová",J141,0)</f>
        <v>0</v>
      </c>
      <c r="BJ141" s="17" t="s">
        <v>84</v>
      </c>
      <c r="BK141" s="238">
        <f>ROUND(I141*H141,2)</f>
        <v>0</v>
      </c>
      <c r="BL141" s="17" t="s">
        <v>392</v>
      </c>
      <c r="BM141" s="237" t="s">
        <v>1431</v>
      </c>
    </row>
    <row r="142" s="2" customFormat="1" ht="24.15" customHeight="1">
      <c r="A142" s="38"/>
      <c r="B142" s="39"/>
      <c r="C142" s="226" t="s">
        <v>375</v>
      </c>
      <c r="D142" s="226" t="s">
        <v>307</v>
      </c>
      <c r="E142" s="227" t="s">
        <v>625</v>
      </c>
      <c r="F142" s="228" t="s">
        <v>626</v>
      </c>
      <c r="G142" s="229" t="s">
        <v>547</v>
      </c>
      <c r="H142" s="230">
        <v>20</v>
      </c>
      <c r="I142" s="231"/>
      <c r="J142" s="232">
        <f>ROUND(I142*H142,2)</f>
        <v>0</v>
      </c>
      <c r="K142" s="228" t="s">
        <v>1</v>
      </c>
      <c r="L142" s="44"/>
      <c r="M142" s="233" t="s">
        <v>1</v>
      </c>
      <c r="N142" s="234" t="s">
        <v>42</v>
      </c>
      <c r="O142" s="91"/>
      <c r="P142" s="235">
        <f>O142*H142</f>
        <v>0</v>
      </c>
      <c r="Q142" s="235">
        <v>0.0025200000000000001</v>
      </c>
      <c r="R142" s="235">
        <f>Q142*H142</f>
        <v>0.0504</v>
      </c>
      <c r="S142" s="235">
        <v>0</v>
      </c>
      <c r="T142" s="236">
        <f>S142*H142</f>
        <v>0</v>
      </c>
      <c r="U142" s="38"/>
      <c r="V142" s="38"/>
      <c r="W142" s="38"/>
      <c r="X142" s="38"/>
      <c r="Y142" s="38"/>
      <c r="Z142" s="38"/>
      <c r="AA142" s="38"/>
      <c r="AB142" s="38"/>
      <c r="AC142" s="38"/>
      <c r="AD142" s="38"/>
      <c r="AE142" s="38"/>
      <c r="AR142" s="237" t="s">
        <v>392</v>
      </c>
      <c r="AT142" s="237" t="s">
        <v>307</v>
      </c>
      <c r="AU142" s="237" t="s">
        <v>84</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1432</v>
      </c>
    </row>
    <row r="143" s="2" customFormat="1" ht="24.15" customHeight="1">
      <c r="A143" s="38"/>
      <c r="B143" s="39"/>
      <c r="C143" s="226" t="s">
        <v>381</v>
      </c>
      <c r="D143" s="226" t="s">
        <v>307</v>
      </c>
      <c r="E143" s="227" t="s">
        <v>631</v>
      </c>
      <c r="F143" s="228" t="s">
        <v>632</v>
      </c>
      <c r="G143" s="229" t="s">
        <v>547</v>
      </c>
      <c r="H143" s="230">
        <v>200</v>
      </c>
      <c r="I143" s="231"/>
      <c r="J143" s="232">
        <f>ROUND(I143*H143,2)</f>
        <v>0</v>
      </c>
      <c r="K143" s="228" t="s">
        <v>1</v>
      </c>
      <c r="L143" s="44"/>
      <c r="M143" s="233" t="s">
        <v>1</v>
      </c>
      <c r="N143" s="234" t="s">
        <v>42</v>
      </c>
      <c r="O143" s="91"/>
      <c r="P143" s="235">
        <f>O143*H143</f>
        <v>0</v>
      </c>
      <c r="Q143" s="235">
        <v>0.00016000000000000001</v>
      </c>
      <c r="R143" s="235">
        <f>Q143*H143</f>
        <v>0.032000000000000001</v>
      </c>
      <c r="S143" s="235">
        <v>0</v>
      </c>
      <c r="T143" s="236">
        <f>S143*H143</f>
        <v>0</v>
      </c>
      <c r="U143" s="38"/>
      <c r="V143" s="38"/>
      <c r="W143" s="38"/>
      <c r="X143" s="38"/>
      <c r="Y143" s="38"/>
      <c r="Z143" s="38"/>
      <c r="AA143" s="38"/>
      <c r="AB143" s="38"/>
      <c r="AC143" s="38"/>
      <c r="AD143" s="38"/>
      <c r="AE143" s="38"/>
      <c r="AR143" s="237" t="s">
        <v>392</v>
      </c>
      <c r="AT143" s="237" t="s">
        <v>307</v>
      </c>
      <c r="AU143" s="237" t="s">
        <v>84</v>
      </c>
      <c r="AY143" s="17" t="s">
        <v>304</v>
      </c>
      <c r="BE143" s="238">
        <f>IF(N143="základní",J143,0)</f>
        <v>0</v>
      </c>
      <c r="BF143" s="238">
        <f>IF(N143="snížená",J143,0)</f>
        <v>0</v>
      </c>
      <c r="BG143" s="238">
        <f>IF(N143="zákl. přenesená",J143,0)</f>
        <v>0</v>
      </c>
      <c r="BH143" s="238">
        <f>IF(N143="sníž. přenesená",J143,0)</f>
        <v>0</v>
      </c>
      <c r="BI143" s="238">
        <f>IF(N143="nulová",J143,0)</f>
        <v>0</v>
      </c>
      <c r="BJ143" s="17" t="s">
        <v>84</v>
      </c>
      <c r="BK143" s="238">
        <f>ROUND(I143*H143,2)</f>
        <v>0</v>
      </c>
      <c r="BL143" s="17" t="s">
        <v>392</v>
      </c>
      <c r="BM143" s="237" t="s">
        <v>1433</v>
      </c>
    </row>
    <row r="144" s="2" customFormat="1" ht="33" customHeight="1">
      <c r="A144" s="38"/>
      <c r="B144" s="39"/>
      <c r="C144" s="226" t="s">
        <v>389</v>
      </c>
      <c r="D144" s="226" t="s">
        <v>307</v>
      </c>
      <c r="E144" s="227" t="s">
        <v>634</v>
      </c>
      <c r="F144" s="228" t="s">
        <v>635</v>
      </c>
      <c r="G144" s="229" t="s">
        <v>547</v>
      </c>
      <c r="H144" s="230">
        <v>70</v>
      </c>
      <c r="I144" s="231"/>
      <c r="J144" s="232">
        <f>ROUND(I144*H144,2)</f>
        <v>0</v>
      </c>
      <c r="K144" s="228" t="s">
        <v>1</v>
      </c>
      <c r="L144" s="44"/>
      <c r="M144" s="233" t="s">
        <v>1</v>
      </c>
      <c r="N144" s="234" t="s">
        <v>42</v>
      </c>
      <c r="O144" s="91"/>
      <c r="P144" s="235">
        <f>O144*H144</f>
        <v>0</v>
      </c>
      <c r="Q144" s="235">
        <v>3.0000000000000001E-05</v>
      </c>
      <c r="R144" s="235">
        <f>Q144*H144</f>
        <v>0.0020999999999999999</v>
      </c>
      <c r="S144" s="235">
        <v>0</v>
      </c>
      <c r="T144" s="236">
        <f>S144*H144</f>
        <v>0</v>
      </c>
      <c r="U144" s="38"/>
      <c r="V144" s="38"/>
      <c r="W144" s="38"/>
      <c r="X144" s="38"/>
      <c r="Y144" s="38"/>
      <c r="Z144" s="38"/>
      <c r="AA144" s="38"/>
      <c r="AB144" s="38"/>
      <c r="AC144" s="38"/>
      <c r="AD144" s="38"/>
      <c r="AE144" s="38"/>
      <c r="AR144" s="237" t="s">
        <v>392</v>
      </c>
      <c r="AT144" s="237" t="s">
        <v>307</v>
      </c>
      <c r="AU144" s="237" t="s">
        <v>84</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1434</v>
      </c>
    </row>
    <row r="145" s="2" customFormat="1" ht="33" customHeight="1">
      <c r="A145" s="38"/>
      <c r="B145" s="39"/>
      <c r="C145" s="226" t="s">
        <v>392</v>
      </c>
      <c r="D145" s="226" t="s">
        <v>307</v>
      </c>
      <c r="E145" s="227" t="s">
        <v>637</v>
      </c>
      <c r="F145" s="228" t="s">
        <v>638</v>
      </c>
      <c r="G145" s="229" t="s">
        <v>547</v>
      </c>
      <c r="H145" s="230">
        <v>100</v>
      </c>
      <c r="I145" s="231"/>
      <c r="J145" s="232">
        <f>ROUND(I145*H145,2)</f>
        <v>0</v>
      </c>
      <c r="K145" s="228" t="s">
        <v>1</v>
      </c>
      <c r="L145" s="44"/>
      <c r="M145" s="233" t="s">
        <v>1</v>
      </c>
      <c r="N145" s="234" t="s">
        <v>42</v>
      </c>
      <c r="O145" s="91"/>
      <c r="P145" s="235">
        <f>O145*H145</f>
        <v>0</v>
      </c>
      <c r="Q145" s="235">
        <v>6.9999999999999994E-05</v>
      </c>
      <c r="R145" s="235">
        <f>Q145*H145</f>
        <v>0.0069999999999999993</v>
      </c>
      <c r="S145" s="235">
        <v>0</v>
      </c>
      <c r="T145" s="236">
        <f>S145*H145</f>
        <v>0</v>
      </c>
      <c r="U145" s="38"/>
      <c r="V145" s="38"/>
      <c r="W145" s="38"/>
      <c r="X145" s="38"/>
      <c r="Y145" s="38"/>
      <c r="Z145" s="38"/>
      <c r="AA145" s="38"/>
      <c r="AB145" s="38"/>
      <c r="AC145" s="38"/>
      <c r="AD145" s="38"/>
      <c r="AE145" s="38"/>
      <c r="AR145" s="237" t="s">
        <v>392</v>
      </c>
      <c r="AT145" s="237" t="s">
        <v>307</v>
      </c>
      <c r="AU145" s="237" t="s">
        <v>84</v>
      </c>
      <c r="AY145" s="17" t="s">
        <v>304</v>
      </c>
      <c r="BE145" s="238">
        <f>IF(N145="základní",J145,0)</f>
        <v>0</v>
      </c>
      <c r="BF145" s="238">
        <f>IF(N145="snížená",J145,0)</f>
        <v>0</v>
      </c>
      <c r="BG145" s="238">
        <f>IF(N145="zákl. přenesená",J145,0)</f>
        <v>0</v>
      </c>
      <c r="BH145" s="238">
        <f>IF(N145="sníž. přenesená",J145,0)</f>
        <v>0</v>
      </c>
      <c r="BI145" s="238">
        <f>IF(N145="nulová",J145,0)</f>
        <v>0</v>
      </c>
      <c r="BJ145" s="17" t="s">
        <v>84</v>
      </c>
      <c r="BK145" s="238">
        <f>ROUND(I145*H145,2)</f>
        <v>0</v>
      </c>
      <c r="BL145" s="17" t="s">
        <v>392</v>
      </c>
      <c r="BM145" s="237" t="s">
        <v>1435</v>
      </c>
    </row>
    <row r="146" s="2" customFormat="1" ht="37.8" customHeight="1">
      <c r="A146" s="38"/>
      <c r="B146" s="39"/>
      <c r="C146" s="226" t="s">
        <v>398</v>
      </c>
      <c r="D146" s="226" t="s">
        <v>307</v>
      </c>
      <c r="E146" s="227" t="s">
        <v>640</v>
      </c>
      <c r="F146" s="228" t="s">
        <v>641</v>
      </c>
      <c r="G146" s="229" t="s">
        <v>547</v>
      </c>
      <c r="H146" s="230">
        <v>10</v>
      </c>
      <c r="I146" s="231"/>
      <c r="J146" s="232">
        <f>ROUND(I146*H146,2)</f>
        <v>0</v>
      </c>
      <c r="K146" s="228" t="s">
        <v>1</v>
      </c>
      <c r="L146" s="44"/>
      <c r="M146" s="233" t="s">
        <v>1</v>
      </c>
      <c r="N146" s="234" t="s">
        <v>42</v>
      </c>
      <c r="O146" s="91"/>
      <c r="P146" s="235">
        <f>O146*H146</f>
        <v>0</v>
      </c>
      <c r="Q146" s="235">
        <v>8.0000000000000007E-05</v>
      </c>
      <c r="R146" s="235">
        <f>Q146*H146</f>
        <v>0.00080000000000000004</v>
      </c>
      <c r="S146" s="235">
        <v>0</v>
      </c>
      <c r="T146" s="236">
        <f>S146*H146</f>
        <v>0</v>
      </c>
      <c r="U146" s="38"/>
      <c r="V146" s="38"/>
      <c r="W146" s="38"/>
      <c r="X146" s="38"/>
      <c r="Y146" s="38"/>
      <c r="Z146" s="38"/>
      <c r="AA146" s="38"/>
      <c r="AB146" s="38"/>
      <c r="AC146" s="38"/>
      <c r="AD146" s="38"/>
      <c r="AE146" s="38"/>
      <c r="AR146" s="237" t="s">
        <v>392</v>
      </c>
      <c r="AT146" s="237" t="s">
        <v>307</v>
      </c>
      <c r="AU146" s="237" t="s">
        <v>84</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1436</v>
      </c>
    </row>
    <row r="147" s="2" customFormat="1" ht="21.75" customHeight="1">
      <c r="A147" s="38"/>
      <c r="B147" s="39"/>
      <c r="C147" s="226" t="s">
        <v>403</v>
      </c>
      <c r="D147" s="226" t="s">
        <v>307</v>
      </c>
      <c r="E147" s="227" t="s">
        <v>652</v>
      </c>
      <c r="F147" s="228" t="s">
        <v>653</v>
      </c>
      <c r="G147" s="229" t="s">
        <v>575</v>
      </c>
      <c r="H147" s="230">
        <v>90</v>
      </c>
      <c r="I147" s="231"/>
      <c r="J147" s="232">
        <f>ROUND(I147*H147,2)</f>
        <v>0</v>
      </c>
      <c r="K147" s="228" t="s">
        <v>1</v>
      </c>
      <c r="L147" s="44"/>
      <c r="M147" s="233" t="s">
        <v>1</v>
      </c>
      <c r="N147" s="234" t="s">
        <v>42</v>
      </c>
      <c r="O147" s="91"/>
      <c r="P147" s="235">
        <f>O147*H147</f>
        <v>0</v>
      </c>
      <c r="Q147" s="235">
        <v>0.00017000000000000001</v>
      </c>
      <c r="R147" s="235">
        <f>Q147*H147</f>
        <v>0.015300000000000001</v>
      </c>
      <c r="S147" s="235">
        <v>0</v>
      </c>
      <c r="T147" s="236">
        <f>S147*H147</f>
        <v>0</v>
      </c>
      <c r="U147" s="38"/>
      <c r="V147" s="38"/>
      <c r="W147" s="38"/>
      <c r="X147" s="38"/>
      <c r="Y147" s="38"/>
      <c r="Z147" s="38"/>
      <c r="AA147" s="38"/>
      <c r="AB147" s="38"/>
      <c r="AC147" s="38"/>
      <c r="AD147" s="38"/>
      <c r="AE147" s="38"/>
      <c r="AR147" s="237" t="s">
        <v>392</v>
      </c>
      <c r="AT147" s="237" t="s">
        <v>307</v>
      </c>
      <c r="AU147" s="237" t="s">
        <v>84</v>
      </c>
      <c r="AY147" s="17" t="s">
        <v>304</v>
      </c>
      <c r="BE147" s="238">
        <f>IF(N147="základní",J147,0)</f>
        <v>0</v>
      </c>
      <c r="BF147" s="238">
        <f>IF(N147="snížená",J147,0)</f>
        <v>0</v>
      </c>
      <c r="BG147" s="238">
        <f>IF(N147="zákl. přenesená",J147,0)</f>
        <v>0</v>
      </c>
      <c r="BH147" s="238">
        <f>IF(N147="sníž. přenesená",J147,0)</f>
        <v>0</v>
      </c>
      <c r="BI147" s="238">
        <f>IF(N147="nulová",J147,0)</f>
        <v>0</v>
      </c>
      <c r="BJ147" s="17" t="s">
        <v>84</v>
      </c>
      <c r="BK147" s="238">
        <f>ROUND(I147*H147,2)</f>
        <v>0</v>
      </c>
      <c r="BL147" s="17" t="s">
        <v>392</v>
      </c>
      <c r="BM147" s="237" t="s">
        <v>1437</v>
      </c>
    </row>
    <row r="148" s="2" customFormat="1" ht="24.15" customHeight="1">
      <c r="A148" s="38"/>
      <c r="B148" s="39"/>
      <c r="C148" s="226" t="s">
        <v>410</v>
      </c>
      <c r="D148" s="226" t="s">
        <v>307</v>
      </c>
      <c r="E148" s="227" t="s">
        <v>655</v>
      </c>
      <c r="F148" s="228" t="s">
        <v>656</v>
      </c>
      <c r="G148" s="229" t="s">
        <v>575</v>
      </c>
      <c r="H148" s="230">
        <v>60</v>
      </c>
      <c r="I148" s="231"/>
      <c r="J148" s="232">
        <f>ROUND(I148*H148,2)</f>
        <v>0</v>
      </c>
      <c r="K148" s="228" t="s">
        <v>1</v>
      </c>
      <c r="L148" s="44"/>
      <c r="M148" s="233" t="s">
        <v>1</v>
      </c>
      <c r="N148" s="234" t="s">
        <v>42</v>
      </c>
      <c r="O148" s="91"/>
      <c r="P148" s="235">
        <f>O148*H148</f>
        <v>0</v>
      </c>
      <c r="Q148" s="235">
        <v>6.0000000000000002E-05</v>
      </c>
      <c r="R148" s="235">
        <f>Q148*H148</f>
        <v>0.0035999999999999999</v>
      </c>
      <c r="S148" s="235">
        <v>0</v>
      </c>
      <c r="T148" s="236">
        <f>S148*H148</f>
        <v>0</v>
      </c>
      <c r="U148" s="38"/>
      <c r="V148" s="38"/>
      <c r="W148" s="38"/>
      <c r="X148" s="38"/>
      <c r="Y148" s="38"/>
      <c r="Z148" s="38"/>
      <c r="AA148" s="38"/>
      <c r="AB148" s="38"/>
      <c r="AC148" s="38"/>
      <c r="AD148" s="38"/>
      <c r="AE148" s="38"/>
      <c r="AR148" s="237" t="s">
        <v>392</v>
      </c>
      <c r="AT148" s="237" t="s">
        <v>307</v>
      </c>
      <c r="AU148" s="237" t="s">
        <v>84</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1438</v>
      </c>
    </row>
    <row r="149" s="2" customFormat="1" ht="24.15" customHeight="1">
      <c r="A149" s="38"/>
      <c r="B149" s="39"/>
      <c r="C149" s="226" t="s">
        <v>414</v>
      </c>
      <c r="D149" s="226" t="s">
        <v>307</v>
      </c>
      <c r="E149" s="227" t="s">
        <v>658</v>
      </c>
      <c r="F149" s="228" t="s">
        <v>659</v>
      </c>
      <c r="G149" s="229" t="s">
        <v>575</v>
      </c>
      <c r="H149" s="230">
        <v>20</v>
      </c>
      <c r="I149" s="231"/>
      <c r="J149" s="232">
        <f>ROUND(I149*H149,2)</f>
        <v>0</v>
      </c>
      <c r="K149" s="228" t="s">
        <v>1</v>
      </c>
      <c r="L149" s="44"/>
      <c r="M149" s="233" t="s">
        <v>1</v>
      </c>
      <c r="N149" s="234" t="s">
        <v>42</v>
      </c>
      <c r="O149" s="91"/>
      <c r="P149" s="235">
        <f>O149*H149</f>
        <v>0</v>
      </c>
      <c r="Q149" s="235">
        <v>0.00010000000000000001</v>
      </c>
      <c r="R149" s="235">
        <f>Q149*H149</f>
        <v>0.002</v>
      </c>
      <c r="S149" s="235">
        <v>0</v>
      </c>
      <c r="T149" s="236">
        <f>S149*H149</f>
        <v>0</v>
      </c>
      <c r="U149" s="38"/>
      <c r="V149" s="38"/>
      <c r="W149" s="38"/>
      <c r="X149" s="38"/>
      <c r="Y149" s="38"/>
      <c r="Z149" s="38"/>
      <c r="AA149" s="38"/>
      <c r="AB149" s="38"/>
      <c r="AC149" s="38"/>
      <c r="AD149" s="38"/>
      <c r="AE149" s="38"/>
      <c r="AR149" s="237" t="s">
        <v>392</v>
      </c>
      <c r="AT149" s="237" t="s">
        <v>307</v>
      </c>
      <c r="AU149" s="237" t="s">
        <v>84</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1439</v>
      </c>
    </row>
    <row r="150" s="2" customFormat="1" ht="24.15" customHeight="1">
      <c r="A150" s="38"/>
      <c r="B150" s="39"/>
      <c r="C150" s="226" t="s">
        <v>7</v>
      </c>
      <c r="D150" s="226" t="s">
        <v>307</v>
      </c>
      <c r="E150" s="227" t="s">
        <v>661</v>
      </c>
      <c r="F150" s="228" t="s">
        <v>662</v>
      </c>
      <c r="G150" s="229" t="s">
        <v>575</v>
      </c>
      <c r="H150" s="230">
        <v>20</v>
      </c>
      <c r="I150" s="231"/>
      <c r="J150" s="232">
        <f>ROUND(I150*H150,2)</f>
        <v>0</v>
      </c>
      <c r="K150" s="228" t="s">
        <v>1</v>
      </c>
      <c r="L150" s="44"/>
      <c r="M150" s="233" t="s">
        <v>1</v>
      </c>
      <c r="N150" s="234" t="s">
        <v>42</v>
      </c>
      <c r="O150" s="91"/>
      <c r="P150" s="235">
        <f>O150*H150</f>
        <v>0</v>
      </c>
      <c r="Q150" s="235">
        <v>0.00018000000000000001</v>
      </c>
      <c r="R150" s="235">
        <f>Q150*H150</f>
        <v>0.0036000000000000003</v>
      </c>
      <c r="S150" s="235">
        <v>0</v>
      </c>
      <c r="T150" s="236">
        <f>S150*H150</f>
        <v>0</v>
      </c>
      <c r="U150" s="38"/>
      <c r="V150" s="38"/>
      <c r="W150" s="38"/>
      <c r="X150" s="38"/>
      <c r="Y150" s="38"/>
      <c r="Z150" s="38"/>
      <c r="AA150" s="38"/>
      <c r="AB150" s="38"/>
      <c r="AC150" s="38"/>
      <c r="AD150" s="38"/>
      <c r="AE150" s="38"/>
      <c r="AR150" s="237" t="s">
        <v>392</v>
      </c>
      <c r="AT150" s="237" t="s">
        <v>307</v>
      </c>
      <c r="AU150" s="237" t="s">
        <v>84</v>
      </c>
      <c r="AY150" s="17" t="s">
        <v>304</v>
      </c>
      <c r="BE150" s="238">
        <f>IF(N150="základní",J150,0)</f>
        <v>0</v>
      </c>
      <c r="BF150" s="238">
        <f>IF(N150="snížená",J150,0)</f>
        <v>0</v>
      </c>
      <c r="BG150" s="238">
        <f>IF(N150="zákl. přenesená",J150,0)</f>
        <v>0</v>
      </c>
      <c r="BH150" s="238">
        <f>IF(N150="sníž. přenesená",J150,0)</f>
        <v>0</v>
      </c>
      <c r="BI150" s="238">
        <f>IF(N150="nulová",J150,0)</f>
        <v>0</v>
      </c>
      <c r="BJ150" s="17" t="s">
        <v>84</v>
      </c>
      <c r="BK150" s="238">
        <f>ROUND(I150*H150,2)</f>
        <v>0</v>
      </c>
      <c r="BL150" s="17" t="s">
        <v>392</v>
      </c>
      <c r="BM150" s="237" t="s">
        <v>1440</v>
      </c>
    </row>
    <row r="151" s="12" customFormat="1" ht="25.92" customHeight="1">
      <c r="A151" s="12"/>
      <c r="B151" s="210"/>
      <c r="C151" s="211"/>
      <c r="D151" s="212" t="s">
        <v>76</v>
      </c>
      <c r="E151" s="213" t="s">
        <v>1441</v>
      </c>
      <c r="F151" s="213" t="s">
        <v>1442</v>
      </c>
      <c r="G151" s="211"/>
      <c r="H151" s="211"/>
      <c r="I151" s="214"/>
      <c r="J151" s="215">
        <f>BK151</f>
        <v>0</v>
      </c>
      <c r="K151" s="211"/>
      <c r="L151" s="216"/>
      <c r="M151" s="217"/>
      <c r="N151" s="218"/>
      <c r="O151" s="218"/>
      <c r="P151" s="219">
        <f>SUM(P152:P163)</f>
        <v>0</v>
      </c>
      <c r="Q151" s="218"/>
      <c r="R151" s="219">
        <f>SUM(R152:R163)</f>
        <v>0.37938999999999995</v>
      </c>
      <c r="S151" s="218"/>
      <c r="T151" s="220">
        <f>SUM(T152:T163)</f>
        <v>0</v>
      </c>
      <c r="U151" s="12"/>
      <c r="V151" s="12"/>
      <c r="W151" s="12"/>
      <c r="X151" s="12"/>
      <c r="Y151" s="12"/>
      <c r="Z151" s="12"/>
      <c r="AA151" s="12"/>
      <c r="AB151" s="12"/>
      <c r="AC151" s="12"/>
      <c r="AD151" s="12"/>
      <c r="AE151" s="12"/>
      <c r="AR151" s="221" t="s">
        <v>86</v>
      </c>
      <c r="AT151" s="222" t="s">
        <v>76</v>
      </c>
      <c r="AU151" s="222" t="s">
        <v>77</v>
      </c>
      <c r="AY151" s="221" t="s">
        <v>304</v>
      </c>
      <c r="BK151" s="223">
        <f>SUM(BK152:BK163)</f>
        <v>0</v>
      </c>
    </row>
    <row r="152" s="2" customFormat="1" ht="37.8" customHeight="1">
      <c r="A152" s="38"/>
      <c r="B152" s="39"/>
      <c r="C152" s="226" t="s">
        <v>422</v>
      </c>
      <c r="D152" s="226" t="s">
        <v>307</v>
      </c>
      <c r="E152" s="227" t="s">
        <v>1443</v>
      </c>
      <c r="F152" s="228" t="s">
        <v>1444</v>
      </c>
      <c r="G152" s="229" t="s">
        <v>575</v>
      </c>
      <c r="H152" s="230">
        <v>6</v>
      </c>
      <c r="I152" s="231"/>
      <c r="J152" s="232">
        <f>ROUND(I152*H152,2)</f>
        <v>0</v>
      </c>
      <c r="K152" s="228" t="s">
        <v>1</v>
      </c>
      <c r="L152" s="44"/>
      <c r="M152" s="233" t="s">
        <v>1</v>
      </c>
      <c r="N152" s="234" t="s">
        <v>42</v>
      </c>
      <c r="O152" s="91"/>
      <c r="P152" s="235">
        <f>O152*H152</f>
        <v>0</v>
      </c>
      <c r="Q152" s="235">
        <v>0.022749999999999999</v>
      </c>
      <c r="R152" s="235">
        <f>Q152*H152</f>
        <v>0.13650000000000001</v>
      </c>
      <c r="S152" s="235">
        <v>0</v>
      </c>
      <c r="T152" s="236">
        <f>S152*H152</f>
        <v>0</v>
      </c>
      <c r="U152" s="38"/>
      <c r="V152" s="38"/>
      <c r="W152" s="38"/>
      <c r="X152" s="38"/>
      <c r="Y152" s="38"/>
      <c r="Z152" s="38"/>
      <c r="AA152" s="38"/>
      <c r="AB152" s="38"/>
      <c r="AC152" s="38"/>
      <c r="AD152" s="38"/>
      <c r="AE152" s="38"/>
      <c r="AR152" s="237" t="s">
        <v>392</v>
      </c>
      <c r="AT152" s="237" t="s">
        <v>307</v>
      </c>
      <c r="AU152" s="237" t="s">
        <v>84</v>
      </c>
      <c r="AY152" s="17" t="s">
        <v>304</v>
      </c>
      <c r="BE152" s="238">
        <f>IF(N152="základní",J152,0)</f>
        <v>0</v>
      </c>
      <c r="BF152" s="238">
        <f>IF(N152="snížená",J152,0)</f>
        <v>0</v>
      </c>
      <c r="BG152" s="238">
        <f>IF(N152="zákl. přenesená",J152,0)</f>
        <v>0</v>
      </c>
      <c r="BH152" s="238">
        <f>IF(N152="sníž. přenesená",J152,0)</f>
        <v>0</v>
      </c>
      <c r="BI152" s="238">
        <f>IF(N152="nulová",J152,0)</f>
        <v>0</v>
      </c>
      <c r="BJ152" s="17" t="s">
        <v>84</v>
      </c>
      <c r="BK152" s="238">
        <f>ROUND(I152*H152,2)</f>
        <v>0</v>
      </c>
      <c r="BL152" s="17" t="s">
        <v>392</v>
      </c>
      <c r="BM152" s="237" t="s">
        <v>1445</v>
      </c>
    </row>
    <row r="153" s="2" customFormat="1" ht="49.05" customHeight="1">
      <c r="A153" s="38"/>
      <c r="B153" s="39"/>
      <c r="C153" s="226" t="s">
        <v>429</v>
      </c>
      <c r="D153" s="226" t="s">
        <v>307</v>
      </c>
      <c r="E153" s="227" t="s">
        <v>1446</v>
      </c>
      <c r="F153" s="228" t="s">
        <v>1447</v>
      </c>
      <c r="G153" s="229" t="s">
        <v>575</v>
      </c>
      <c r="H153" s="230">
        <v>1</v>
      </c>
      <c r="I153" s="231"/>
      <c r="J153" s="232">
        <f>ROUND(I153*H153,2)</f>
        <v>0</v>
      </c>
      <c r="K153" s="228" t="s">
        <v>1</v>
      </c>
      <c r="L153" s="44"/>
      <c r="M153" s="233" t="s">
        <v>1</v>
      </c>
      <c r="N153" s="234" t="s">
        <v>42</v>
      </c>
      <c r="O153" s="91"/>
      <c r="P153" s="235">
        <f>O153*H153</f>
        <v>0</v>
      </c>
      <c r="Q153" s="235">
        <v>0.022749999999999999</v>
      </c>
      <c r="R153" s="235">
        <f>Q153*H153</f>
        <v>0.022749999999999999</v>
      </c>
      <c r="S153" s="235">
        <v>0</v>
      </c>
      <c r="T153" s="236">
        <f>S153*H153</f>
        <v>0</v>
      </c>
      <c r="U153" s="38"/>
      <c r="V153" s="38"/>
      <c r="W153" s="38"/>
      <c r="X153" s="38"/>
      <c r="Y153" s="38"/>
      <c r="Z153" s="38"/>
      <c r="AA153" s="38"/>
      <c r="AB153" s="38"/>
      <c r="AC153" s="38"/>
      <c r="AD153" s="38"/>
      <c r="AE153" s="38"/>
      <c r="AR153" s="237" t="s">
        <v>392</v>
      </c>
      <c r="AT153" s="237" t="s">
        <v>307</v>
      </c>
      <c r="AU153" s="237" t="s">
        <v>84</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1448</v>
      </c>
    </row>
    <row r="154" s="2" customFormat="1" ht="37.8" customHeight="1">
      <c r="A154" s="38"/>
      <c r="B154" s="39"/>
      <c r="C154" s="226" t="s">
        <v>433</v>
      </c>
      <c r="D154" s="226" t="s">
        <v>307</v>
      </c>
      <c r="E154" s="227" t="s">
        <v>1449</v>
      </c>
      <c r="F154" s="228" t="s">
        <v>1450</v>
      </c>
      <c r="G154" s="229" t="s">
        <v>575</v>
      </c>
      <c r="H154" s="230">
        <v>1</v>
      </c>
      <c r="I154" s="231"/>
      <c r="J154" s="232">
        <f>ROUND(I154*H154,2)</f>
        <v>0</v>
      </c>
      <c r="K154" s="228" t="s">
        <v>1</v>
      </c>
      <c r="L154" s="44"/>
      <c r="M154" s="233" t="s">
        <v>1</v>
      </c>
      <c r="N154" s="234" t="s">
        <v>42</v>
      </c>
      <c r="O154" s="91"/>
      <c r="P154" s="235">
        <f>O154*H154</f>
        <v>0</v>
      </c>
      <c r="Q154" s="235">
        <v>0.039910000000000001</v>
      </c>
      <c r="R154" s="235">
        <f>Q154*H154</f>
        <v>0.039910000000000001</v>
      </c>
      <c r="S154" s="235">
        <v>0</v>
      </c>
      <c r="T154" s="236">
        <f>S154*H154</f>
        <v>0</v>
      </c>
      <c r="U154" s="38"/>
      <c r="V154" s="38"/>
      <c r="W154" s="38"/>
      <c r="X154" s="38"/>
      <c r="Y154" s="38"/>
      <c r="Z154" s="38"/>
      <c r="AA154" s="38"/>
      <c r="AB154" s="38"/>
      <c r="AC154" s="38"/>
      <c r="AD154" s="38"/>
      <c r="AE154" s="38"/>
      <c r="AR154" s="237" t="s">
        <v>392</v>
      </c>
      <c r="AT154" s="237" t="s">
        <v>307</v>
      </c>
      <c r="AU154" s="237" t="s">
        <v>84</v>
      </c>
      <c r="AY154" s="17" t="s">
        <v>304</v>
      </c>
      <c r="BE154" s="238">
        <f>IF(N154="základní",J154,0)</f>
        <v>0</v>
      </c>
      <c r="BF154" s="238">
        <f>IF(N154="snížená",J154,0)</f>
        <v>0</v>
      </c>
      <c r="BG154" s="238">
        <f>IF(N154="zákl. přenesená",J154,0)</f>
        <v>0</v>
      </c>
      <c r="BH154" s="238">
        <f>IF(N154="sníž. přenesená",J154,0)</f>
        <v>0</v>
      </c>
      <c r="BI154" s="238">
        <f>IF(N154="nulová",J154,0)</f>
        <v>0</v>
      </c>
      <c r="BJ154" s="17" t="s">
        <v>84</v>
      </c>
      <c r="BK154" s="238">
        <f>ROUND(I154*H154,2)</f>
        <v>0</v>
      </c>
      <c r="BL154" s="17" t="s">
        <v>392</v>
      </c>
      <c r="BM154" s="237" t="s">
        <v>1451</v>
      </c>
    </row>
    <row r="155" s="2" customFormat="1" ht="37.8" customHeight="1">
      <c r="A155" s="38"/>
      <c r="B155" s="39"/>
      <c r="C155" s="226" t="s">
        <v>437</v>
      </c>
      <c r="D155" s="226" t="s">
        <v>307</v>
      </c>
      <c r="E155" s="227" t="s">
        <v>1452</v>
      </c>
      <c r="F155" s="228" t="s">
        <v>1453</v>
      </c>
      <c r="G155" s="229" t="s">
        <v>575</v>
      </c>
      <c r="H155" s="230">
        <v>2</v>
      </c>
      <c r="I155" s="231"/>
      <c r="J155" s="232">
        <f>ROUND(I155*H155,2)</f>
        <v>0</v>
      </c>
      <c r="K155" s="228" t="s">
        <v>1</v>
      </c>
      <c r="L155" s="44"/>
      <c r="M155" s="233" t="s">
        <v>1</v>
      </c>
      <c r="N155" s="234" t="s">
        <v>42</v>
      </c>
      <c r="O155" s="91"/>
      <c r="P155" s="235">
        <f>O155*H155</f>
        <v>0</v>
      </c>
      <c r="Q155" s="235">
        <v>0.01197</v>
      </c>
      <c r="R155" s="235">
        <f>Q155*H155</f>
        <v>0.023939999999999999</v>
      </c>
      <c r="S155" s="235">
        <v>0</v>
      </c>
      <c r="T155" s="236">
        <f>S155*H155</f>
        <v>0</v>
      </c>
      <c r="U155" s="38"/>
      <c r="V155" s="38"/>
      <c r="W155" s="38"/>
      <c r="X155" s="38"/>
      <c r="Y155" s="38"/>
      <c r="Z155" s="38"/>
      <c r="AA155" s="38"/>
      <c r="AB155" s="38"/>
      <c r="AC155" s="38"/>
      <c r="AD155" s="38"/>
      <c r="AE155" s="38"/>
      <c r="AR155" s="237" t="s">
        <v>392</v>
      </c>
      <c r="AT155" s="237" t="s">
        <v>307</v>
      </c>
      <c r="AU155" s="237" t="s">
        <v>84</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1454</v>
      </c>
    </row>
    <row r="156" s="2" customFormat="1" ht="37.8" customHeight="1">
      <c r="A156" s="38"/>
      <c r="B156" s="39"/>
      <c r="C156" s="226" t="s">
        <v>443</v>
      </c>
      <c r="D156" s="226" t="s">
        <v>307</v>
      </c>
      <c r="E156" s="227" t="s">
        <v>1455</v>
      </c>
      <c r="F156" s="228" t="s">
        <v>1456</v>
      </c>
      <c r="G156" s="229" t="s">
        <v>575</v>
      </c>
      <c r="H156" s="230">
        <v>6</v>
      </c>
      <c r="I156" s="231"/>
      <c r="J156" s="232">
        <f>ROUND(I156*H156,2)</f>
        <v>0</v>
      </c>
      <c r="K156" s="228" t="s">
        <v>1</v>
      </c>
      <c r="L156" s="44"/>
      <c r="M156" s="233" t="s">
        <v>1</v>
      </c>
      <c r="N156" s="234" t="s">
        <v>42</v>
      </c>
      <c r="O156" s="91"/>
      <c r="P156" s="235">
        <f>O156*H156</f>
        <v>0</v>
      </c>
      <c r="Q156" s="235">
        <v>0.016469999999999999</v>
      </c>
      <c r="R156" s="235">
        <f>Q156*H156</f>
        <v>0.098819999999999991</v>
      </c>
      <c r="S156" s="235">
        <v>0</v>
      </c>
      <c r="T156" s="236">
        <f>S156*H156</f>
        <v>0</v>
      </c>
      <c r="U156" s="38"/>
      <c r="V156" s="38"/>
      <c r="W156" s="38"/>
      <c r="X156" s="38"/>
      <c r="Y156" s="38"/>
      <c r="Z156" s="38"/>
      <c r="AA156" s="38"/>
      <c r="AB156" s="38"/>
      <c r="AC156" s="38"/>
      <c r="AD156" s="38"/>
      <c r="AE156" s="38"/>
      <c r="AR156" s="237" t="s">
        <v>392</v>
      </c>
      <c r="AT156" s="237" t="s">
        <v>307</v>
      </c>
      <c r="AU156" s="237" t="s">
        <v>84</v>
      </c>
      <c r="AY156" s="17" t="s">
        <v>304</v>
      </c>
      <c r="BE156" s="238">
        <f>IF(N156="základní",J156,0)</f>
        <v>0</v>
      </c>
      <c r="BF156" s="238">
        <f>IF(N156="snížená",J156,0)</f>
        <v>0</v>
      </c>
      <c r="BG156" s="238">
        <f>IF(N156="zákl. přenesená",J156,0)</f>
        <v>0</v>
      </c>
      <c r="BH156" s="238">
        <f>IF(N156="sníž. přenesená",J156,0)</f>
        <v>0</v>
      </c>
      <c r="BI156" s="238">
        <f>IF(N156="nulová",J156,0)</f>
        <v>0</v>
      </c>
      <c r="BJ156" s="17" t="s">
        <v>84</v>
      </c>
      <c r="BK156" s="238">
        <f>ROUND(I156*H156,2)</f>
        <v>0</v>
      </c>
      <c r="BL156" s="17" t="s">
        <v>392</v>
      </c>
      <c r="BM156" s="237" t="s">
        <v>1457</v>
      </c>
    </row>
    <row r="157" s="2" customFormat="1" ht="24.15" customHeight="1">
      <c r="A157" s="38"/>
      <c r="B157" s="39"/>
      <c r="C157" s="226" t="s">
        <v>447</v>
      </c>
      <c r="D157" s="226" t="s">
        <v>307</v>
      </c>
      <c r="E157" s="227" t="s">
        <v>1458</v>
      </c>
      <c r="F157" s="228" t="s">
        <v>1459</v>
      </c>
      <c r="G157" s="229" t="s">
        <v>575</v>
      </c>
      <c r="H157" s="230">
        <v>1</v>
      </c>
      <c r="I157" s="231"/>
      <c r="J157" s="232">
        <f>ROUND(I157*H157,2)</f>
        <v>0</v>
      </c>
      <c r="K157" s="228" t="s">
        <v>1</v>
      </c>
      <c r="L157" s="44"/>
      <c r="M157" s="233" t="s">
        <v>1</v>
      </c>
      <c r="N157" s="234" t="s">
        <v>42</v>
      </c>
      <c r="O157" s="91"/>
      <c r="P157" s="235">
        <f>O157*H157</f>
        <v>0</v>
      </c>
      <c r="Q157" s="235">
        <v>0.019210000000000001</v>
      </c>
      <c r="R157" s="235">
        <f>Q157*H157</f>
        <v>0.019210000000000001</v>
      </c>
      <c r="S157" s="235">
        <v>0</v>
      </c>
      <c r="T157" s="236">
        <f>S157*H157</f>
        <v>0</v>
      </c>
      <c r="U157" s="38"/>
      <c r="V157" s="38"/>
      <c r="W157" s="38"/>
      <c r="X157" s="38"/>
      <c r="Y157" s="38"/>
      <c r="Z157" s="38"/>
      <c r="AA157" s="38"/>
      <c r="AB157" s="38"/>
      <c r="AC157" s="38"/>
      <c r="AD157" s="38"/>
      <c r="AE157" s="38"/>
      <c r="AR157" s="237" t="s">
        <v>392</v>
      </c>
      <c r="AT157" s="237" t="s">
        <v>307</v>
      </c>
      <c r="AU157" s="237" t="s">
        <v>84</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1460</v>
      </c>
    </row>
    <row r="158" s="2" customFormat="1" ht="24.15" customHeight="1">
      <c r="A158" s="38"/>
      <c r="B158" s="39"/>
      <c r="C158" s="226" t="s">
        <v>451</v>
      </c>
      <c r="D158" s="226" t="s">
        <v>307</v>
      </c>
      <c r="E158" s="227" t="s">
        <v>1461</v>
      </c>
      <c r="F158" s="228" t="s">
        <v>1462</v>
      </c>
      <c r="G158" s="229" t="s">
        <v>575</v>
      </c>
      <c r="H158" s="230">
        <v>1</v>
      </c>
      <c r="I158" s="231"/>
      <c r="J158" s="232">
        <f>ROUND(I158*H158,2)</f>
        <v>0</v>
      </c>
      <c r="K158" s="228" t="s">
        <v>1</v>
      </c>
      <c r="L158" s="44"/>
      <c r="M158" s="233" t="s">
        <v>1</v>
      </c>
      <c r="N158" s="234" t="s">
        <v>42</v>
      </c>
      <c r="O158" s="91"/>
      <c r="P158" s="235">
        <f>O158*H158</f>
        <v>0</v>
      </c>
      <c r="Q158" s="235">
        <v>0.0147</v>
      </c>
      <c r="R158" s="235">
        <f>Q158*H158</f>
        <v>0.0147</v>
      </c>
      <c r="S158" s="235">
        <v>0</v>
      </c>
      <c r="T158" s="236">
        <f>S158*H158</f>
        <v>0</v>
      </c>
      <c r="U158" s="38"/>
      <c r="V158" s="38"/>
      <c r="W158" s="38"/>
      <c r="X158" s="38"/>
      <c r="Y158" s="38"/>
      <c r="Z158" s="38"/>
      <c r="AA158" s="38"/>
      <c r="AB158" s="38"/>
      <c r="AC158" s="38"/>
      <c r="AD158" s="38"/>
      <c r="AE158" s="38"/>
      <c r="AR158" s="237" t="s">
        <v>392</v>
      </c>
      <c r="AT158" s="237" t="s">
        <v>307</v>
      </c>
      <c r="AU158" s="237" t="s">
        <v>84</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1463</v>
      </c>
    </row>
    <row r="159" s="2" customFormat="1" ht="24.15" customHeight="1">
      <c r="A159" s="38"/>
      <c r="B159" s="39"/>
      <c r="C159" s="226" t="s">
        <v>456</v>
      </c>
      <c r="D159" s="226" t="s">
        <v>307</v>
      </c>
      <c r="E159" s="227" t="s">
        <v>1464</v>
      </c>
      <c r="F159" s="228" t="s">
        <v>1465</v>
      </c>
      <c r="G159" s="229" t="s">
        <v>575</v>
      </c>
      <c r="H159" s="230">
        <v>18</v>
      </c>
      <c r="I159" s="231"/>
      <c r="J159" s="232">
        <f>ROUND(I159*H159,2)</f>
        <v>0</v>
      </c>
      <c r="K159" s="228" t="s">
        <v>1</v>
      </c>
      <c r="L159" s="44"/>
      <c r="M159" s="233" t="s">
        <v>1</v>
      </c>
      <c r="N159" s="234" t="s">
        <v>42</v>
      </c>
      <c r="O159" s="91"/>
      <c r="P159" s="235">
        <f>O159*H159</f>
        <v>0</v>
      </c>
      <c r="Q159" s="235">
        <v>0.00029999999999999997</v>
      </c>
      <c r="R159" s="235">
        <f>Q159*H159</f>
        <v>0.0053999999999999994</v>
      </c>
      <c r="S159" s="235">
        <v>0</v>
      </c>
      <c r="T159" s="236">
        <f>S159*H159</f>
        <v>0</v>
      </c>
      <c r="U159" s="38"/>
      <c r="V159" s="38"/>
      <c r="W159" s="38"/>
      <c r="X159" s="38"/>
      <c r="Y159" s="38"/>
      <c r="Z159" s="38"/>
      <c r="AA159" s="38"/>
      <c r="AB159" s="38"/>
      <c r="AC159" s="38"/>
      <c r="AD159" s="38"/>
      <c r="AE159" s="38"/>
      <c r="AR159" s="237" t="s">
        <v>392</v>
      </c>
      <c r="AT159" s="237" t="s">
        <v>307</v>
      </c>
      <c r="AU159" s="237" t="s">
        <v>84</v>
      </c>
      <c r="AY159" s="17" t="s">
        <v>304</v>
      </c>
      <c r="BE159" s="238">
        <f>IF(N159="základní",J159,0)</f>
        <v>0</v>
      </c>
      <c r="BF159" s="238">
        <f>IF(N159="snížená",J159,0)</f>
        <v>0</v>
      </c>
      <c r="BG159" s="238">
        <f>IF(N159="zákl. přenesená",J159,0)</f>
        <v>0</v>
      </c>
      <c r="BH159" s="238">
        <f>IF(N159="sníž. přenesená",J159,0)</f>
        <v>0</v>
      </c>
      <c r="BI159" s="238">
        <f>IF(N159="nulová",J159,0)</f>
        <v>0</v>
      </c>
      <c r="BJ159" s="17" t="s">
        <v>84</v>
      </c>
      <c r="BK159" s="238">
        <f>ROUND(I159*H159,2)</f>
        <v>0</v>
      </c>
      <c r="BL159" s="17" t="s">
        <v>392</v>
      </c>
      <c r="BM159" s="237" t="s">
        <v>1466</v>
      </c>
    </row>
    <row r="160" s="13" customFormat="1">
      <c r="A160" s="13"/>
      <c r="B160" s="239"/>
      <c r="C160" s="240"/>
      <c r="D160" s="241" t="s">
        <v>323</v>
      </c>
      <c r="E160" s="242" t="s">
        <v>1</v>
      </c>
      <c r="F160" s="243" t="s">
        <v>1467</v>
      </c>
      <c r="G160" s="240"/>
      <c r="H160" s="244">
        <v>18</v>
      </c>
      <c r="I160" s="245"/>
      <c r="J160" s="240"/>
      <c r="K160" s="240"/>
      <c r="L160" s="246"/>
      <c r="M160" s="247"/>
      <c r="N160" s="248"/>
      <c r="O160" s="248"/>
      <c r="P160" s="248"/>
      <c r="Q160" s="248"/>
      <c r="R160" s="248"/>
      <c r="S160" s="248"/>
      <c r="T160" s="249"/>
      <c r="U160" s="13"/>
      <c r="V160" s="13"/>
      <c r="W160" s="13"/>
      <c r="X160" s="13"/>
      <c r="Y160" s="13"/>
      <c r="Z160" s="13"/>
      <c r="AA160" s="13"/>
      <c r="AB160" s="13"/>
      <c r="AC160" s="13"/>
      <c r="AD160" s="13"/>
      <c r="AE160" s="13"/>
      <c r="AT160" s="250" t="s">
        <v>323</v>
      </c>
      <c r="AU160" s="250" t="s">
        <v>84</v>
      </c>
      <c r="AV160" s="13" t="s">
        <v>86</v>
      </c>
      <c r="AW160" s="13" t="s">
        <v>32</v>
      </c>
      <c r="AX160" s="13" t="s">
        <v>84</v>
      </c>
      <c r="AY160" s="250" t="s">
        <v>304</v>
      </c>
    </row>
    <row r="161" s="2" customFormat="1" ht="24.15" customHeight="1">
      <c r="A161" s="38"/>
      <c r="B161" s="39"/>
      <c r="C161" s="226" t="s">
        <v>461</v>
      </c>
      <c r="D161" s="226" t="s">
        <v>307</v>
      </c>
      <c r="E161" s="227" t="s">
        <v>1468</v>
      </c>
      <c r="F161" s="228" t="s">
        <v>1469</v>
      </c>
      <c r="G161" s="229" t="s">
        <v>575</v>
      </c>
      <c r="H161" s="230">
        <v>1</v>
      </c>
      <c r="I161" s="231"/>
      <c r="J161" s="232">
        <f>ROUND(I161*H161,2)</f>
        <v>0</v>
      </c>
      <c r="K161" s="228" t="s">
        <v>1</v>
      </c>
      <c r="L161" s="44"/>
      <c r="M161" s="233" t="s">
        <v>1</v>
      </c>
      <c r="N161" s="234" t="s">
        <v>42</v>
      </c>
      <c r="O161" s="91"/>
      <c r="P161" s="235">
        <f>O161*H161</f>
        <v>0</v>
      </c>
      <c r="Q161" s="235">
        <v>0.0019599999999999999</v>
      </c>
      <c r="R161" s="235">
        <f>Q161*H161</f>
        <v>0.0019599999999999999</v>
      </c>
      <c r="S161" s="235">
        <v>0</v>
      </c>
      <c r="T161" s="236">
        <f>S161*H161</f>
        <v>0</v>
      </c>
      <c r="U161" s="38"/>
      <c r="V161" s="38"/>
      <c r="W161" s="38"/>
      <c r="X161" s="38"/>
      <c r="Y161" s="38"/>
      <c r="Z161" s="38"/>
      <c r="AA161" s="38"/>
      <c r="AB161" s="38"/>
      <c r="AC161" s="38"/>
      <c r="AD161" s="38"/>
      <c r="AE161" s="38"/>
      <c r="AR161" s="237" t="s">
        <v>392</v>
      </c>
      <c r="AT161" s="237" t="s">
        <v>307</v>
      </c>
      <c r="AU161" s="237" t="s">
        <v>84</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392</v>
      </c>
      <c r="BM161" s="237" t="s">
        <v>1470</v>
      </c>
    </row>
    <row r="162" s="2" customFormat="1" ht="21.75" customHeight="1">
      <c r="A162" s="38"/>
      <c r="B162" s="39"/>
      <c r="C162" s="226" t="s">
        <v>466</v>
      </c>
      <c r="D162" s="226" t="s">
        <v>307</v>
      </c>
      <c r="E162" s="227" t="s">
        <v>1471</v>
      </c>
      <c r="F162" s="228" t="s">
        <v>1472</v>
      </c>
      <c r="G162" s="229" t="s">
        <v>575</v>
      </c>
      <c r="H162" s="230">
        <v>9</v>
      </c>
      <c r="I162" s="231"/>
      <c r="J162" s="232">
        <f>ROUND(I162*H162,2)</f>
        <v>0</v>
      </c>
      <c r="K162" s="228" t="s">
        <v>1</v>
      </c>
      <c r="L162" s="44"/>
      <c r="M162" s="233" t="s">
        <v>1</v>
      </c>
      <c r="N162" s="234" t="s">
        <v>42</v>
      </c>
      <c r="O162" s="91"/>
      <c r="P162" s="235">
        <f>O162*H162</f>
        <v>0</v>
      </c>
      <c r="Q162" s="235">
        <v>0.0018</v>
      </c>
      <c r="R162" s="235">
        <f>Q162*H162</f>
        <v>0.016199999999999999</v>
      </c>
      <c r="S162" s="235">
        <v>0</v>
      </c>
      <c r="T162" s="236">
        <f>S162*H162</f>
        <v>0</v>
      </c>
      <c r="U162" s="38"/>
      <c r="V162" s="38"/>
      <c r="W162" s="38"/>
      <c r="X162" s="38"/>
      <c r="Y162" s="38"/>
      <c r="Z162" s="38"/>
      <c r="AA162" s="38"/>
      <c r="AB162" s="38"/>
      <c r="AC162" s="38"/>
      <c r="AD162" s="38"/>
      <c r="AE162" s="38"/>
      <c r="AR162" s="237" t="s">
        <v>392</v>
      </c>
      <c r="AT162" s="237" t="s">
        <v>307</v>
      </c>
      <c r="AU162" s="237" t="s">
        <v>84</v>
      </c>
      <c r="AY162" s="17" t="s">
        <v>304</v>
      </c>
      <c r="BE162" s="238">
        <f>IF(N162="základní",J162,0)</f>
        <v>0</v>
      </c>
      <c r="BF162" s="238">
        <f>IF(N162="snížená",J162,0)</f>
        <v>0</v>
      </c>
      <c r="BG162" s="238">
        <f>IF(N162="zákl. přenesená",J162,0)</f>
        <v>0</v>
      </c>
      <c r="BH162" s="238">
        <f>IF(N162="sníž. přenesená",J162,0)</f>
        <v>0</v>
      </c>
      <c r="BI162" s="238">
        <f>IF(N162="nulová",J162,0)</f>
        <v>0</v>
      </c>
      <c r="BJ162" s="17" t="s">
        <v>84</v>
      </c>
      <c r="BK162" s="238">
        <f>ROUND(I162*H162,2)</f>
        <v>0</v>
      </c>
      <c r="BL162" s="17" t="s">
        <v>392</v>
      </c>
      <c r="BM162" s="237" t="s">
        <v>1473</v>
      </c>
    </row>
    <row r="163" s="13" customFormat="1">
      <c r="A163" s="13"/>
      <c r="B163" s="239"/>
      <c r="C163" s="240"/>
      <c r="D163" s="241" t="s">
        <v>323</v>
      </c>
      <c r="E163" s="242" t="s">
        <v>1</v>
      </c>
      <c r="F163" s="243" t="s">
        <v>1474</v>
      </c>
      <c r="G163" s="240"/>
      <c r="H163" s="244">
        <v>9</v>
      </c>
      <c r="I163" s="245"/>
      <c r="J163" s="240"/>
      <c r="K163" s="240"/>
      <c r="L163" s="246"/>
      <c r="M163" s="247"/>
      <c r="N163" s="248"/>
      <c r="O163" s="248"/>
      <c r="P163" s="248"/>
      <c r="Q163" s="248"/>
      <c r="R163" s="248"/>
      <c r="S163" s="248"/>
      <c r="T163" s="249"/>
      <c r="U163" s="13"/>
      <c r="V163" s="13"/>
      <c r="W163" s="13"/>
      <c r="X163" s="13"/>
      <c r="Y163" s="13"/>
      <c r="Z163" s="13"/>
      <c r="AA163" s="13"/>
      <c r="AB163" s="13"/>
      <c r="AC163" s="13"/>
      <c r="AD163" s="13"/>
      <c r="AE163" s="13"/>
      <c r="AT163" s="250" t="s">
        <v>323</v>
      </c>
      <c r="AU163" s="250" t="s">
        <v>84</v>
      </c>
      <c r="AV163" s="13" t="s">
        <v>86</v>
      </c>
      <c r="AW163" s="13" t="s">
        <v>32</v>
      </c>
      <c r="AX163" s="13" t="s">
        <v>84</v>
      </c>
      <c r="AY163" s="250" t="s">
        <v>304</v>
      </c>
    </row>
    <row r="164" s="12" customFormat="1" ht="25.92" customHeight="1">
      <c r="A164" s="12"/>
      <c r="B164" s="210"/>
      <c r="C164" s="211"/>
      <c r="D164" s="212" t="s">
        <v>76</v>
      </c>
      <c r="E164" s="213" t="s">
        <v>1475</v>
      </c>
      <c r="F164" s="213" t="s">
        <v>1476</v>
      </c>
      <c r="G164" s="211"/>
      <c r="H164" s="211"/>
      <c r="I164" s="214"/>
      <c r="J164" s="215">
        <f>BK164</f>
        <v>0</v>
      </c>
      <c r="K164" s="211"/>
      <c r="L164" s="216"/>
      <c r="M164" s="217"/>
      <c r="N164" s="218"/>
      <c r="O164" s="218"/>
      <c r="P164" s="219">
        <f>SUM(P165:P167)</f>
        <v>0</v>
      </c>
      <c r="Q164" s="218"/>
      <c r="R164" s="219">
        <f>SUM(R165:R167)</f>
        <v>0.1351</v>
      </c>
      <c r="S164" s="218"/>
      <c r="T164" s="220">
        <f>SUM(T165:T167)</f>
        <v>0</v>
      </c>
      <c r="U164" s="12"/>
      <c r="V164" s="12"/>
      <c r="W164" s="12"/>
      <c r="X164" s="12"/>
      <c r="Y164" s="12"/>
      <c r="Z164" s="12"/>
      <c r="AA164" s="12"/>
      <c r="AB164" s="12"/>
      <c r="AC164" s="12"/>
      <c r="AD164" s="12"/>
      <c r="AE164" s="12"/>
      <c r="AR164" s="221" t="s">
        <v>86</v>
      </c>
      <c r="AT164" s="222" t="s">
        <v>76</v>
      </c>
      <c r="AU164" s="222" t="s">
        <v>77</v>
      </c>
      <c r="AY164" s="221" t="s">
        <v>304</v>
      </c>
      <c r="BK164" s="223">
        <f>SUM(BK165:BK167)</f>
        <v>0</v>
      </c>
    </row>
    <row r="165" s="2" customFormat="1" ht="37.8" customHeight="1">
      <c r="A165" s="38"/>
      <c r="B165" s="39"/>
      <c r="C165" s="226" t="s">
        <v>426</v>
      </c>
      <c r="D165" s="226" t="s">
        <v>307</v>
      </c>
      <c r="E165" s="227" t="s">
        <v>1477</v>
      </c>
      <c r="F165" s="228" t="s">
        <v>1478</v>
      </c>
      <c r="G165" s="229" t="s">
        <v>575</v>
      </c>
      <c r="H165" s="230">
        <v>7</v>
      </c>
      <c r="I165" s="231"/>
      <c r="J165" s="232">
        <f>ROUND(I165*H165,2)</f>
        <v>0</v>
      </c>
      <c r="K165" s="228" t="s">
        <v>1</v>
      </c>
      <c r="L165" s="44"/>
      <c r="M165" s="233" t="s">
        <v>1</v>
      </c>
      <c r="N165" s="234" t="s">
        <v>42</v>
      </c>
      <c r="O165" s="91"/>
      <c r="P165" s="235">
        <f>O165*H165</f>
        <v>0</v>
      </c>
      <c r="Q165" s="235">
        <v>0.01865</v>
      </c>
      <c r="R165" s="235">
        <f>Q165*H165</f>
        <v>0.13055</v>
      </c>
      <c r="S165" s="235">
        <v>0</v>
      </c>
      <c r="T165" s="236">
        <f>S165*H165</f>
        <v>0</v>
      </c>
      <c r="U165" s="38"/>
      <c r="V165" s="38"/>
      <c r="W165" s="38"/>
      <c r="X165" s="38"/>
      <c r="Y165" s="38"/>
      <c r="Z165" s="38"/>
      <c r="AA165" s="38"/>
      <c r="AB165" s="38"/>
      <c r="AC165" s="38"/>
      <c r="AD165" s="38"/>
      <c r="AE165" s="38"/>
      <c r="AR165" s="237" t="s">
        <v>392</v>
      </c>
      <c r="AT165" s="237" t="s">
        <v>307</v>
      </c>
      <c r="AU165" s="237" t="s">
        <v>84</v>
      </c>
      <c r="AY165" s="17" t="s">
        <v>304</v>
      </c>
      <c r="BE165" s="238">
        <f>IF(N165="základní",J165,0)</f>
        <v>0</v>
      </c>
      <c r="BF165" s="238">
        <f>IF(N165="snížená",J165,0)</f>
        <v>0</v>
      </c>
      <c r="BG165" s="238">
        <f>IF(N165="zákl. přenesená",J165,0)</f>
        <v>0</v>
      </c>
      <c r="BH165" s="238">
        <f>IF(N165="sníž. přenesená",J165,0)</f>
        <v>0</v>
      </c>
      <c r="BI165" s="238">
        <f>IF(N165="nulová",J165,0)</f>
        <v>0</v>
      </c>
      <c r="BJ165" s="17" t="s">
        <v>84</v>
      </c>
      <c r="BK165" s="238">
        <f>ROUND(I165*H165,2)</f>
        <v>0</v>
      </c>
      <c r="BL165" s="17" t="s">
        <v>392</v>
      </c>
      <c r="BM165" s="237" t="s">
        <v>1479</v>
      </c>
    </row>
    <row r="166" s="2" customFormat="1" ht="16.5" customHeight="1">
      <c r="A166" s="38"/>
      <c r="B166" s="39"/>
      <c r="C166" s="226" t="s">
        <v>475</v>
      </c>
      <c r="D166" s="226" t="s">
        <v>307</v>
      </c>
      <c r="E166" s="227" t="s">
        <v>1480</v>
      </c>
      <c r="F166" s="228" t="s">
        <v>1481</v>
      </c>
      <c r="G166" s="229" t="s">
        <v>575</v>
      </c>
      <c r="H166" s="230">
        <v>7</v>
      </c>
      <c r="I166" s="231"/>
      <c r="J166" s="232">
        <f>ROUND(I166*H166,2)</f>
        <v>0</v>
      </c>
      <c r="K166" s="228" t="s">
        <v>1</v>
      </c>
      <c r="L166" s="44"/>
      <c r="M166" s="233" t="s">
        <v>1</v>
      </c>
      <c r="N166" s="234" t="s">
        <v>42</v>
      </c>
      <c r="O166" s="91"/>
      <c r="P166" s="235">
        <f>O166*H166</f>
        <v>0</v>
      </c>
      <c r="Q166" s="235">
        <v>0.00014999999999999999</v>
      </c>
      <c r="R166" s="235">
        <f>Q166*H166</f>
        <v>0.0010499999999999999</v>
      </c>
      <c r="S166" s="235">
        <v>0</v>
      </c>
      <c r="T166" s="236">
        <f>S166*H166</f>
        <v>0</v>
      </c>
      <c r="U166" s="38"/>
      <c r="V166" s="38"/>
      <c r="W166" s="38"/>
      <c r="X166" s="38"/>
      <c r="Y166" s="38"/>
      <c r="Z166" s="38"/>
      <c r="AA166" s="38"/>
      <c r="AB166" s="38"/>
      <c r="AC166" s="38"/>
      <c r="AD166" s="38"/>
      <c r="AE166" s="38"/>
      <c r="AR166" s="237" t="s">
        <v>392</v>
      </c>
      <c r="AT166" s="237" t="s">
        <v>307</v>
      </c>
      <c r="AU166" s="237" t="s">
        <v>84</v>
      </c>
      <c r="AY166" s="17" t="s">
        <v>304</v>
      </c>
      <c r="BE166" s="238">
        <f>IF(N166="základní",J166,0)</f>
        <v>0</v>
      </c>
      <c r="BF166" s="238">
        <f>IF(N166="snížená",J166,0)</f>
        <v>0</v>
      </c>
      <c r="BG166" s="238">
        <f>IF(N166="zákl. přenesená",J166,0)</f>
        <v>0</v>
      </c>
      <c r="BH166" s="238">
        <f>IF(N166="sníž. přenesená",J166,0)</f>
        <v>0</v>
      </c>
      <c r="BI166" s="238">
        <f>IF(N166="nulová",J166,0)</f>
        <v>0</v>
      </c>
      <c r="BJ166" s="17" t="s">
        <v>84</v>
      </c>
      <c r="BK166" s="238">
        <f>ROUND(I166*H166,2)</f>
        <v>0</v>
      </c>
      <c r="BL166" s="17" t="s">
        <v>392</v>
      </c>
      <c r="BM166" s="237" t="s">
        <v>1482</v>
      </c>
    </row>
    <row r="167" s="2" customFormat="1" ht="16.5" customHeight="1">
      <c r="A167" s="38"/>
      <c r="B167" s="39"/>
      <c r="C167" s="226" t="s">
        <v>479</v>
      </c>
      <c r="D167" s="226" t="s">
        <v>307</v>
      </c>
      <c r="E167" s="227" t="s">
        <v>1483</v>
      </c>
      <c r="F167" s="228" t="s">
        <v>1484</v>
      </c>
      <c r="G167" s="229" t="s">
        <v>575</v>
      </c>
      <c r="H167" s="230">
        <v>7</v>
      </c>
      <c r="I167" s="231"/>
      <c r="J167" s="232">
        <f>ROUND(I167*H167,2)</f>
        <v>0</v>
      </c>
      <c r="K167" s="228" t="s">
        <v>1</v>
      </c>
      <c r="L167" s="44"/>
      <c r="M167" s="233" t="s">
        <v>1</v>
      </c>
      <c r="N167" s="234" t="s">
        <v>42</v>
      </c>
      <c r="O167" s="91"/>
      <c r="P167" s="235">
        <f>O167*H167</f>
        <v>0</v>
      </c>
      <c r="Q167" s="235">
        <v>0.00050000000000000001</v>
      </c>
      <c r="R167" s="235">
        <f>Q167*H167</f>
        <v>0.0035000000000000001</v>
      </c>
      <c r="S167" s="235">
        <v>0</v>
      </c>
      <c r="T167" s="236">
        <f>S167*H167</f>
        <v>0</v>
      </c>
      <c r="U167" s="38"/>
      <c r="V167" s="38"/>
      <c r="W167" s="38"/>
      <c r="X167" s="38"/>
      <c r="Y167" s="38"/>
      <c r="Z167" s="38"/>
      <c r="AA167" s="38"/>
      <c r="AB167" s="38"/>
      <c r="AC167" s="38"/>
      <c r="AD167" s="38"/>
      <c r="AE167" s="38"/>
      <c r="AR167" s="237" t="s">
        <v>392</v>
      </c>
      <c r="AT167" s="237" t="s">
        <v>307</v>
      </c>
      <c r="AU167" s="237" t="s">
        <v>84</v>
      </c>
      <c r="AY167" s="17" t="s">
        <v>304</v>
      </c>
      <c r="BE167" s="238">
        <f>IF(N167="základní",J167,0)</f>
        <v>0</v>
      </c>
      <c r="BF167" s="238">
        <f>IF(N167="snížená",J167,0)</f>
        <v>0</v>
      </c>
      <c r="BG167" s="238">
        <f>IF(N167="zákl. přenesená",J167,0)</f>
        <v>0</v>
      </c>
      <c r="BH167" s="238">
        <f>IF(N167="sníž. přenesená",J167,0)</f>
        <v>0</v>
      </c>
      <c r="BI167" s="238">
        <f>IF(N167="nulová",J167,0)</f>
        <v>0</v>
      </c>
      <c r="BJ167" s="17" t="s">
        <v>84</v>
      </c>
      <c r="BK167" s="238">
        <f>ROUND(I167*H167,2)</f>
        <v>0</v>
      </c>
      <c r="BL167" s="17" t="s">
        <v>392</v>
      </c>
      <c r="BM167" s="237" t="s">
        <v>1485</v>
      </c>
    </row>
    <row r="168" s="12" customFormat="1" ht="25.92" customHeight="1">
      <c r="A168" s="12"/>
      <c r="B168" s="210"/>
      <c r="C168" s="211"/>
      <c r="D168" s="212" t="s">
        <v>76</v>
      </c>
      <c r="E168" s="213" t="s">
        <v>385</v>
      </c>
      <c r="F168" s="213" t="s">
        <v>386</v>
      </c>
      <c r="G168" s="211"/>
      <c r="H168" s="211"/>
      <c r="I168" s="214"/>
      <c r="J168" s="215">
        <f>BK168</f>
        <v>0</v>
      </c>
      <c r="K168" s="211"/>
      <c r="L168" s="216"/>
      <c r="M168" s="217"/>
      <c r="N168" s="218"/>
      <c r="O168" s="218"/>
      <c r="P168" s="219">
        <f>P169</f>
        <v>0</v>
      </c>
      <c r="Q168" s="218"/>
      <c r="R168" s="219">
        <f>R169</f>
        <v>0</v>
      </c>
      <c r="S168" s="218"/>
      <c r="T168" s="220">
        <f>T169</f>
        <v>0</v>
      </c>
      <c r="U168" s="12"/>
      <c r="V168" s="12"/>
      <c r="W168" s="12"/>
      <c r="X168" s="12"/>
      <c r="Y168" s="12"/>
      <c r="Z168" s="12"/>
      <c r="AA168" s="12"/>
      <c r="AB168" s="12"/>
      <c r="AC168" s="12"/>
      <c r="AD168" s="12"/>
      <c r="AE168" s="12"/>
      <c r="AR168" s="221" t="s">
        <v>86</v>
      </c>
      <c r="AT168" s="222" t="s">
        <v>76</v>
      </c>
      <c r="AU168" s="222" t="s">
        <v>77</v>
      </c>
      <c r="AY168" s="221" t="s">
        <v>304</v>
      </c>
      <c r="BK168" s="223">
        <f>BK169</f>
        <v>0</v>
      </c>
    </row>
    <row r="169" s="12" customFormat="1" ht="22.8" customHeight="1">
      <c r="A169" s="12"/>
      <c r="B169" s="210"/>
      <c r="C169" s="211"/>
      <c r="D169" s="212" t="s">
        <v>76</v>
      </c>
      <c r="E169" s="224" t="s">
        <v>104</v>
      </c>
      <c r="F169" s="224" t="s">
        <v>1486</v>
      </c>
      <c r="G169" s="211"/>
      <c r="H169" s="211"/>
      <c r="I169" s="214"/>
      <c r="J169" s="225">
        <f>BK169</f>
        <v>0</v>
      </c>
      <c r="K169" s="211"/>
      <c r="L169" s="216"/>
      <c r="M169" s="217"/>
      <c r="N169" s="218"/>
      <c r="O169" s="218"/>
      <c r="P169" s="219">
        <f>P170</f>
        <v>0</v>
      </c>
      <c r="Q169" s="218"/>
      <c r="R169" s="219">
        <f>R170</f>
        <v>0</v>
      </c>
      <c r="S169" s="218"/>
      <c r="T169" s="220">
        <f>T170</f>
        <v>0</v>
      </c>
      <c r="U169" s="12"/>
      <c r="V169" s="12"/>
      <c r="W169" s="12"/>
      <c r="X169" s="12"/>
      <c r="Y169" s="12"/>
      <c r="Z169" s="12"/>
      <c r="AA169" s="12"/>
      <c r="AB169" s="12"/>
      <c r="AC169" s="12"/>
      <c r="AD169" s="12"/>
      <c r="AE169" s="12"/>
      <c r="AR169" s="221" t="s">
        <v>86</v>
      </c>
      <c r="AT169" s="222" t="s">
        <v>76</v>
      </c>
      <c r="AU169" s="222" t="s">
        <v>84</v>
      </c>
      <c r="AY169" s="221" t="s">
        <v>304</v>
      </c>
      <c r="BK169" s="223">
        <f>BK170</f>
        <v>0</v>
      </c>
    </row>
    <row r="170" s="2" customFormat="1" ht="24.15" customHeight="1">
      <c r="A170" s="38"/>
      <c r="B170" s="39"/>
      <c r="C170" s="226" t="s">
        <v>483</v>
      </c>
      <c r="D170" s="226" t="s">
        <v>307</v>
      </c>
      <c r="E170" s="227" t="s">
        <v>1487</v>
      </c>
      <c r="F170" s="228" t="s">
        <v>1488</v>
      </c>
      <c r="G170" s="229" t="s">
        <v>575</v>
      </c>
      <c r="H170" s="230">
        <v>6</v>
      </c>
      <c r="I170" s="231"/>
      <c r="J170" s="232">
        <f>ROUND(I170*H170,2)</f>
        <v>0</v>
      </c>
      <c r="K170" s="228" t="s">
        <v>1</v>
      </c>
      <c r="L170" s="44"/>
      <c r="M170" s="233" t="s">
        <v>1</v>
      </c>
      <c r="N170" s="234" t="s">
        <v>42</v>
      </c>
      <c r="O170" s="91"/>
      <c r="P170" s="235">
        <f>O170*H170</f>
        <v>0</v>
      </c>
      <c r="Q170" s="235">
        <v>0</v>
      </c>
      <c r="R170" s="235">
        <f>Q170*H170</f>
        <v>0</v>
      </c>
      <c r="S170" s="235">
        <v>0</v>
      </c>
      <c r="T170" s="236">
        <f>S170*H170</f>
        <v>0</v>
      </c>
      <c r="U170" s="38"/>
      <c r="V170" s="38"/>
      <c r="W170" s="38"/>
      <c r="X170" s="38"/>
      <c r="Y170" s="38"/>
      <c r="Z170" s="38"/>
      <c r="AA170" s="38"/>
      <c r="AB170" s="38"/>
      <c r="AC170" s="38"/>
      <c r="AD170" s="38"/>
      <c r="AE170" s="38"/>
      <c r="AR170" s="237" t="s">
        <v>392</v>
      </c>
      <c r="AT170" s="237" t="s">
        <v>307</v>
      </c>
      <c r="AU170" s="237" t="s">
        <v>86</v>
      </c>
      <c r="AY170" s="17" t="s">
        <v>304</v>
      </c>
      <c r="BE170" s="238">
        <f>IF(N170="základní",J170,0)</f>
        <v>0</v>
      </c>
      <c r="BF170" s="238">
        <f>IF(N170="snížená",J170,0)</f>
        <v>0</v>
      </c>
      <c r="BG170" s="238">
        <f>IF(N170="zákl. přenesená",J170,0)</f>
        <v>0</v>
      </c>
      <c r="BH170" s="238">
        <f>IF(N170="sníž. přenesená",J170,0)</f>
        <v>0</v>
      </c>
      <c r="BI170" s="238">
        <f>IF(N170="nulová",J170,0)</f>
        <v>0</v>
      </c>
      <c r="BJ170" s="17" t="s">
        <v>84</v>
      </c>
      <c r="BK170" s="238">
        <f>ROUND(I170*H170,2)</f>
        <v>0</v>
      </c>
      <c r="BL170" s="17" t="s">
        <v>392</v>
      </c>
      <c r="BM170" s="237" t="s">
        <v>1489</v>
      </c>
    </row>
    <row r="171" s="12" customFormat="1" ht="25.92" customHeight="1">
      <c r="A171" s="12"/>
      <c r="B171" s="210"/>
      <c r="C171" s="211"/>
      <c r="D171" s="212" t="s">
        <v>76</v>
      </c>
      <c r="E171" s="213" t="s">
        <v>691</v>
      </c>
      <c r="F171" s="213" t="s">
        <v>692</v>
      </c>
      <c r="G171" s="211"/>
      <c r="H171" s="211"/>
      <c r="I171" s="214"/>
      <c r="J171" s="215">
        <f>BK171</f>
        <v>0</v>
      </c>
      <c r="K171" s="211"/>
      <c r="L171" s="216"/>
      <c r="M171" s="217"/>
      <c r="N171" s="218"/>
      <c r="O171" s="218"/>
      <c r="P171" s="219">
        <f>SUM(P172:P174)</f>
        <v>0</v>
      </c>
      <c r="Q171" s="218"/>
      <c r="R171" s="219">
        <f>SUM(R172:R174)</f>
        <v>0</v>
      </c>
      <c r="S171" s="218"/>
      <c r="T171" s="220">
        <f>SUM(T172:T174)</f>
        <v>0</v>
      </c>
      <c r="U171" s="12"/>
      <c r="V171" s="12"/>
      <c r="W171" s="12"/>
      <c r="X171" s="12"/>
      <c r="Y171" s="12"/>
      <c r="Z171" s="12"/>
      <c r="AA171" s="12"/>
      <c r="AB171" s="12"/>
      <c r="AC171" s="12"/>
      <c r="AD171" s="12"/>
      <c r="AE171" s="12"/>
      <c r="AR171" s="221" t="s">
        <v>311</v>
      </c>
      <c r="AT171" s="222" t="s">
        <v>76</v>
      </c>
      <c r="AU171" s="222" t="s">
        <v>77</v>
      </c>
      <c r="AY171" s="221" t="s">
        <v>304</v>
      </c>
      <c r="BK171" s="223">
        <f>SUM(BK172:BK174)</f>
        <v>0</v>
      </c>
    </row>
    <row r="172" s="2" customFormat="1" ht="37.8" customHeight="1">
      <c r="A172" s="38"/>
      <c r="B172" s="39"/>
      <c r="C172" s="226" t="s">
        <v>488</v>
      </c>
      <c r="D172" s="226" t="s">
        <v>307</v>
      </c>
      <c r="E172" s="227" t="s">
        <v>694</v>
      </c>
      <c r="F172" s="228" t="s">
        <v>695</v>
      </c>
      <c r="G172" s="229" t="s">
        <v>575</v>
      </c>
      <c r="H172" s="230">
        <v>1</v>
      </c>
      <c r="I172" s="231"/>
      <c r="J172" s="232">
        <f>ROUND(I172*H172,2)</f>
        <v>0</v>
      </c>
      <c r="K172" s="228" t="s">
        <v>1</v>
      </c>
      <c r="L172" s="44"/>
      <c r="M172" s="233" t="s">
        <v>1</v>
      </c>
      <c r="N172" s="234" t="s">
        <v>42</v>
      </c>
      <c r="O172" s="91"/>
      <c r="P172" s="235">
        <f>O172*H172</f>
        <v>0</v>
      </c>
      <c r="Q172" s="235">
        <v>0</v>
      </c>
      <c r="R172" s="235">
        <f>Q172*H172</f>
        <v>0</v>
      </c>
      <c r="S172" s="235">
        <v>0</v>
      </c>
      <c r="T172" s="236">
        <f>S172*H172</f>
        <v>0</v>
      </c>
      <c r="U172" s="38"/>
      <c r="V172" s="38"/>
      <c r="W172" s="38"/>
      <c r="X172" s="38"/>
      <c r="Y172" s="38"/>
      <c r="Z172" s="38"/>
      <c r="AA172" s="38"/>
      <c r="AB172" s="38"/>
      <c r="AC172" s="38"/>
      <c r="AD172" s="38"/>
      <c r="AE172" s="38"/>
      <c r="AR172" s="237" t="s">
        <v>535</v>
      </c>
      <c r="AT172" s="237" t="s">
        <v>307</v>
      </c>
      <c r="AU172" s="237" t="s">
        <v>84</v>
      </c>
      <c r="AY172" s="17" t="s">
        <v>304</v>
      </c>
      <c r="BE172" s="238">
        <f>IF(N172="základní",J172,0)</f>
        <v>0</v>
      </c>
      <c r="BF172" s="238">
        <f>IF(N172="snížená",J172,0)</f>
        <v>0</v>
      </c>
      <c r="BG172" s="238">
        <f>IF(N172="zákl. přenesená",J172,0)</f>
        <v>0</v>
      </c>
      <c r="BH172" s="238">
        <f>IF(N172="sníž. přenesená",J172,0)</f>
        <v>0</v>
      </c>
      <c r="BI172" s="238">
        <f>IF(N172="nulová",J172,0)</f>
        <v>0</v>
      </c>
      <c r="BJ172" s="17" t="s">
        <v>84</v>
      </c>
      <c r="BK172" s="238">
        <f>ROUND(I172*H172,2)</f>
        <v>0</v>
      </c>
      <c r="BL172" s="17" t="s">
        <v>535</v>
      </c>
      <c r="BM172" s="237" t="s">
        <v>1490</v>
      </c>
    </row>
    <row r="173" s="2" customFormat="1" ht="37.8" customHeight="1">
      <c r="A173" s="38"/>
      <c r="B173" s="39"/>
      <c r="C173" s="226" t="s">
        <v>495</v>
      </c>
      <c r="D173" s="226" t="s">
        <v>307</v>
      </c>
      <c r="E173" s="227" t="s">
        <v>698</v>
      </c>
      <c r="F173" s="228" t="s">
        <v>699</v>
      </c>
      <c r="G173" s="229" t="s">
        <v>575</v>
      </c>
      <c r="H173" s="230">
        <v>1</v>
      </c>
      <c r="I173" s="231"/>
      <c r="J173" s="232">
        <f>ROUND(I173*H173,2)</f>
        <v>0</v>
      </c>
      <c r="K173" s="228" t="s">
        <v>1</v>
      </c>
      <c r="L173" s="44"/>
      <c r="M173" s="233" t="s">
        <v>1</v>
      </c>
      <c r="N173" s="234" t="s">
        <v>42</v>
      </c>
      <c r="O173" s="91"/>
      <c r="P173" s="235">
        <f>O173*H173</f>
        <v>0</v>
      </c>
      <c r="Q173" s="235">
        <v>0</v>
      </c>
      <c r="R173" s="235">
        <f>Q173*H173</f>
        <v>0</v>
      </c>
      <c r="S173" s="235">
        <v>0</v>
      </c>
      <c r="T173" s="236">
        <f>S173*H173</f>
        <v>0</v>
      </c>
      <c r="U173" s="38"/>
      <c r="V173" s="38"/>
      <c r="W173" s="38"/>
      <c r="X173" s="38"/>
      <c r="Y173" s="38"/>
      <c r="Z173" s="38"/>
      <c r="AA173" s="38"/>
      <c r="AB173" s="38"/>
      <c r="AC173" s="38"/>
      <c r="AD173" s="38"/>
      <c r="AE173" s="38"/>
      <c r="AR173" s="237" t="s">
        <v>535</v>
      </c>
      <c r="AT173" s="237" t="s">
        <v>307</v>
      </c>
      <c r="AU173" s="237" t="s">
        <v>84</v>
      </c>
      <c r="AY173" s="17" t="s">
        <v>304</v>
      </c>
      <c r="BE173" s="238">
        <f>IF(N173="základní",J173,0)</f>
        <v>0</v>
      </c>
      <c r="BF173" s="238">
        <f>IF(N173="snížená",J173,0)</f>
        <v>0</v>
      </c>
      <c r="BG173" s="238">
        <f>IF(N173="zákl. přenesená",J173,0)</f>
        <v>0</v>
      </c>
      <c r="BH173" s="238">
        <f>IF(N173="sníž. přenesená",J173,0)</f>
        <v>0</v>
      </c>
      <c r="BI173" s="238">
        <f>IF(N173="nulová",J173,0)</f>
        <v>0</v>
      </c>
      <c r="BJ173" s="17" t="s">
        <v>84</v>
      </c>
      <c r="BK173" s="238">
        <f>ROUND(I173*H173,2)</f>
        <v>0</v>
      </c>
      <c r="BL173" s="17" t="s">
        <v>535</v>
      </c>
      <c r="BM173" s="237" t="s">
        <v>1491</v>
      </c>
    </row>
    <row r="174" s="2" customFormat="1" ht="55.5" customHeight="1">
      <c r="A174" s="38"/>
      <c r="B174" s="39"/>
      <c r="C174" s="226" t="s">
        <v>500</v>
      </c>
      <c r="D174" s="226" t="s">
        <v>307</v>
      </c>
      <c r="E174" s="227" t="s">
        <v>702</v>
      </c>
      <c r="F174" s="228" t="s">
        <v>703</v>
      </c>
      <c r="G174" s="229" t="s">
        <v>704</v>
      </c>
      <c r="H174" s="230">
        <v>32</v>
      </c>
      <c r="I174" s="231"/>
      <c r="J174" s="232">
        <f>ROUND(I174*H174,2)</f>
        <v>0</v>
      </c>
      <c r="K174" s="228" t="s">
        <v>1</v>
      </c>
      <c r="L174" s="44"/>
      <c r="M174" s="286" t="s">
        <v>1</v>
      </c>
      <c r="N174" s="287" t="s">
        <v>42</v>
      </c>
      <c r="O174" s="288"/>
      <c r="P174" s="289">
        <f>O174*H174</f>
        <v>0</v>
      </c>
      <c r="Q174" s="289">
        <v>0</v>
      </c>
      <c r="R174" s="289">
        <f>Q174*H174</f>
        <v>0</v>
      </c>
      <c r="S174" s="289">
        <v>0</v>
      </c>
      <c r="T174" s="290">
        <f>S174*H174</f>
        <v>0</v>
      </c>
      <c r="U174" s="38"/>
      <c r="V174" s="38"/>
      <c r="W174" s="38"/>
      <c r="X174" s="38"/>
      <c r="Y174" s="38"/>
      <c r="Z174" s="38"/>
      <c r="AA174" s="38"/>
      <c r="AB174" s="38"/>
      <c r="AC174" s="38"/>
      <c r="AD174" s="38"/>
      <c r="AE174" s="38"/>
      <c r="AR174" s="237" t="s">
        <v>535</v>
      </c>
      <c r="AT174" s="237" t="s">
        <v>307</v>
      </c>
      <c r="AU174" s="237" t="s">
        <v>84</v>
      </c>
      <c r="AY174" s="17" t="s">
        <v>304</v>
      </c>
      <c r="BE174" s="238">
        <f>IF(N174="základní",J174,0)</f>
        <v>0</v>
      </c>
      <c r="BF174" s="238">
        <f>IF(N174="snížená",J174,0)</f>
        <v>0</v>
      </c>
      <c r="BG174" s="238">
        <f>IF(N174="zákl. přenesená",J174,0)</f>
        <v>0</v>
      </c>
      <c r="BH174" s="238">
        <f>IF(N174="sníž. přenesená",J174,0)</f>
        <v>0</v>
      </c>
      <c r="BI174" s="238">
        <f>IF(N174="nulová",J174,0)</f>
        <v>0</v>
      </c>
      <c r="BJ174" s="17" t="s">
        <v>84</v>
      </c>
      <c r="BK174" s="238">
        <f>ROUND(I174*H174,2)</f>
        <v>0</v>
      </c>
      <c r="BL174" s="17" t="s">
        <v>535</v>
      </c>
      <c r="BM174" s="237" t="s">
        <v>1492</v>
      </c>
    </row>
    <row r="175" s="2" customFormat="1" ht="6.96" customHeight="1">
      <c r="A175" s="38"/>
      <c r="B175" s="66"/>
      <c r="C175" s="67"/>
      <c r="D175" s="67"/>
      <c r="E175" s="67"/>
      <c r="F175" s="67"/>
      <c r="G175" s="67"/>
      <c r="H175" s="67"/>
      <c r="I175" s="67"/>
      <c r="J175" s="67"/>
      <c r="K175" s="67"/>
      <c r="L175" s="44"/>
      <c r="M175" s="38"/>
      <c r="O175" s="38"/>
      <c r="P175" s="38"/>
      <c r="Q175" s="38"/>
      <c r="R175" s="38"/>
      <c r="S175" s="38"/>
      <c r="T175" s="38"/>
      <c r="U175" s="38"/>
      <c r="V175" s="38"/>
      <c r="W175" s="38"/>
      <c r="X175" s="38"/>
      <c r="Y175" s="38"/>
      <c r="Z175" s="38"/>
      <c r="AA175" s="38"/>
      <c r="AB175" s="38"/>
      <c r="AC175" s="38"/>
      <c r="AD175" s="38"/>
      <c r="AE175" s="38"/>
    </row>
  </sheetData>
  <sheetProtection sheet="1" autoFilter="0" formatColumns="0" formatRows="0" objects="1" scenarios="1" spinCount="100000" saltValue="C5ehA/yI3kzGCJzkZLF54z9m4iivfnigBhXXLunjW0205f61zFzM2uCVc1qFcxXF1FKvPIga1bj7Rc7iUSXRQA==" hashValue="OF2ci5zFljWaWFUmELEX0P3kJ0K7nv4P+6oWM0w8EBp/CPyjt6yMojTjwJLSfyLSUGCMO/Aq49EJetgOAdAetg==" algorithmName="SHA-512" password="CC35"/>
  <autoFilter ref="C126:K174"/>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7" t="s">
        <v>115</v>
      </c>
    </row>
    <row r="3" s="1" customFormat="1" ht="6.96" customHeight="1">
      <c r="B3" s="146"/>
      <c r="C3" s="147"/>
      <c r="D3" s="147"/>
      <c r="E3" s="147"/>
      <c r="F3" s="147"/>
      <c r="G3" s="147"/>
      <c r="H3" s="147"/>
      <c r="I3" s="147"/>
      <c r="J3" s="147"/>
      <c r="K3" s="147"/>
      <c r="L3" s="20"/>
      <c r="AT3" s="17" t="s">
        <v>86</v>
      </c>
    </row>
    <row r="4" s="1" customFormat="1" ht="24.96" customHeight="1">
      <c r="B4" s="20"/>
      <c r="D4" s="148" t="s">
        <v>266</v>
      </c>
      <c r="L4" s="20"/>
      <c r="M4" s="149" t="s">
        <v>10</v>
      </c>
      <c r="AT4" s="17" t="s">
        <v>4</v>
      </c>
    </row>
    <row r="5" s="1" customFormat="1" ht="6.96" customHeight="1">
      <c r="B5" s="20"/>
      <c r="L5" s="20"/>
    </row>
    <row r="6" s="1" customFormat="1" ht="12" customHeight="1">
      <c r="B6" s="20"/>
      <c r="D6" s="150" t="s">
        <v>16</v>
      </c>
      <c r="L6" s="20"/>
    </row>
    <row r="7" s="1" customFormat="1" ht="16.5" customHeight="1">
      <c r="B7" s="20"/>
      <c r="E7" s="151" t="str">
        <f>'Rekapitulace stavby'!K6</f>
        <v>Stavební úpravy v budově č.p. 1371, ul. Na Okrouhlíku, HK</v>
      </c>
      <c r="F7" s="150"/>
      <c r="G7" s="150"/>
      <c r="H7" s="150"/>
      <c r="L7" s="20"/>
    </row>
    <row r="8" s="1" customFormat="1" ht="12" customHeight="1">
      <c r="B8" s="20"/>
      <c r="D8" s="150" t="s">
        <v>267</v>
      </c>
      <c r="L8" s="20"/>
    </row>
    <row r="9" s="2" customFormat="1" ht="16.5" customHeight="1">
      <c r="A9" s="38"/>
      <c r="B9" s="44"/>
      <c r="C9" s="38"/>
      <c r="D9" s="38"/>
      <c r="E9" s="151" t="s">
        <v>1354</v>
      </c>
      <c r="F9" s="38"/>
      <c r="G9" s="38"/>
      <c r="H9" s="38"/>
      <c r="I9" s="38"/>
      <c r="J9" s="38"/>
      <c r="K9" s="38"/>
      <c r="L9" s="63"/>
      <c r="S9" s="38"/>
      <c r="T9" s="38"/>
      <c r="U9" s="38"/>
      <c r="V9" s="38"/>
      <c r="W9" s="38"/>
      <c r="X9" s="38"/>
      <c r="Y9" s="38"/>
      <c r="Z9" s="38"/>
      <c r="AA9" s="38"/>
      <c r="AB9" s="38"/>
      <c r="AC9" s="38"/>
      <c r="AD9" s="38"/>
      <c r="AE9" s="38"/>
    </row>
    <row r="10" s="2" customFormat="1" ht="12" customHeight="1">
      <c r="A10" s="38"/>
      <c r="B10" s="44"/>
      <c r="C10" s="38"/>
      <c r="D10" s="150" t="s">
        <v>269</v>
      </c>
      <c r="E10" s="38"/>
      <c r="F10" s="38"/>
      <c r="G10" s="38"/>
      <c r="H10" s="38"/>
      <c r="I10" s="38"/>
      <c r="J10" s="38"/>
      <c r="K10" s="38"/>
      <c r="L10" s="63"/>
      <c r="S10" s="38"/>
      <c r="T10" s="38"/>
      <c r="U10" s="38"/>
      <c r="V10" s="38"/>
      <c r="W10" s="38"/>
      <c r="X10" s="38"/>
      <c r="Y10" s="38"/>
      <c r="Z10" s="38"/>
      <c r="AA10" s="38"/>
      <c r="AB10" s="38"/>
      <c r="AC10" s="38"/>
      <c r="AD10" s="38"/>
      <c r="AE10" s="38"/>
    </row>
    <row r="11" s="2" customFormat="1" ht="16.5" customHeight="1">
      <c r="A11" s="38"/>
      <c r="B11" s="44"/>
      <c r="C11" s="38"/>
      <c r="D11" s="38"/>
      <c r="E11" s="152" t="s">
        <v>1493</v>
      </c>
      <c r="F11" s="38"/>
      <c r="G11" s="38"/>
      <c r="H11" s="38"/>
      <c r="I11" s="38"/>
      <c r="J11" s="38"/>
      <c r="K11" s="38"/>
      <c r="L11" s="63"/>
      <c r="S11" s="38"/>
      <c r="T11" s="38"/>
      <c r="U11" s="38"/>
      <c r="V11" s="38"/>
      <c r="W11" s="38"/>
      <c r="X11" s="38"/>
      <c r="Y11" s="38"/>
      <c r="Z11" s="38"/>
      <c r="AA11" s="38"/>
      <c r="AB11" s="38"/>
      <c r="AC11" s="38"/>
      <c r="AD11" s="38"/>
      <c r="AE11" s="38"/>
    </row>
    <row r="12" s="2" customFormat="1">
      <c r="A12" s="38"/>
      <c r="B12" s="44"/>
      <c r="C12" s="38"/>
      <c r="D12" s="38"/>
      <c r="E12" s="38"/>
      <c r="F12" s="38"/>
      <c r="G12" s="38"/>
      <c r="H12" s="38"/>
      <c r="I12" s="38"/>
      <c r="J12" s="38"/>
      <c r="K12" s="38"/>
      <c r="L12" s="63"/>
      <c r="S12" s="38"/>
      <c r="T12" s="38"/>
      <c r="U12" s="38"/>
      <c r="V12" s="38"/>
      <c r="W12" s="38"/>
      <c r="X12" s="38"/>
      <c r="Y12" s="38"/>
      <c r="Z12" s="38"/>
      <c r="AA12" s="38"/>
      <c r="AB12" s="38"/>
      <c r="AC12" s="38"/>
      <c r="AD12" s="38"/>
      <c r="AE12" s="38"/>
    </row>
    <row r="13" s="2" customFormat="1" ht="12" customHeight="1">
      <c r="A13" s="38"/>
      <c r="B13" s="44"/>
      <c r="C13" s="38"/>
      <c r="D13" s="150" t="s">
        <v>18</v>
      </c>
      <c r="E13" s="38"/>
      <c r="F13" s="141" t="s">
        <v>1</v>
      </c>
      <c r="G13" s="38"/>
      <c r="H13" s="38"/>
      <c r="I13" s="150" t="s">
        <v>19</v>
      </c>
      <c r="J13" s="141" t="s">
        <v>1</v>
      </c>
      <c r="K13" s="38"/>
      <c r="L13" s="63"/>
      <c r="S13" s="38"/>
      <c r="T13" s="38"/>
      <c r="U13" s="38"/>
      <c r="V13" s="38"/>
      <c r="W13" s="38"/>
      <c r="X13" s="38"/>
      <c r="Y13" s="38"/>
      <c r="Z13" s="38"/>
      <c r="AA13" s="38"/>
      <c r="AB13" s="38"/>
      <c r="AC13" s="38"/>
      <c r="AD13" s="38"/>
      <c r="AE13" s="38"/>
    </row>
    <row r="14" s="2" customFormat="1" ht="12" customHeight="1">
      <c r="A14" s="38"/>
      <c r="B14" s="44"/>
      <c r="C14" s="38"/>
      <c r="D14" s="150" t="s">
        <v>20</v>
      </c>
      <c r="E14" s="38"/>
      <c r="F14" s="141" t="s">
        <v>21</v>
      </c>
      <c r="G14" s="38"/>
      <c r="H14" s="38"/>
      <c r="I14" s="150" t="s">
        <v>22</v>
      </c>
      <c r="J14" s="153" t="str">
        <f>'Rekapitulace stavby'!AN8</f>
        <v>24. 6. 2024</v>
      </c>
      <c r="K14" s="38"/>
      <c r="L14" s="63"/>
      <c r="S14" s="38"/>
      <c r="T14" s="38"/>
      <c r="U14" s="38"/>
      <c r="V14" s="38"/>
      <c r="W14" s="38"/>
      <c r="X14" s="38"/>
      <c r="Y14" s="38"/>
      <c r="Z14" s="38"/>
      <c r="AA14" s="38"/>
      <c r="AB14" s="38"/>
      <c r="AC14" s="38"/>
      <c r="AD14" s="38"/>
      <c r="AE14" s="38"/>
    </row>
    <row r="15" s="2" customFormat="1" ht="10.8" customHeight="1">
      <c r="A15" s="38"/>
      <c r="B15" s="44"/>
      <c r="C15" s="38"/>
      <c r="D15" s="38"/>
      <c r="E15" s="38"/>
      <c r="F15" s="38"/>
      <c r="G15" s="38"/>
      <c r="H15" s="38"/>
      <c r="I15" s="38"/>
      <c r="J15" s="38"/>
      <c r="K15" s="38"/>
      <c r="L15" s="63"/>
      <c r="S15" s="38"/>
      <c r="T15" s="38"/>
      <c r="U15" s="38"/>
      <c r="V15" s="38"/>
      <c r="W15" s="38"/>
      <c r="X15" s="38"/>
      <c r="Y15" s="38"/>
      <c r="Z15" s="38"/>
      <c r="AA15" s="38"/>
      <c r="AB15" s="38"/>
      <c r="AC15" s="38"/>
      <c r="AD15" s="38"/>
      <c r="AE15" s="38"/>
    </row>
    <row r="16" s="2" customFormat="1" ht="12" customHeight="1">
      <c r="A16" s="38"/>
      <c r="B16" s="44"/>
      <c r="C16" s="38"/>
      <c r="D16" s="150" t="s">
        <v>24</v>
      </c>
      <c r="E16" s="38"/>
      <c r="F16" s="38"/>
      <c r="G16" s="38"/>
      <c r="H16" s="38"/>
      <c r="I16" s="150" t="s">
        <v>25</v>
      </c>
      <c r="J16" s="141" t="s">
        <v>1</v>
      </c>
      <c r="K16" s="38"/>
      <c r="L16" s="63"/>
      <c r="S16" s="38"/>
      <c r="T16" s="38"/>
      <c r="U16" s="38"/>
      <c r="V16" s="38"/>
      <c r="W16" s="38"/>
      <c r="X16" s="38"/>
      <c r="Y16" s="38"/>
      <c r="Z16" s="38"/>
      <c r="AA16" s="38"/>
      <c r="AB16" s="38"/>
      <c r="AC16" s="38"/>
      <c r="AD16" s="38"/>
      <c r="AE16" s="38"/>
    </row>
    <row r="17" s="2" customFormat="1" ht="18" customHeight="1">
      <c r="A17" s="38"/>
      <c r="B17" s="44"/>
      <c r="C17" s="38"/>
      <c r="D17" s="38"/>
      <c r="E17" s="141" t="s">
        <v>26</v>
      </c>
      <c r="F17" s="38"/>
      <c r="G17" s="38"/>
      <c r="H17" s="38"/>
      <c r="I17" s="150" t="s">
        <v>27</v>
      </c>
      <c r="J17" s="141" t="s">
        <v>1</v>
      </c>
      <c r="K17" s="38"/>
      <c r="L17" s="63"/>
      <c r="S17" s="38"/>
      <c r="T17" s="38"/>
      <c r="U17" s="38"/>
      <c r="V17" s="38"/>
      <c r="W17" s="38"/>
      <c r="X17" s="38"/>
      <c r="Y17" s="38"/>
      <c r="Z17" s="38"/>
      <c r="AA17" s="38"/>
      <c r="AB17" s="38"/>
      <c r="AC17" s="38"/>
      <c r="AD17" s="38"/>
      <c r="AE17" s="38"/>
    </row>
    <row r="18" s="2" customFormat="1" ht="6.96" customHeight="1">
      <c r="A18" s="38"/>
      <c r="B18" s="44"/>
      <c r="C18" s="38"/>
      <c r="D18" s="38"/>
      <c r="E18" s="38"/>
      <c r="F18" s="38"/>
      <c r="G18" s="38"/>
      <c r="H18" s="38"/>
      <c r="I18" s="38"/>
      <c r="J18" s="38"/>
      <c r="K18" s="38"/>
      <c r="L18" s="63"/>
      <c r="S18" s="38"/>
      <c r="T18" s="38"/>
      <c r="U18" s="38"/>
      <c r="V18" s="38"/>
      <c r="W18" s="38"/>
      <c r="X18" s="38"/>
      <c r="Y18" s="38"/>
      <c r="Z18" s="38"/>
      <c r="AA18" s="38"/>
      <c r="AB18" s="38"/>
      <c r="AC18" s="38"/>
      <c r="AD18" s="38"/>
      <c r="AE18" s="38"/>
    </row>
    <row r="19" s="2" customFormat="1" ht="12" customHeight="1">
      <c r="A19" s="38"/>
      <c r="B19" s="44"/>
      <c r="C19" s="38"/>
      <c r="D19" s="150" t="s">
        <v>28</v>
      </c>
      <c r="E19" s="38"/>
      <c r="F19" s="38"/>
      <c r="G19" s="38"/>
      <c r="H19" s="38"/>
      <c r="I19" s="150" t="s">
        <v>25</v>
      </c>
      <c r="J19" s="33" t="str">
        <f>'Rekapitulace stavby'!AN13</f>
        <v>Vyplň údaj</v>
      </c>
      <c r="K19" s="38"/>
      <c r="L19" s="63"/>
      <c r="S19" s="38"/>
      <c r="T19" s="38"/>
      <c r="U19" s="38"/>
      <c r="V19" s="38"/>
      <c r="W19" s="38"/>
      <c r="X19" s="38"/>
      <c r="Y19" s="38"/>
      <c r="Z19" s="38"/>
      <c r="AA19" s="38"/>
      <c r="AB19" s="38"/>
      <c r="AC19" s="38"/>
      <c r="AD19" s="38"/>
      <c r="AE19" s="38"/>
    </row>
    <row r="20" s="2" customFormat="1" ht="18" customHeight="1">
      <c r="A20" s="38"/>
      <c r="B20" s="44"/>
      <c r="C20" s="38"/>
      <c r="D20" s="38"/>
      <c r="E20" s="33" t="str">
        <f>'Rekapitulace stavby'!E14</f>
        <v>Vyplň údaj</v>
      </c>
      <c r="F20" s="141"/>
      <c r="G20" s="141"/>
      <c r="H20" s="141"/>
      <c r="I20" s="150" t="s">
        <v>27</v>
      </c>
      <c r="J20" s="33" t="str">
        <f>'Rekapitulace stavby'!AN14</f>
        <v>Vyplň údaj</v>
      </c>
      <c r="K20" s="38"/>
      <c r="L20" s="63"/>
      <c r="S20" s="38"/>
      <c r="T20" s="38"/>
      <c r="U20" s="38"/>
      <c r="V20" s="38"/>
      <c r="W20" s="38"/>
      <c r="X20" s="38"/>
      <c r="Y20" s="38"/>
      <c r="Z20" s="38"/>
      <c r="AA20" s="38"/>
      <c r="AB20" s="38"/>
      <c r="AC20" s="38"/>
      <c r="AD20" s="38"/>
      <c r="AE20" s="38"/>
    </row>
    <row r="21" s="2" customFormat="1" ht="6.96" customHeight="1">
      <c r="A21" s="38"/>
      <c r="B21" s="44"/>
      <c r="C21" s="38"/>
      <c r="D21" s="38"/>
      <c r="E21" s="38"/>
      <c r="F21" s="38"/>
      <c r="G21" s="38"/>
      <c r="H21" s="38"/>
      <c r="I21" s="38"/>
      <c r="J21" s="38"/>
      <c r="K21" s="38"/>
      <c r="L21" s="63"/>
      <c r="S21" s="38"/>
      <c r="T21" s="38"/>
      <c r="U21" s="38"/>
      <c r="V21" s="38"/>
      <c r="W21" s="38"/>
      <c r="X21" s="38"/>
      <c r="Y21" s="38"/>
      <c r="Z21" s="38"/>
      <c r="AA21" s="38"/>
      <c r="AB21" s="38"/>
      <c r="AC21" s="38"/>
      <c r="AD21" s="38"/>
      <c r="AE21" s="38"/>
    </row>
    <row r="22" s="2" customFormat="1" ht="12" customHeight="1">
      <c r="A22" s="38"/>
      <c r="B22" s="44"/>
      <c r="C22" s="38"/>
      <c r="D22" s="150" t="s">
        <v>30</v>
      </c>
      <c r="E22" s="38"/>
      <c r="F22" s="38"/>
      <c r="G22" s="38"/>
      <c r="H22" s="38"/>
      <c r="I22" s="150" t="s">
        <v>25</v>
      </c>
      <c r="J22" s="141" t="s">
        <v>1</v>
      </c>
      <c r="K22" s="38"/>
      <c r="L22" s="63"/>
      <c r="S22" s="38"/>
      <c r="T22" s="38"/>
      <c r="U22" s="38"/>
      <c r="V22" s="38"/>
      <c r="W22" s="38"/>
      <c r="X22" s="38"/>
      <c r="Y22" s="38"/>
      <c r="Z22" s="38"/>
      <c r="AA22" s="38"/>
      <c r="AB22" s="38"/>
      <c r="AC22" s="38"/>
      <c r="AD22" s="38"/>
      <c r="AE22" s="38"/>
    </row>
    <row r="23" s="2" customFormat="1" ht="18" customHeight="1">
      <c r="A23" s="38"/>
      <c r="B23" s="44"/>
      <c r="C23" s="38"/>
      <c r="D23" s="38"/>
      <c r="E23" s="141" t="s">
        <v>539</v>
      </c>
      <c r="F23" s="38"/>
      <c r="G23" s="38"/>
      <c r="H23" s="38"/>
      <c r="I23" s="150" t="s">
        <v>27</v>
      </c>
      <c r="J23" s="141" t="s">
        <v>1</v>
      </c>
      <c r="K23" s="38"/>
      <c r="L23" s="63"/>
      <c r="S23" s="38"/>
      <c r="T23" s="38"/>
      <c r="U23" s="38"/>
      <c r="V23" s="38"/>
      <c r="W23" s="38"/>
      <c r="X23" s="38"/>
      <c r="Y23" s="38"/>
      <c r="Z23" s="38"/>
      <c r="AA23" s="38"/>
      <c r="AB23" s="38"/>
      <c r="AC23" s="38"/>
      <c r="AD23" s="38"/>
      <c r="AE23" s="38"/>
    </row>
    <row r="24" s="2" customFormat="1" ht="6.96" customHeight="1">
      <c r="A24" s="38"/>
      <c r="B24" s="44"/>
      <c r="C24" s="38"/>
      <c r="D24" s="38"/>
      <c r="E24" s="38"/>
      <c r="F24" s="38"/>
      <c r="G24" s="38"/>
      <c r="H24" s="38"/>
      <c r="I24" s="38"/>
      <c r="J24" s="38"/>
      <c r="K24" s="38"/>
      <c r="L24" s="63"/>
      <c r="S24" s="38"/>
      <c r="T24" s="38"/>
      <c r="U24" s="38"/>
      <c r="V24" s="38"/>
      <c r="W24" s="38"/>
      <c r="X24" s="38"/>
      <c r="Y24" s="38"/>
      <c r="Z24" s="38"/>
      <c r="AA24" s="38"/>
      <c r="AB24" s="38"/>
      <c r="AC24" s="38"/>
      <c r="AD24" s="38"/>
      <c r="AE24" s="38"/>
    </row>
    <row r="25" s="2" customFormat="1" ht="12" customHeight="1">
      <c r="A25" s="38"/>
      <c r="B25" s="44"/>
      <c r="C25" s="38"/>
      <c r="D25" s="150" t="s">
        <v>33</v>
      </c>
      <c r="E25" s="38"/>
      <c r="F25" s="38"/>
      <c r="G25" s="38"/>
      <c r="H25" s="38"/>
      <c r="I25" s="150" t="s">
        <v>25</v>
      </c>
      <c r="J25" s="141" t="s">
        <v>1</v>
      </c>
      <c r="K25" s="38"/>
      <c r="L25" s="63"/>
      <c r="S25" s="38"/>
      <c r="T25" s="38"/>
      <c r="U25" s="38"/>
      <c r="V25" s="38"/>
      <c r="W25" s="38"/>
      <c r="X25" s="38"/>
      <c r="Y25" s="38"/>
      <c r="Z25" s="38"/>
      <c r="AA25" s="38"/>
      <c r="AB25" s="38"/>
      <c r="AC25" s="38"/>
      <c r="AD25" s="38"/>
      <c r="AE25" s="38"/>
    </row>
    <row r="26" s="2" customFormat="1" ht="18" customHeight="1">
      <c r="A26" s="38"/>
      <c r="B26" s="44"/>
      <c r="C26" s="38"/>
      <c r="D26" s="38"/>
      <c r="E26" s="141" t="s">
        <v>34</v>
      </c>
      <c r="F26" s="38"/>
      <c r="G26" s="38"/>
      <c r="H26" s="38"/>
      <c r="I26" s="150" t="s">
        <v>27</v>
      </c>
      <c r="J26" s="141" t="s">
        <v>1</v>
      </c>
      <c r="K26" s="38"/>
      <c r="L26" s="63"/>
      <c r="S26" s="38"/>
      <c r="T26" s="38"/>
      <c r="U26" s="38"/>
      <c r="V26" s="38"/>
      <c r="W26" s="38"/>
      <c r="X26" s="38"/>
      <c r="Y26" s="38"/>
      <c r="Z26" s="38"/>
      <c r="AA26" s="38"/>
      <c r="AB26" s="38"/>
      <c r="AC26" s="38"/>
      <c r="AD26" s="38"/>
      <c r="AE26" s="38"/>
    </row>
    <row r="27" s="2" customFormat="1" ht="6.96" customHeight="1">
      <c r="A27" s="38"/>
      <c r="B27" s="44"/>
      <c r="C27" s="38"/>
      <c r="D27" s="38"/>
      <c r="E27" s="38"/>
      <c r="F27" s="38"/>
      <c r="G27" s="38"/>
      <c r="H27" s="38"/>
      <c r="I27" s="38"/>
      <c r="J27" s="38"/>
      <c r="K27" s="38"/>
      <c r="L27" s="63"/>
      <c r="S27" s="38"/>
      <c r="T27" s="38"/>
      <c r="U27" s="38"/>
      <c r="V27" s="38"/>
      <c r="W27" s="38"/>
      <c r="X27" s="38"/>
      <c r="Y27" s="38"/>
      <c r="Z27" s="38"/>
      <c r="AA27" s="38"/>
      <c r="AB27" s="38"/>
      <c r="AC27" s="38"/>
      <c r="AD27" s="38"/>
      <c r="AE27" s="38"/>
    </row>
    <row r="28" s="2" customFormat="1" ht="12" customHeight="1">
      <c r="A28" s="38"/>
      <c r="B28" s="44"/>
      <c r="C28" s="38"/>
      <c r="D28" s="150" t="s">
        <v>35</v>
      </c>
      <c r="E28" s="38"/>
      <c r="F28" s="38"/>
      <c r="G28" s="38"/>
      <c r="H28" s="38"/>
      <c r="I28" s="38"/>
      <c r="J28" s="38"/>
      <c r="K28" s="38"/>
      <c r="L28" s="63"/>
      <c r="S28" s="38"/>
      <c r="T28" s="38"/>
      <c r="U28" s="38"/>
      <c r="V28" s="38"/>
      <c r="W28" s="38"/>
      <c r="X28" s="38"/>
      <c r="Y28" s="38"/>
      <c r="Z28" s="38"/>
      <c r="AA28" s="38"/>
      <c r="AB28" s="38"/>
      <c r="AC28" s="38"/>
      <c r="AD28" s="38"/>
      <c r="AE28" s="38"/>
    </row>
    <row r="29" s="8" customFormat="1" ht="16.5" customHeight="1">
      <c r="A29" s="154"/>
      <c r="B29" s="155"/>
      <c r="C29" s="154"/>
      <c r="D29" s="154"/>
      <c r="E29" s="156" t="s">
        <v>1</v>
      </c>
      <c r="F29" s="156"/>
      <c r="G29" s="156"/>
      <c r="H29" s="156"/>
      <c r="I29" s="154"/>
      <c r="J29" s="154"/>
      <c r="K29" s="154"/>
      <c r="L29" s="157"/>
      <c r="S29" s="154"/>
      <c r="T29" s="154"/>
      <c r="U29" s="154"/>
      <c r="V29" s="154"/>
      <c r="W29" s="154"/>
      <c r="X29" s="154"/>
      <c r="Y29" s="154"/>
      <c r="Z29" s="154"/>
      <c r="AA29" s="154"/>
      <c r="AB29" s="154"/>
      <c r="AC29" s="154"/>
      <c r="AD29" s="154"/>
      <c r="AE29" s="154"/>
    </row>
    <row r="30" s="2" customFormat="1" ht="6.96" customHeight="1">
      <c r="A30" s="38"/>
      <c r="B30" s="44"/>
      <c r="C30" s="38"/>
      <c r="D30" s="38"/>
      <c r="E30" s="38"/>
      <c r="F30" s="38"/>
      <c r="G30" s="38"/>
      <c r="H30" s="38"/>
      <c r="I30" s="38"/>
      <c r="J30" s="38"/>
      <c r="K30" s="38"/>
      <c r="L30" s="63"/>
      <c r="S30" s="38"/>
      <c r="T30" s="38"/>
      <c r="U30" s="38"/>
      <c r="V30" s="38"/>
      <c r="W30" s="38"/>
      <c r="X30" s="38"/>
      <c r="Y30" s="38"/>
      <c r="Z30" s="38"/>
      <c r="AA30" s="38"/>
      <c r="AB30" s="38"/>
      <c r="AC30" s="38"/>
      <c r="AD30" s="38"/>
      <c r="AE30" s="38"/>
    </row>
    <row r="31" s="2" customFormat="1" ht="6.96" customHeight="1">
      <c r="A31" s="38"/>
      <c r="B31" s="44"/>
      <c r="C31" s="38"/>
      <c r="D31" s="158"/>
      <c r="E31" s="158"/>
      <c r="F31" s="158"/>
      <c r="G31" s="158"/>
      <c r="H31" s="158"/>
      <c r="I31" s="158"/>
      <c r="J31" s="158"/>
      <c r="K31" s="158"/>
      <c r="L31" s="63"/>
      <c r="S31" s="38"/>
      <c r="T31" s="38"/>
      <c r="U31" s="38"/>
      <c r="V31" s="38"/>
      <c r="W31" s="38"/>
      <c r="X31" s="38"/>
      <c r="Y31" s="38"/>
      <c r="Z31" s="38"/>
      <c r="AA31" s="38"/>
      <c r="AB31" s="38"/>
      <c r="AC31" s="38"/>
      <c r="AD31" s="38"/>
      <c r="AE31" s="38"/>
    </row>
    <row r="32" s="2" customFormat="1" ht="25.44" customHeight="1">
      <c r="A32" s="38"/>
      <c r="B32" s="44"/>
      <c r="C32" s="38"/>
      <c r="D32" s="159" t="s">
        <v>37</v>
      </c>
      <c r="E32" s="38"/>
      <c r="F32" s="38"/>
      <c r="G32" s="38"/>
      <c r="H32" s="38"/>
      <c r="I32" s="38"/>
      <c r="J32" s="160">
        <f>ROUND(J125, 2)</f>
        <v>0</v>
      </c>
      <c r="K32" s="38"/>
      <c r="L32" s="63"/>
      <c r="S32" s="38"/>
      <c r="T32" s="38"/>
      <c r="U32" s="38"/>
      <c r="V32" s="38"/>
      <c r="W32" s="38"/>
      <c r="X32" s="38"/>
      <c r="Y32" s="38"/>
      <c r="Z32" s="38"/>
      <c r="AA32" s="38"/>
      <c r="AB32" s="38"/>
      <c r="AC32" s="38"/>
      <c r="AD32" s="38"/>
      <c r="AE32" s="38"/>
    </row>
    <row r="33" s="2" customFormat="1" ht="6.96" customHeight="1">
      <c r="A33" s="38"/>
      <c r="B33" s="44"/>
      <c r="C33" s="38"/>
      <c r="D33" s="158"/>
      <c r="E33" s="158"/>
      <c r="F33" s="158"/>
      <c r="G33" s="158"/>
      <c r="H33" s="158"/>
      <c r="I33" s="158"/>
      <c r="J33" s="158"/>
      <c r="K33" s="158"/>
      <c r="L33" s="63"/>
      <c r="S33" s="38"/>
      <c r="T33" s="38"/>
      <c r="U33" s="38"/>
      <c r="V33" s="38"/>
      <c r="W33" s="38"/>
      <c r="X33" s="38"/>
      <c r="Y33" s="38"/>
      <c r="Z33" s="38"/>
      <c r="AA33" s="38"/>
      <c r="AB33" s="38"/>
      <c r="AC33" s="38"/>
      <c r="AD33" s="38"/>
      <c r="AE33" s="38"/>
    </row>
    <row r="34" s="2" customFormat="1" ht="14.4" customHeight="1">
      <c r="A34" s="38"/>
      <c r="B34" s="44"/>
      <c r="C34" s="38"/>
      <c r="D34" s="38"/>
      <c r="E34" s="38"/>
      <c r="F34" s="161" t="s">
        <v>39</v>
      </c>
      <c r="G34" s="38"/>
      <c r="H34" s="38"/>
      <c r="I34" s="161" t="s">
        <v>38</v>
      </c>
      <c r="J34" s="161" t="s">
        <v>40</v>
      </c>
      <c r="K34" s="38"/>
      <c r="L34" s="63"/>
      <c r="S34" s="38"/>
      <c r="T34" s="38"/>
      <c r="U34" s="38"/>
      <c r="V34" s="38"/>
      <c r="W34" s="38"/>
      <c r="X34" s="38"/>
      <c r="Y34" s="38"/>
      <c r="Z34" s="38"/>
      <c r="AA34" s="38"/>
      <c r="AB34" s="38"/>
      <c r="AC34" s="38"/>
      <c r="AD34" s="38"/>
      <c r="AE34" s="38"/>
    </row>
    <row r="35" s="2" customFormat="1" ht="14.4" customHeight="1">
      <c r="A35" s="38"/>
      <c r="B35" s="44"/>
      <c r="C35" s="38"/>
      <c r="D35" s="162" t="s">
        <v>41</v>
      </c>
      <c r="E35" s="150" t="s">
        <v>42</v>
      </c>
      <c r="F35" s="163">
        <f>ROUND((SUM(BE125:BE161)),  2)</f>
        <v>0</v>
      </c>
      <c r="G35" s="38"/>
      <c r="H35" s="38"/>
      <c r="I35" s="164">
        <v>0.20999999999999999</v>
      </c>
      <c r="J35" s="163">
        <f>ROUND(((SUM(BE125:BE161))*I35),  2)</f>
        <v>0</v>
      </c>
      <c r="K35" s="38"/>
      <c r="L35" s="63"/>
      <c r="S35" s="38"/>
      <c r="T35" s="38"/>
      <c r="U35" s="38"/>
      <c r="V35" s="38"/>
      <c r="W35" s="38"/>
      <c r="X35" s="38"/>
      <c r="Y35" s="38"/>
      <c r="Z35" s="38"/>
      <c r="AA35" s="38"/>
      <c r="AB35" s="38"/>
      <c r="AC35" s="38"/>
      <c r="AD35" s="38"/>
      <c r="AE35" s="38"/>
    </row>
    <row r="36" s="2" customFormat="1" ht="14.4" customHeight="1">
      <c r="A36" s="38"/>
      <c r="B36" s="44"/>
      <c r="C36" s="38"/>
      <c r="D36" s="38"/>
      <c r="E36" s="150" t="s">
        <v>43</v>
      </c>
      <c r="F36" s="163">
        <f>ROUND((SUM(BF125:BF161)),  2)</f>
        <v>0</v>
      </c>
      <c r="G36" s="38"/>
      <c r="H36" s="38"/>
      <c r="I36" s="164">
        <v>0.12</v>
      </c>
      <c r="J36" s="163">
        <f>ROUND(((SUM(BF125:BF161))*I36),  2)</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50" t="s">
        <v>44</v>
      </c>
      <c r="F37" s="163">
        <f>ROUND((SUM(BG125:BG161)),  2)</f>
        <v>0</v>
      </c>
      <c r="G37" s="38"/>
      <c r="H37" s="38"/>
      <c r="I37" s="164">
        <v>0.20999999999999999</v>
      </c>
      <c r="J37" s="163">
        <f>0</f>
        <v>0</v>
      </c>
      <c r="K37" s="38"/>
      <c r="L37" s="63"/>
      <c r="S37" s="38"/>
      <c r="T37" s="38"/>
      <c r="U37" s="38"/>
      <c r="V37" s="38"/>
      <c r="W37" s="38"/>
      <c r="X37" s="38"/>
      <c r="Y37" s="38"/>
      <c r="Z37" s="38"/>
      <c r="AA37" s="38"/>
      <c r="AB37" s="38"/>
      <c r="AC37" s="38"/>
      <c r="AD37" s="38"/>
      <c r="AE37" s="38"/>
    </row>
    <row r="38" hidden="1" s="2" customFormat="1" ht="14.4" customHeight="1">
      <c r="A38" s="38"/>
      <c r="B38" s="44"/>
      <c r="C38" s="38"/>
      <c r="D38" s="38"/>
      <c r="E38" s="150" t="s">
        <v>45</v>
      </c>
      <c r="F38" s="163">
        <f>ROUND((SUM(BH125:BH161)),  2)</f>
        <v>0</v>
      </c>
      <c r="G38" s="38"/>
      <c r="H38" s="38"/>
      <c r="I38" s="164">
        <v>0.12</v>
      </c>
      <c r="J38" s="163">
        <f>0</f>
        <v>0</v>
      </c>
      <c r="K38" s="38"/>
      <c r="L38" s="63"/>
      <c r="S38" s="38"/>
      <c r="T38" s="38"/>
      <c r="U38" s="38"/>
      <c r="V38" s="38"/>
      <c r="W38" s="38"/>
      <c r="X38" s="38"/>
      <c r="Y38" s="38"/>
      <c r="Z38" s="38"/>
      <c r="AA38" s="38"/>
      <c r="AB38" s="38"/>
      <c r="AC38" s="38"/>
      <c r="AD38" s="38"/>
      <c r="AE38" s="38"/>
    </row>
    <row r="39" hidden="1" s="2" customFormat="1" ht="14.4" customHeight="1">
      <c r="A39" s="38"/>
      <c r="B39" s="44"/>
      <c r="C39" s="38"/>
      <c r="D39" s="38"/>
      <c r="E39" s="150" t="s">
        <v>46</v>
      </c>
      <c r="F39" s="163">
        <f>ROUND((SUM(BI125:BI161)),  2)</f>
        <v>0</v>
      </c>
      <c r="G39" s="38"/>
      <c r="H39" s="38"/>
      <c r="I39" s="164">
        <v>0</v>
      </c>
      <c r="J39" s="163">
        <f>0</f>
        <v>0</v>
      </c>
      <c r="K39" s="38"/>
      <c r="L39" s="63"/>
      <c r="S39" s="38"/>
      <c r="T39" s="38"/>
      <c r="U39" s="38"/>
      <c r="V39" s="38"/>
      <c r="W39" s="38"/>
      <c r="X39" s="38"/>
      <c r="Y39" s="38"/>
      <c r="Z39" s="38"/>
      <c r="AA39" s="38"/>
      <c r="AB39" s="38"/>
      <c r="AC39" s="38"/>
      <c r="AD39" s="38"/>
      <c r="AE39" s="38"/>
    </row>
    <row r="40" s="2" customFormat="1" ht="6.96"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2" customFormat="1" ht="25.44" customHeight="1">
      <c r="A41" s="38"/>
      <c r="B41" s="44"/>
      <c r="C41" s="165"/>
      <c r="D41" s="166" t="s">
        <v>47</v>
      </c>
      <c r="E41" s="167"/>
      <c r="F41" s="167"/>
      <c r="G41" s="168" t="s">
        <v>48</v>
      </c>
      <c r="H41" s="169" t="s">
        <v>49</v>
      </c>
      <c r="I41" s="167"/>
      <c r="J41" s="170">
        <f>SUM(J32:J39)</f>
        <v>0</v>
      </c>
      <c r="K41" s="171"/>
      <c r="L41" s="63"/>
      <c r="S41" s="38"/>
      <c r="T41" s="38"/>
      <c r="U41" s="38"/>
      <c r="V41" s="38"/>
      <c r="W41" s="38"/>
      <c r="X41" s="38"/>
      <c r="Y41" s="38"/>
      <c r="Z41" s="38"/>
      <c r="AA41" s="38"/>
      <c r="AB41" s="38"/>
      <c r="AC41" s="38"/>
      <c r="AD41" s="38"/>
      <c r="AE41" s="38"/>
    </row>
    <row r="42" s="2" customFormat="1" ht="14.4" customHeight="1">
      <c r="A42" s="38"/>
      <c r="B42" s="44"/>
      <c r="C42" s="38"/>
      <c r="D42" s="38"/>
      <c r="E42" s="38"/>
      <c r="F42" s="38"/>
      <c r="G42" s="38"/>
      <c r="H42" s="38"/>
      <c r="I42" s="38"/>
      <c r="J42" s="38"/>
      <c r="K42" s="38"/>
      <c r="L42" s="63"/>
      <c r="S42" s="38"/>
      <c r="T42" s="38"/>
      <c r="U42" s="38"/>
      <c r="V42" s="38"/>
      <c r="W42" s="38"/>
      <c r="X42" s="38"/>
      <c r="Y42" s="38"/>
      <c r="Z42" s="38"/>
      <c r="AA42" s="38"/>
      <c r="AB42" s="38"/>
      <c r="AC42" s="38"/>
      <c r="AD42" s="38"/>
      <c r="AE42" s="38"/>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72" t="s">
        <v>50</v>
      </c>
      <c r="E50" s="173"/>
      <c r="F50" s="173"/>
      <c r="G50" s="172" t="s">
        <v>51</v>
      </c>
      <c r="H50" s="173"/>
      <c r="I50" s="173"/>
      <c r="J50" s="173"/>
      <c r="K50" s="173"/>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74" t="s">
        <v>52</v>
      </c>
      <c r="E61" s="175"/>
      <c r="F61" s="176" t="s">
        <v>53</v>
      </c>
      <c r="G61" s="174" t="s">
        <v>52</v>
      </c>
      <c r="H61" s="175"/>
      <c r="I61" s="175"/>
      <c r="J61" s="177" t="s">
        <v>53</v>
      </c>
      <c r="K61" s="175"/>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72" t="s">
        <v>54</v>
      </c>
      <c r="E65" s="178"/>
      <c r="F65" s="178"/>
      <c r="G65" s="172" t="s">
        <v>55</v>
      </c>
      <c r="H65" s="178"/>
      <c r="I65" s="178"/>
      <c r="J65" s="178"/>
      <c r="K65" s="178"/>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74" t="s">
        <v>52</v>
      </c>
      <c r="E76" s="175"/>
      <c r="F76" s="176" t="s">
        <v>53</v>
      </c>
      <c r="G76" s="174" t="s">
        <v>52</v>
      </c>
      <c r="H76" s="175"/>
      <c r="I76" s="175"/>
      <c r="J76" s="177" t="s">
        <v>53</v>
      </c>
      <c r="K76" s="175"/>
      <c r="L76" s="63"/>
      <c r="S76" s="38"/>
      <c r="T76" s="38"/>
      <c r="U76" s="38"/>
      <c r="V76" s="38"/>
      <c r="W76" s="38"/>
      <c r="X76" s="38"/>
      <c r="Y76" s="38"/>
      <c r="Z76" s="38"/>
      <c r="AA76" s="38"/>
      <c r="AB76" s="38"/>
      <c r="AC76" s="38"/>
      <c r="AD76" s="38"/>
      <c r="AE76" s="38"/>
    </row>
    <row r="77" s="2" customFormat="1" ht="14.4" customHeight="1">
      <c r="A77" s="38"/>
      <c r="B77" s="179"/>
      <c r="C77" s="180"/>
      <c r="D77" s="180"/>
      <c r="E77" s="180"/>
      <c r="F77" s="180"/>
      <c r="G77" s="180"/>
      <c r="H77" s="180"/>
      <c r="I77" s="180"/>
      <c r="J77" s="180"/>
      <c r="K77" s="180"/>
      <c r="L77" s="63"/>
      <c r="S77" s="38"/>
      <c r="T77" s="38"/>
      <c r="U77" s="38"/>
      <c r="V77" s="38"/>
      <c r="W77" s="38"/>
      <c r="X77" s="38"/>
      <c r="Y77" s="38"/>
      <c r="Z77" s="38"/>
      <c r="AA77" s="38"/>
      <c r="AB77" s="38"/>
      <c r="AC77" s="38"/>
      <c r="AD77" s="38"/>
      <c r="AE77" s="38"/>
    </row>
    <row r="81" s="2" customFormat="1" ht="6.96" customHeight="1">
      <c r="A81" s="38"/>
      <c r="B81" s="181"/>
      <c r="C81" s="182"/>
      <c r="D81" s="182"/>
      <c r="E81" s="182"/>
      <c r="F81" s="182"/>
      <c r="G81" s="182"/>
      <c r="H81" s="182"/>
      <c r="I81" s="182"/>
      <c r="J81" s="182"/>
      <c r="K81" s="182"/>
      <c r="L81" s="63"/>
      <c r="S81" s="38"/>
      <c r="T81" s="38"/>
      <c r="U81" s="38"/>
      <c r="V81" s="38"/>
      <c r="W81" s="38"/>
      <c r="X81" s="38"/>
      <c r="Y81" s="38"/>
      <c r="Z81" s="38"/>
      <c r="AA81" s="38"/>
      <c r="AB81" s="38"/>
      <c r="AC81" s="38"/>
      <c r="AD81" s="38"/>
      <c r="AE81" s="38"/>
    </row>
    <row r="82" s="2" customFormat="1" ht="24.96" customHeight="1">
      <c r="A82" s="38"/>
      <c r="B82" s="39"/>
      <c r="C82" s="23" t="s">
        <v>271</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6.5" customHeight="1">
      <c r="A85" s="38"/>
      <c r="B85" s="39"/>
      <c r="C85" s="40"/>
      <c r="D85" s="40"/>
      <c r="E85" s="183" t="str">
        <f>E7</f>
        <v>Stavební úpravy v budově č.p. 1371, ul. Na Okrouhlíku, HK</v>
      </c>
      <c r="F85" s="32"/>
      <c r="G85" s="32"/>
      <c r="H85" s="32"/>
      <c r="I85" s="40"/>
      <c r="J85" s="40"/>
      <c r="K85" s="40"/>
      <c r="L85" s="63"/>
      <c r="S85" s="38"/>
      <c r="T85" s="38"/>
      <c r="U85" s="38"/>
      <c r="V85" s="38"/>
      <c r="W85" s="38"/>
      <c r="X85" s="38"/>
      <c r="Y85" s="38"/>
      <c r="Z85" s="38"/>
      <c r="AA85" s="38"/>
      <c r="AB85" s="38"/>
      <c r="AC85" s="38"/>
      <c r="AD85" s="38"/>
      <c r="AE85" s="38"/>
    </row>
    <row r="86" s="1" customFormat="1" ht="12" customHeight="1">
      <c r="B86" s="21"/>
      <c r="C86" s="32" t="s">
        <v>267</v>
      </c>
      <c r="D86" s="22"/>
      <c r="E86" s="22"/>
      <c r="F86" s="22"/>
      <c r="G86" s="22"/>
      <c r="H86" s="22"/>
      <c r="I86" s="22"/>
      <c r="J86" s="22"/>
      <c r="K86" s="22"/>
      <c r="L86" s="20"/>
    </row>
    <row r="87" s="2" customFormat="1" ht="16.5" customHeight="1">
      <c r="A87" s="38"/>
      <c r="B87" s="39"/>
      <c r="C87" s="40"/>
      <c r="D87" s="40"/>
      <c r="E87" s="183" t="s">
        <v>1354</v>
      </c>
      <c r="F87" s="40"/>
      <c r="G87" s="40"/>
      <c r="H87" s="40"/>
      <c r="I87" s="40"/>
      <c r="J87" s="40"/>
      <c r="K87" s="40"/>
      <c r="L87" s="63"/>
      <c r="S87" s="38"/>
      <c r="T87" s="38"/>
      <c r="U87" s="38"/>
      <c r="V87" s="38"/>
      <c r="W87" s="38"/>
      <c r="X87" s="38"/>
      <c r="Y87" s="38"/>
      <c r="Z87" s="38"/>
      <c r="AA87" s="38"/>
      <c r="AB87" s="38"/>
      <c r="AC87" s="38"/>
      <c r="AD87" s="38"/>
      <c r="AE87" s="38"/>
    </row>
    <row r="88" s="2" customFormat="1" ht="12" customHeight="1">
      <c r="A88" s="38"/>
      <c r="B88" s="39"/>
      <c r="C88" s="32" t="s">
        <v>269</v>
      </c>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6.5" customHeight="1">
      <c r="A89" s="38"/>
      <c r="B89" s="39"/>
      <c r="C89" s="40"/>
      <c r="D89" s="40"/>
      <c r="E89" s="76" t="str">
        <f>E11</f>
        <v>01.3 - VYTÁPĚNÍ 1.NP</v>
      </c>
      <c r="F89" s="40"/>
      <c r="G89" s="40"/>
      <c r="H89" s="40"/>
      <c r="I89" s="40"/>
      <c r="J89" s="40"/>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12" customHeight="1">
      <c r="A91" s="38"/>
      <c r="B91" s="39"/>
      <c r="C91" s="32" t="s">
        <v>20</v>
      </c>
      <c r="D91" s="40"/>
      <c r="E91" s="40"/>
      <c r="F91" s="27" t="str">
        <f>F14</f>
        <v>Na Okrouhlíku 1371, HK</v>
      </c>
      <c r="G91" s="40"/>
      <c r="H91" s="40"/>
      <c r="I91" s="32" t="s">
        <v>22</v>
      </c>
      <c r="J91" s="79" t="str">
        <f>IF(J14="","",J14)</f>
        <v>24. 6. 2024</v>
      </c>
      <c r="K91" s="40"/>
      <c r="L91" s="63"/>
      <c r="S91" s="38"/>
      <c r="T91" s="38"/>
      <c r="U91" s="38"/>
      <c r="V91" s="38"/>
      <c r="W91" s="38"/>
      <c r="X91" s="38"/>
      <c r="Y91" s="38"/>
      <c r="Z91" s="38"/>
      <c r="AA91" s="38"/>
      <c r="AB91" s="38"/>
      <c r="AC91" s="38"/>
      <c r="AD91" s="38"/>
      <c r="AE91" s="38"/>
    </row>
    <row r="92" s="2" customFormat="1" ht="6.96" customHeight="1">
      <c r="A92" s="38"/>
      <c r="B92" s="39"/>
      <c r="C92" s="40"/>
      <c r="D92" s="40"/>
      <c r="E92" s="40"/>
      <c r="F92" s="40"/>
      <c r="G92" s="40"/>
      <c r="H92" s="40"/>
      <c r="I92" s="40"/>
      <c r="J92" s="40"/>
      <c r="K92" s="40"/>
      <c r="L92" s="63"/>
      <c r="S92" s="38"/>
      <c r="T92" s="38"/>
      <c r="U92" s="38"/>
      <c r="V92" s="38"/>
      <c r="W92" s="38"/>
      <c r="X92" s="38"/>
      <c r="Y92" s="38"/>
      <c r="Z92" s="38"/>
      <c r="AA92" s="38"/>
      <c r="AB92" s="38"/>
      <c r="AC92" s="38"/>
      <c r="AD92" s="38"/>
      <c r="AE92" s="38"/>
    </row>
    <row r="93" s="2" customFormat="1" ht="15.15" customHeight="1">
      <c r="A93" s="38"/>
      <c r="B93" s="39"/>
      <c r="C93" s="32" t="s">
        <v>24</v>
      </c>
      <c r="D93" s="40"/>
      <c r="E93" s="40"/>
      <c r="F93" s="27" t="str">
        <f>E17</f>
        <v>Krajský úřad Královéhradeckého kraje</v>
      </c>
      <c r="G93" s="40"/>
      <c r="H93" s="40"/>
      <c r="I93" s="32" t="s">
        <v>30</v>
      </c>
      <c r="J93" s="36" t="str">
        <f>E23</f>
        <v>Ondřej Zikán</v>
      </c>
      <c r="K93" s="40"/>
      <c r="L93" s="63"/>
      <c r="S93" s="38"/>
      <c r="T93" s="38"/>
      <c r="U93" s="38"/>
      <c r="V93" s="38"/>
      <c r="W93" s="38"/>
      <c r="X93" s="38"/>
      <c r="Y93" s="38"/>
      <c r="Z93" s="38"/>
      <c r="AA93" s="38"/>
      <c r="AB93" s="38"/>
      <c r="AC93" s="38"/>
      <c r="AD93" s="38"/>
      <c r="AE93" s="38"/>
    </row>
    <row r="94" s="2" customFormat="1" ht="15.15" customHeight="1">
      <c r="A94" s="38"/>
      <c r="B94" s="39"/>
      <c r="C94" s="32" t="s">
        <v>28</v>
      </c>
      <c r="D94" s="40"/>
      <c r="E94" s="40"/>
      <c r="F94" s="27" t="str">
        <f>IF(E20="","",E20)</f>
        <v>Vyplň údaj</v>
      </c>
      <c r="G94" s="40"/>
      <c r="H94" s="40"/>
      <c r="I94" s="32" t="s">
        <v>33</v>
      </c>
      <c r="J94" s="36" t="str">
        <f>E26</f>
        <v xml:space="preserve"> </v>
      </c>
      <c r="K94" s="40"/>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9.28" customHeight="1">
      <c r="A96" s="38"/>
      <c r="B96" s="39"/>
      <c r="C96" s="184" t="s">
        <v>272</v>
      </c>
      <c r="D96" s="185"/>
      <c r="E96" s="185"/>
      <c r="F96" s="185"/>
      <c r="G96" s="185"/>
      <c r="H96" s="185"/>
      <c r="I96" s="185"/>
      <c r="J96" s="186" t="s">
        <v>273</v>
      </c>
      <c r="K96" s="185"/>
      <c r="L96" s="63"/>
      <c r="S96" s="38"/>
      <c r="T96" s="38"/>
      <c r="U96" s="38"/>
      <c r="V96" s="38"/>
      <c r="W96" s="38"/>
      <c r="X96" s="38"/>
      <c r="Y96" s="38"/>
      <c r="Z96" s="38"/>
      <c r="AA96" s="38"/>
      <c r="AB96" s="38"/>
      <c r="AC96" s="38"/>
      <c r="AD96" s="38"/>
      <c r="AE96" s="38"/>
    </row>
    <row r="97" s="2" customFormat="1" ht="10.32" customHeight="1">
      <c r="A97" s="38"/>
      <c r="B97" s="39"/>
      <c r="C97" s="40"/>
      <c r="D97" s="40"/>
      <c r="E97" s="40"/>
      <c r="F97" s="40"/>
      <c r="G97" s="40"/>
      <c r="H97" s="40"/>
      <c r="I97" s="40"/>
      <c r="J97" s="40"/>
      <c r="K97" s="40"/>
      <c r="L97" s="63"/>
      <c r="S97" s="38"/>
      <c r="T97" s="38"/>
      <c r="U97" s="38"/>
      <c r="V97" s="38"/>
      <c r="W97" s="38"/>
      <c r="X97" s="38"/>
      <c r="Y97" s="38"/>
      <c r="Z97" s="38"/>
      <c r="AA97" s="38"/>
      <c r="AB97" s="38"/>
      <c r="AC97" s="38"/>
      <c r="AD97" s="38"/>
      <c r="AE97" s="38"/>
    </row>
    <row r="98" s="2" customFormat="1" ht="22.8" customHeight="1">
      <c r="A98" s="38"/>
      <c r="B98" s="39"/>
      <c r="C98" s="187" t="s">
        <v>274</v>
      </c>
      <c r="D98" s="40"/>
      <c r="E98" s="40"/>
      <c r="F98" s="40"/>
      <c r="G98" s="40"/>
      <c r="H98" s="40"/>
      <c r="I98" s="40"/>
      <c r="J98" s="110">
        <f>J125</f>
        <v>0</v>
      </c>
      <c r="K98" s="40"/>
      <c r="L98" s="63"/>
      <c r="S98" s="38"/>
      <c r="T98" s="38"/>
      <c r="U98" s="38"/>
      <c r="V98" s="38"/>
      <c r="W98" s="38"/>
      <c r="X98" s="38"/>
      <c r="Y98" s="38"/>
      <c r="Z98" s="38"/>
      <c r="AA98" s="38"/>
      <c r="AB98" s="38"/>
      <c r="AC98" s="38"/>
      <c r="AD98" s="38"/>
      <c r="AE98" s="38"/>
      <c r="AU98" s="17" t="s">
        <v>275</v>
      </c>
    </row>
    <row r="99" s="9" customFormat="1" ht="24.96" customHeight="1">
      <c r="A99" s="9"/>
      <c r="B99" s="188"/>
      <c r="C99" s="189"/>
      <c r="D99" s="190" t="s">
        <v>282</v>
      </c>
      <c r="E99" s="191"/>
      <c r="F99" s="191"/>
      <c r="G99" s="191"/>
      <c r="H99" s="191"/>
      <c r="I99" s="191"/>
      <c r="J99" s="192">
        <f>J126</f>
        <v>0</v>
      </c>
      <c r="K99" s="189"/>
      <c r="L99" s="193"/>
      <c r="S99" s="9"/>
      <c r="T99" s="9"/>
      <c r="U99" s="9"/>
      <c r="V99" s="9"/>
      <c r="W99" s="9"/>
      <c r="X99" s="9"/>
      <c r="Y99" s="9"/>
      <c r="Z99" s="9"/>
      <c r="AA99" s="9"/>
      <c r="AB99" s="9"/>
      <c r="AC99" s="9"/>
      <c r="AD99" s="9"/>
      <c r="AE99" s="9"/>
    </row>
    <row r="100" s="10" customFormat="1" ht="19.92" customHeight="1">
      <c r="A100" s="10"/>
      <c r="B100" s="194"/>
      <c r="C100" s="133"/>
      <c r="D100" s="195" t="s">
        <v>709</v>
      </c>
      <c r="E100" s="196"/>
      <c r="F100" s="196"/>
      <c r="G100" s="196"/>
      <c r="H100" s="196"/>
      <c r="I100" s="196"/>
      <c r="J100" s="197">
        <f>J127</f>
        <v>0</v>
      </c>
      <c r="K100" s="133"/>
      <c r="L100" s="198"/>
      <c r="S100" s="10"/>
      <c r="T100" s="10"/>
      <c r="U100" s="10"/>
      <c r="V100" s="10"/>
      <c r="W100" s="10"/>
      <c r="X100" s="10"/>
      <c r="Y100" s="10"/>
      <c r="Z100" s="10"/>
      <c r="AA100" s="10"/>
      <c r="AB100" s="10"/>
      <c r="AC100" s="10"/>
      <c r="AD100" s="10"/>
      <c r="AE100" s="10"/>
    </row>
    <row r="101" s="10" customFormat="1" ht="19.92" customHeight="1">
      <c r="A101" s="10"/>
      <c r="B101" s="194"/>
      <c r="C101" s="133"/>
      <c r="D101" s="195" t="s">
        <v>710</v>
      </c>
      <c r="E101" s="196"/>
      <c r="F101" s="196"/>
      <c r="G101" s="196"/>
      <c r="H101" s="196"/>
      <c r="I101" s="196"/>
      <c r="J101" s="197">
        <f>J141</f>
        <v>0</v>
      </c>
      <c r="K101" s="133"/>
      <c r="L101" s="198"/>
      <c r="S101" s="10"/>
      <c r="T101" s="10"/>
      <c r="U101" s="10"/>
      <c r="V101" s="10"/>
      <c r="W101" s="10"/>
      <c r="X101" s="10"/>
      <c r="Y101" s="10"/>
      <c r="Z101" s="10"/>
      <c r="AA101" s="10"/>
      <c r="AB101" s="10"/>
      <c r="AC101" s="10"/>
      <c r="AD101" s="10"/>
      <c r="AE101" s="10"/>
    </row>
    <row r="102" s="10" customFormat="1" ht="19.92" customHeight="1">
      <c r="A102" s="10"/>
      <c r="B102" s="194"/>
      <c r="C102" s="133"/>
      <c r="D102" s="195" t="s">
        <v>711</v>
      </c>
      <c r="E102" s="196"/>
      <c r="F102" s="196"/>
      <c r="G102" s="196"/>
      <c r="H102" s="196"/>
      <c r="I102" s="196"/>
      <c r="J102" s="197">
        <f>J150</f>
        <v>0</v>
      </c>
      <c r="K102" s="133"/>
      <c r="L102" s="198"/>
      <c r="S102" s="10"/>
      <c r="T102" s="10"/>
      <c r="U102" s="10"/>
      <c r="V102" s="10"/>
      <c r="W102" s="10"/>
      <c r="X102" s="10"/>
      <c r="Y102" s="10"/>
      <c r="Z102" s="10"/>
      <c r="AA102" s="10"/>
      <c r="AB102" s="10"/>
      <c r="AC102" s="10"/>
      <c r="AD102" s="10"/>
      <c r="AE102" s="10"/>
    </row>
    <row r="103" s="10" customFormat="1" ht="19.92" customHeight="1">
      <c r="A103" s="10"/>
      <c r="B103" s="194"/>
      <c r="C103" s="133"/>
      <c r="D103" s="195" t="s">
        <v>712</v>
      </c>
      <c r="E103" s="196"/>
      <c r="F103" s="196"/>
      <c r="G103" s="196"/>
      <c r="H103" s="196"/>
      <c r="I103" s="196"/>
      <c r="J103" s="197">
        <f>J159</f>
        <v>0</v>
      </c>
      <c r="K103" s="133"/>
      <c r="L103" s="198"/>
      <c r="S103" s="10"/>
      <c r="T103" s="10"/>
      <c r="U103" s="10"/>
      <c r="V103" s="10"/>
      <c r="W103" s="10"/>
      <c r="X103" s="10"/>
      <c r="Y103" s="10"/>
      <c r="Z103" s="10"/>
      <c r="AA103" s="10"/>
      <c r="AB103" s="10"/>
      <c r="AC103" s="10"/>
      <c r="AD103" s="10"/>
      <c r="AE103" s="10"/>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289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6.5" customHeight="1">
      <c r="A113" s="38"/>
      <c r="B113" s="39"/>
      <c r="C113" s="40"/>
      <c r="D113" s="40"/>
      <c r="E113" s="183" t="str">
        <f>E7</f>
        <v>Stavební úpravy v budově č.p. 1371, ul. Na Okrouhlíku, HK</v>
      </c>
      <c r="F113" s="32"/>
      <c r="G113" s="32"/>
      <c r="H113" s="32"/>
      <c r="I113" s="40"/>
      <c r="J113" s="40"/>
      <c r="K113" s="40"/>
      <c r="L113" s="63"/>
      <c r="S113" s="38"/>
      <c r="T113" s="38"/>
      <c r="U113" s="38"/>
      <c r="V113" s="38"/>
      <c r="W113" s="38"/>
      <c r="X113" s="38"/>
      <c r="Y113" s="38"/>
      <c r="Z113" s="38"/>
      <c r="AA113" s="38"/>
      <c r="AB113" s="38"/>
      <c r="AC113" s="38"/>
      <c r="AD113" s="38"/>
      <c r="AE113" s="38"/>
    </row>
    <row r="114" s="1" customFormat="1" ht="12" customHeight="1">
      <c r="B114" s="21"/>
      <c r="C114" s="32" t="s">
        <v>267</v>
      </c>
      <c r="D114" s="22"/>
      <c r="E114" s="22"/>
      <c r="F114" s="22"/>
      <c r="G114" s="22"/>
      <c r="H114" s="22"/>
      <c r="I114" s="22"/>
      <c r="J114" s="22"/>
      <c r="K114" s="22"/>
      <c r="L114" s="20"/>
    </row>
    <row r="115" s="2" customFormat="1" ht="16.5" customHeight="1">
      <c r="A115" s="38"/>
      <c r="B115" s="39"/>
      <c r="C115" s="40"/>
      <c r="D115" s="40"/>
      <c r="E115" s="183" t="s">
        <v>1354</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269</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6.5" customHeight="1">
      <c r="A117" s="38"/>
      <c r="B117" s="39"/>
      <c r="C117" s="40"/>
      <c r="D117" s="40"/>
      <c r="E117" s="76" t="str">
        <f>E11</f>
        <v>01.3 - VYTÁPĚNÍ 1.NP</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F14</f>
        <v>Na Okrouhlíku 1371, HK</v>
      </c>
      <c r="G119" s="40"/>
      <c r="H119" s="40"/>
      <c r="I119" s="32" t="s">
        <v>22</v>
      </c>
      <c r="J119" s="79" t="str">
        <f>IF(J14="","",J14)</f>
        <v>24. 6. 2024</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5.15" customHeight="1">
      <c r="A121" s="38"/>
      <c r="B121" s="39"/>
      <c r="C121" s="32" t="s">
        <v>24</v>
      </c>
      <c r="D121" s="40"/>
      <c r="E121" s="40"/>
      <c r="F121" s="27" t="str">
        <f>E17</f>
        <v>Krajský úřad Královéhradeckého kraje</v>
      </c>
      <c r="G121" s="40"/>
      <c r="H121" s="40"/>
      <c r="I121" s="32" t="s">
        <v>30</v>
      </c>
      <c r="J121" s="36" t="str">
        <f>E23</f>
        <v>Ondřej Zikán</v>
      </c>
      <c r="K121" s="40"/>
      <c r="L121" s="63"/>
      <c r="S121" s="38"/>
      <c r="T121" s="38"/>
      <c r="U121" s="38"/>
      <c r="V121" s="38"/>
      <c r="W121" s="38"/>
      <c r="X121" s="38"/>
      <c r="Y121" s="38"/>
      <c r="Z121" s="38"/>
      <c r="AA121" s="38"/>
      <c r="AB121" s="38"/>
      <c r="AC121" s="38"/>
      <c r="AD121" s="38"/>
      <c r="AE121" s="38"/>
    </row>
    <row r="122" s="2" customFormat="1" ht="15.15" customHeight="1">
      <c r="A122" s="38"/>
      <c r="B122" s="39"/>
      <c r="C122" s="32" t="s">
        <v>28</v>
      </c>
      <c r="D122" s="40"/>
      <c r="E122" s="40"/>
      <c r="F122" s="27" t="str">
        <f>IF(E20="","",E20)</f>
        <v>Vyplň údaj</v>
      </c>
      <c r="G122" s="40"/>
      <c r="H122" s="40"/>
      <c r="I122" s="32" t="s">
        <v>33</v>
      </c>
      <c r="J122" s="36" t="str">
        <f>E26</f>
        <v xml:space="preserve"> </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9"/>
      <c r="B124" s="200"/>
      <c r="C124" s="201" t="s">
        <v>290</v>
      </c>
      <c r="D124" s="202" t="s">
        <v>62</v>
      </c>
      <c r="E124" s="202" t="s">
        <v>58</v>
      </c>
      <c r="F124" s="202" t="s">
        <v>59</v>
      </c>
      <c r="G124" s="202" t="s">
        <v>291</v>
      </c>
      <c r="H124" s="202" t="s">
        <v>292</v>
      </c>
      <c r="I124" s="202" t="s">
        <v>293</v>
      </c>
      <c r="J124" s="202" t="s">
        <v>273</v>
      </c>
      <c r="K124" s="203" t="s">
        <v>294</v>
      </c>
      <c r="L124" s="204"/>
      <c r="M124" s="100" t="s">
        <v>1</v>
      </c>
      <c r="N124" s="101" t="s">
        <v>41</v>
      </c>
      <c r="O124" s="101" t="s">
        <v>295</v>
      </c>
      <c r="P124" s="101" t="s">
        <v>296</v>
      </c>
      <c r="Q124" s="101" t="s">
        <v>297</v>
      </c>
      <c r="R124" s="101" t="s">
        <v>298</v>
      </c>
      <c r="S124" s="101" t="s">
        <v>299</v>
      </c>
      <c r="T124" s="102" t="s">
        <v>300</v>
      </c>
      <c r="U124" s="199"/>
      <c r="V124" s="199"/>
      <c r="W124" s="199"/>
      <c r="X124" s="199"/>
      <c r="Y124" s="199"/>
      <c r="Z124" s="199"/>
      <c r="AA124" s="199"/>
      <c r="AB124" s="199"/>
      <c r="AC124" s="199"/>
      <c r="AD124" s="199"/>
      <c r="AE124" s="199"/>
    </row>
    <row r="125" s="2" customFormat="1" ht="22.8" customHeight="1">
      <c r="A125" s="38"/>
      <c r="B125" s="39"/>
      <c r="C125" s="107" t="s">
        <v>301</v>
      </c>
      <c r="D125" s="40"/>
      <c r="E125" s="40"/>
      <c r="F125" s="40"/>
      <c r="G125" s="40"/>
      <c r="H125" s="40"/>
      <c r="I125" s="40"/>
      <c r="J125" s="205">
        <f>BK125</f>
        <v>0</v>
      </c>
      <c r="K125" s="40"/>
      <c r="L125" s="44"/>
      <c r="M125" s="103"/>
      <c r="N125" s="206"/>
      <c r="O125" s="104"/>
      <c r="P125" s="207">
        <f>P126</f>
        <v>0</v>
      </c>
      <c r="Q125" s="104"/>
      <c r="R125" s="207">
        <f>R126</f>
        <v>0.92749999999999999</v>
      </c>
      <c r="S125" s="104"/>
      <c r="T125" s="208">
        <f>T126</f>
        <v>0</v>
      </c>
      <c r="U125" s="38"/>
      <c r="V125" s="38"/>
      <c r="W125" s="38"/>
      <c r="X125" s="38"/>
      <c r="Y125" s="38"/>
      <c r="Z125" s="38"/>
      <c r="AA125" s="38"/>
      <c r="AB125" s="38"/>
      <c r="AC125" s="38"/>
      <c r="AD125" s="38"/>
      <c r="AE125" s="38"/>
      <c r="AT125" s="17" t="s">
        <v>76</v>
      </c>
      <c r="AU125" s="17" t="s">
        <v>275</v>
      </c>
      <c r="BK125" s="209">
        <f>BK126</f>
        <v>0</v>
      </c>
    </row>
    <row r="126" s="12" customFormat="1" ht="25.92" customHeight="1">
      <c r="A126" s="12"/>
      <c r="B126" s="210"/>
      <c r="C126" s="211"/>
      <c r="D126" s="212" t="s">
        <v>76</v>
      </c>
      <c r="E126" s="213" t="s">
        <v>385</v>
      </c>
      <c r="F126" s="213" t="s">
        <v>386</v>
      </c>
      <c r="G126" s="211"/>
      <c r="H126" s="211"/>
      <c r="I126" s="214"/>
      <c r="J126" s="215">
        <f>BK126</f>
        <v>0</v>
      </c>
      <c r="K126" s="211"/>
      <c r="L126" s="216"/>
      <c r="M126" s="217"/>
      <c r="N126" s="218"/>
      <c r="O126" s="218"/>
      <c r="P126" s="219">
        <f>P127+P141+P150+P159</f>
        <v>0</v>
      </c>
      <c r="Q126" s="218"/>
      <c r="R126" s="219">
        <f>R127+R141+R150+R159</f>
        <v>0.92749999999999999</v>
      </c>
      <c r="S126" s="218"/>
      <c r="T126" s="220">
        <f>T127+T141+T150+T159</f>
        <v>0</v>
      </c>
      <c r="U126" s="12"/>
      <c r="V126" s="12"/>
      <c r="W126" s="12"/>
      <c r="X126" s="12"/>
      <c r="Y126" s="12"/>
      <c r="Z126" s="12"/>
      <c r="AA126" s="12"/>
      <c r="AB126" s="12"/>
      <c r="AC126" s="12"/>
      <c r="AD126" s="12"/>
      <c r="AE126" s="12"/>
      <c r="AR126" s="221" t="s">
        <v>86</v>
      </c>
      <c r="AT126" s="222" t="s">
        <v>76</v>
      </c>
      <c r="AU126" s="222" t="s">
        <v>77</v>
      </c>
      <c r="AY126" s="221" t="s">
        <v>304</v>
      </c>
      <c r="BK126" s="223">
        <f>BK127+BK141+BK150+BK159</f>
        <v>0</v>
      </c>
    </row>
    <row r="127" s="12" customFormat="1" ht="22.8" customHeight="1">
      <c r="A127" s="12"/>
      <c r="B127" s="210"/>
      <c r="C127" s="211"/>
      <c r="D127" s="212" t="s">
        <v>76</v>
      </c>
      <c r="E127" s="224" t="s">
        <v>769</v>
      </c>
      <c r="F127" s="224" t="s">
        <v>770</v>
      </c>
      <c r="G127" s="211"/>
      <c r="H127" s="211"/>
      <c r="I127" s="214"/>
      <c r="J127" s="225">
        <f>BK127</f>
        <v>0</v>
      </c>
      <c r="K127" s="211"/>
      <c r="L127" s="216"/>
      <c r="M127" s="217"/>
      <c r="N127" s="218"/>
      <c r="O127" s="218"/>
      <c r="P127" s="219">
        <f>SUM(P128:P140)</f>
        <v>0</v>
      </c>
      <c r="Q127" s="218"/>
      <c r="R127" s="219">
        <f>SUM(R128:R140)</f>
        <v>0.3125</v>
      </c>
      <c r="S127" s="218"/>
      <c r="T127" s="220">
        <f>SUM(T128:T140)</f>
        <v>0</v>
      </c>
      <c r="U127" s="12"/>
      <c r="V127" s="12"/>
      <c r="W127" s="12"/>
      <c r="X127" s="12"/>
      <c r="Y127" s="12"/>
      <c r="Z127" s="12"/>
      <c r="AA127" s="12"/>
      <c r="AB127" s="12"/>
      <c r="AC127" s="12"/>
      <c r="AD127" s="12"/>
      <c r="AE127" s="12"/>
      <c r="AR127" s="221" t="s">
        <v>86</v>
      </c>
      <c r="AT127" s="222" t="s">
        <v>76</v>
      </c>
      <c r="AU127" s="222" t="s">
        <v>84</v>
      </c>
      <c r="AY127" s="221" t="s">
        <v>304</v>
      </c>
      <c r="BK127" s="223">
        <f>SUM(BK128:BK140)</f>
        <v>0</v>
      </c>
    </row>
    <row r="128" s="2" customFormat="1" ht="24.15" customHeight="1">
      <c r="A128" s="38"/>
      <c r="B128" s="39"/>
      <c r="C128" s="226" t="s">
        <v>84</v>
      </c>
      <c r="D128" s="226" t="s">
        <v>307</v>
      </c>
      <c r="E128" s="227" t="s">
        <v>771</v>
      </c>
      <c r="F128" s="228" t="s">
        <v>772</v>
      </c>
      <c r="G128" s="229" t="s">
        <v>547</v>
      </c>
      <c r="H128" s="230">
        <v>120</v>
      </c>
      <c r="I128" s="231"/>
      <c r="J128" s="232">
        <f>ROUND(I128*H128,2)</f>
        <v>0</v>
      </c>
      <c r="K128" s="228" t="s">
        <v>318</v>
      </c>
      <c r="L128" s="44"/>
      <c r="M128" s="233" t="s">
        <v>1</v>
      </c>
      <c r="N128" s="234" t="s">
        <v>42</v>
      </c>
      <c r="O128" s="91"/>
      <c r="P128" s="235">
        <f>O128*H128</f>
        <v>0</v>
      </c>
      <c r="Q128" s="235">
        <v>0.00062</v>
      </c>
      <c r="R128" s="235">
        <f>Q128*H128</f>
        <v>0.074399999999999994</v>
      </c>
      <c r="S128" s="235">
        <v>0</v>
      </c>
      <c r="T128" s="236">
        <f>S128*H128</f>
        <v>0</v>
      </c>
      <c r="U128" s="38"/>
      <c r="V128" s="38"/>
      <c r="W128" s="38"/>
      <c r="X128" s="38"/>
      <c r="Y128" s="38"/>
      <c r="Z128" s="38"/>
      <c r="AA128" s="38"/>
      <c r="AB128" s="38"/>
      <c r="AC128" s="38"/>
      <c r="AD128" s="38"/>
      <c r="AE128" s="38"/>
      <c r="AR128" s="237" t="s">
        <v>392</v>
      </c>
      <c r="AT128" s="237" t="s">
        <v>307</v>
      </c>
      <c r="AU128" s="237" t="s">
        <v>86</v>
      </c>
      <c r="AY128" s="17" t="s">
        <v>304</v>
      </c>
      <c r="BE128" s="238">
        <f>IF(N128="základní",J128,0)</f>
        <v>0</v>
      </c>
      <c r="BF128" s="238">
        <f>IF(N128="snížená",J128,0)</f>
        <v>0</v>
      </c>
      <c r="BG128" s="238">
        <f>IF(N128="zákl. přenesená",J128,0)</f>
        <v>0</v>
      </c>
      <c r="BH128" s="238">
        <f>IF(N128="sníž. přenesená",J128,0)</f>
        <v>0</v>
      </c>
      <c r="BI128" s="238">
        <f>IF(N128="nulová",J128,0)</f>
        <v>0</v>
      </c>
      <c r="BJ128" s="17" t="s">
        <v>84</v>
      </c>
      <c r="BK128" s="238">
        <f>ROUND(I128*H128,2)</f>
        <v>0</v>
      </c>
      <c r="BL128" s="17" t="s">
        <v>392</v>
      </c>
      <c r="BM128" s="237" t="s">
        <v>1494</v>
      </c>
    </row>
    <row r="129" s="13" customFormat="1">
      <c r="A129" s="13"/>
      <c r="B129" s="239"/>
      <c r="C129" s="240"/>
      <c r="D129" s="241" t="s">
        <v>323</v>
      </c>
      <c r="E129" s="242" t="s">
        <v>1</v>
      </c>
      <c r="F129" s="243" t="s">
        <v>1495</v>
      </c>
      <c r="G129" s="240"/>
      <c r="H129" s="244">
        <v>120</v>
      </c>
      <c r="I129" s="245"/>
      <c r="J129" s="240"/>
      <c r="K129" s="240"/>
      <c r="L129" s="246"/>
      <c r="M129" s="247"/>
      <c r="N129" s="248"/>
      <c r="O129" s="248"/>
      <c r="P129" s="248"/>
      <c r="Q129" s="248"/>
      <c r="R129" s="248"/>
      <c r="S129" s="248"/>
      <c r="T129" s="249"/>
      <c r="U129" s="13"/>
      <c r="V129" s="13"/>
      <c r="W129" s="13"/>
      <c r="X129" s="13"/>
      <c r="Y129" s="13"/>
      <c r="Z129" s="13"/>
      <c r="AA129" s="13"/>
      <c r="AB129" s="13"/>
      <c r="AC129" s="13"/>
      <c r="AD129" s="13"/>
      <c r="AE129" s="13"/>
      <c r="AT129" s="250" t="s">
        <v>323</v>
      </c>
      <c r="AU129" s="250" t="s">
        <v>86</v>
      </c>
      <c r="AV129" s="13" t="s">
        <v>86</v>
      </c>
      <c r="AW129" s="13" t="s">
        <v>32</v>
      </c>
      <c r="AX129" s="13" t="s">
        <v>84</v>
      </c>
      <c r="AY129" s="250" t="s">
        <v>304</v>
      </c>
    </row>
    <row r="130" s="2" customFormat="1" ht="24.15" customHeight="1">
      <c r="A130" s="38"/>
      <c r="B130" s="39"/>
      <c r="C130" s="226" t="s">
        <v>86</v>
      </c>
      <c r="D130" s="226" t="s">
        <v>307</v>
      </c>
      <c r="E130" s="227" t="s">
        <v>775</v>
      </c>
      <c r="F130" s="228" t="s">
        <v>776</v>
      </c>
      <c r="G130" s="229" t="s">
        <v>547</v>
      </c>
      <c r="H130" s="230">
        <v>90</v>
      </c>
      <c r="I130" s="231"/>
      <c r="J130" s="232">
        <f>ROUND(I130*H130,2)</f>
        <v>0</v>
      </c>
      <c r="K130" s="228" t="s">
        <v>318</v>
      </c>
      <c r="L130" s="44"/>
      <c r="M130" s="233" t="s">
        <v>1</v>
      </c>
      <c r="N130" s="234" t="s">
        <v>42</v>
      </c>
      <c r="O130" s="91"/>
      <c r="P130" s="235">
        <f>O130*H130</f>
        <v>0</v>
      </c>
      <c r="Q130" s="235">
        <v>0.00095</v>
      </c>
      <c r="R130" s="235">
        <f>Q130*H130</f>
        <v>0.085500000000000007</v>
      </c>
      <c r="S130" s="235">
        <v>0</v>
      </c>
      <c r="T130" s="236">
        <f>S130*H130</f>
        <v>0</v>
      </c>
      <c r="U130" s="38"/>
      <c r="V130" s="38"/>
      <c r="W130" s="38"/>
      <c r="X130" s="38"/>
      <c r="Y130" s="38"/>
      <c r="Z130" s="38"/>
      <c r="AA130" s="38"/>
      <c r="AB130" s="38"/>
      <c r="AC130" s="38"/>
      <c r="AD130" s="38"/>
      <c r="AE130" s="38"/>
      <c r="AR130" s="237" t="s">
        <v>392</v>
      </c>
      <c r="AT130" s="237" t="s">
        <v>307</v>
      </c>
      <c r="AU130" s="237" t="s">
        <v>86</v>
      </c>
      <c r="AY130" s="17" t="s">
        <v>304</v>
      </c>
      <c r="BE130" s="238">
        <f>IF(N130="základní",J130,0)</f>
        <v>0</v>
      </c>
      <c r="BF130" s="238">
        <f>IF(N130="snížená",J130,0)</f>
        <v>0</v>
      </c>
      <c r="BG130" s="238">
        <f>IF(N130="zákl. přenesená",J130,0)</f>
        <v>0</v>
      </c>
      <c r="BH130" s="238">
        <f>IF(N130="sníž. přenesená",J130,0)</f>
        <v>0</v>
      </c>
      <c r="BI130" s="238">
        <f>IF(N130="nulová",J130,0)</f>
        <v>0</v>
      </c>
      <c r="BJ130" s="17" t="s">
        <v>84</v>
      </c>
      <c r="BK130" s="238">
        <f>ROUND(I130*H130,2)</f>
        <v>0</v>
      </c>
      <c r="BL130" s="17" t="s">
        <v>392</v>
      </c>
      <c r="BM130" s="237" t="s">
        <v>1496</v>
      </c>
    </row>
    <row r="131" s="13" customFormat="1">
      <c r="A131" s="13"/>
      <c r="B131" s="239"/>
      <c r="C131" s="240"/>
      <c r="D131" s="241" t="s">
        <v>323</v>
      </c>
      <c r="E131" s="242" t="s">
        <v>1</v>
      </c>
      <c r="F131" s="243" t="s">
        <v>774</v>
      </c>
      <c r="G131" s="240"/>
      <c r="H131" s="244">
        <v>90</v>
      </c>
      <c r="I131" s="245"/>
      <c r="J131" s="240"/>
      <c r="K131" s="240"/>
      <c r="L131" s="246"/>
      <c r="M131" s="247"/>
      <c r="N131" s="248"/>
      <c r="O131" s="248"/>
      <c r="P131" s="248"/>
      <c r="Q131" s="248"/>
      <c r="R131" s="248"/>
      <c r="S131" s="248"/>
      <c r="T131" s="249"/>
      <c r="U131" s="13"/>
      <c r="V131" s="13"/>
      <c r="W131" s="13"/>
      <c r="X131" s="13"/>
      <c r="Y131" s="13"/>
      <c r="Z131" s="13"/>
      <c r="AA131" s="13"/>
      <c r="AB131" s="13"/>
      <c r="AC131" s="13"/>
      <c r="AD131" s="13"/>
      <c r="AE131" s="13"/>
      <c r="AT131" s="250" t="s">
        <v>323</v>
      </c>
      <c r="AU131" s="250" t="s">
        <v>86</v>
      </c>
      <c r="AV131" s="13" t="s">
        <v>86</v>
      </c>
      <c r="AW131" s="13" t="s">
        <v>32</v>
      </c>
      <c r="AX131" s="13" t="s">
        <v>84</v>
      </c>
      <c r="AY131" s="250" t="s">
        <v>304</v>
      </c>
    </row>
    <row r="132" s="2" customFormat="1" ht="24.15" customHeight="1">
      <c r="A132" s="38"/>
      <c r="B132" s="39"/>
      <c r="C132" s="226" t="s">
        <v>305</v>
      </c>
      <c r="D132" s="226" t="s">
        <v>307</v>
      </c>
      <c r="E132" s="227" t="s">
        <v>778</v>
      </c>
      <c r="F132" s="228" t="s">
        <v>779</v>
      </c>
      <c r="G132" s="229" t="s">
        <v>547</v>
      </c>
      <c r="H132" s="230">
        <v>40</v>
      </c>
      <c r="I132" s="231"/>
      <c r="J132" s="232">
        <f>ROUND(I132*H132,2)</f>
        <v>0</v>
      </c>
      <c r="K132" s="228" t="s">
        <v>318</v>
      </c>
      <c r="L132" s="44"/>
      <c r="M132" s="233" t="s">
        <v>1</v>
      </c>
      <c r="N132" s="234" t="s">
        <v>42</v>
      </c>
      <c r="O132" s="91"/>
      <c r="P132" s="235">
        <f>O132*H132</f>
        <v>0</v>
      </c>
      <c r="Q132" s="235">
        <v>0.0011900000000000001</v>
      </c>
      <c r="R132" s="235">
        <f>Q132*H132</f>
        <v>0.047600000000000003</v>
      </c>
      <c r="S132" s="235">
        <v>0</v>
      </c>
      <c r="T132" s="236">
        <f>S132*H132</f>
        <v>0</v>
      </c>
      <c r="U132" s="38"/>
      <c r="V132" s="38"/>
      <c r="W132" s="38"/>
      <c r="X132" s="38"/>
      <c r="Y132" s="38"/>
      <c r="Z132" s="38"/>
      <c r="AA132" s="38"/>
      <c r="AB132" s="38"/>
      <c r="AC132" s="38"/>
      <c r="AD132" s="38"/>
      <c r="AE132" s="38"/>
      <c r="AR132" s="237" t="s">
        <v>392</v>
      </c>
      <c r="AT132" s="237" t="s">
        <v>307</v>
      </c>
      <c r="AU132" s="237" t="s">
        <v>86</v>
      </c>
      <c r="AY132" s="17" t="s">
        <v>304</v>
      </c>
      <c r="BE132" s="238">
        <f>IF(N132="základní",J132,0)</f>
        <v>0</v>
      </c>
      <c r="BF132" s="238">
        <f>IF(N132="snížená",J132,0)</f>
        <v>0</v>
      </c>
      <c r="BG132" s="238">
        <f>IF(N132="zákl. přenesená",J132,0)</f>
        <v>0</v>
      </c>
      <c r="BH132" s="238">
        <f>IF(N132="sníž. přenesená",J132,0)</f>
        <v>0</v>
      </c>
      <c r="BI132" s="238">
        <f>IF(N132="nulová",J132,0)</f>
        <v>0</v>
      </c>
      <c r="BJ132" s="17" t="s">
        <v>84</v>
      </c>
      <c r="BK132" s="238">
        <f>ROUND(I132*H132,2)</f>
        <v>0</v>
      </c>
      <c r="BL132" s="17" t="s">
        <v>392</v>
      </c>
      <c r="BM132" s="237" t="s">
        <v>1497</v>
      </c>
    </row>
    <row r="133" s="13" customFormat="1">
      <c r="A133" s="13"/>
      <c r="B133" s="239"/>
      <c r="C133" s="240"/>
      <c r="D133" s="241" t="s">
        <v>323</v>
      </c>
      <c r="E133" s="242" t="s">
        <v>1</v>
      </c>
      <c r="F133" s="243" t="s">
        <v>785</v>
      </c>
      <c r="G133" s="240"/>
      <c r="H133" s="244">
        <v>40</v>
      </c>
      <c r="I133" s="245"/>
      <c r="J133" s="240"/>
      <c r="K133" s="240"/>
      <c r="L133" s="246"/>
      <c r="M133" s="247"/>
      <c r="N133" s="248"/>
      <c r="O133" s="248"/>
      <c r="P133" s="248"/>
      <c r="Q133" s="248"/>
      <c r="R133" s="248"/>
      <c r="S133" s="248"/>
      <c r="T133" s="249"/>
      <c r="U133" s="13"/>
      <c r="V133" s="13"/>
      <c r="W133" s="13"/>
      <c r="X133" s="13"/>
      <c r="Y133" s="13"/>
      <c r="Z133" s="13"/>
      <c r="AA133" s="13"/>
      <c r="AB133" s="13"/>
      <c r="AC133" s="13"/>
      <c r="AD133" s="13"/>
      <c r="AE133" s="13"/>
      <c r="AT133" s="250" t="s">
        <v>323</v>
      </c>
      <c r="AU133" s="250" t="s">
        <v>86</v>
      </c>
      <c r="AV133" s="13" t="s">
        <v>86</v>
      </c>
      <c r="AW133" s="13" t="s">
        <v>32</v>
      </c>
      <c r="AX133" s="13" t="s">
        <v>84</v>
      </c>
      <c r="AY133" s="250" t="s">
        <v>304</v>
      </c>
    </row>
    <row r="134" s="2" customFormat="1" ht="24.15" customHeight="1">
      <c r="A134" s="38"/>
      <c r="B134" s="39"/>
      <c r="C134" s="226" t="s">
        <v>311</v>
      </c>
      <c r="D134" s="226" t="s">
        <v>307</v>
      </c>
      <c r="E134" s="227" t="s">
        <v>782</v>
      </c>
      <c r="F134" s="228" t="s">
        <v>783</v>
      </c>
      <c r="G134" s="229" t="s">
        <v>547</v>
      </c>
      <c r="H134" s="230">
        <v>70</v>
      </c>
      <c r="I134" s="231"/>
      <c r="J134" s="232">
        <f>ROUND(I134*H134,2)</f>
        <v>0</v>
      </c>
      <c r="K134" s="228" t="s">
        <v>318</v>
      </c>
      <c r="L134" s="44"/>
      <c r="M134" s="233" t="s">
        <v>1</v>
      </c>
      <c r="N134" s="234" t="s">
        <v>42</v>
      </c>
      <c r="O134" s="91"/>
      <c r="P134" s="235">
        <f>O134*H134</f>
        <v>0</v>
      </c>
      <c r="Q134" s="235">
        <v>0.0015</v>
      </c>
      <c r="R134" s="235">
        <f>Q134*H134</f>
        <v>0.105</v>
      </c>
      <c r="S134" s="235">
        <v>0</v>
      </c>
      <c r="T134" s="236">
        <f>S134*H134</f>
        <v>0</v>
      </c>
      <c r="U134" s="38"/>
      <c r="V134" s="38"/>
      <c r="W134" s="38"/>
      <c r="X134" s="38"/>
      <c r="Y134" s="38"/>
      <c r="Z134" s="38"/>
      <c r="AA134" s="38"/>
      <c r="AB134" s="38"/>
      <c r="AC134" s="38"/>
      <c r="AD134" s="38"/>
      <c r="AE134" s="38"/>
      <c r="AR134" s="237" t="s">
        <v>392</v>
      </c>
      <c r="AT134" s="237" t="s">
        <v>307</v>
      </c>
      <c r="AU134" s="237" t="s">
        <v>86</v>
      </c>
      <c r="AY134" s="17" t="s">
        <v>304</v>
      </c>
      <c r="BE134" s="238">
        <f>IF(N134="základní",J134,0)</f>
        <v>0</v>
      </c>
      <c r="BF134" s="238">
        <f>IF(N134="snížená",J134,0)</f>
        <v>0</v>
      </c>
      <c r="BG134" s="238">
        <f>IF(N134="zákl. přenesená",J134,0)</f>
        <v>0</v>
      </c>
      <c r="BH134" s="238">
        <f>IF(N134="sníž. přenesená",J134,0)</f>
        <v>0</v>
      </c>
      <c r="BI134" s="238">
        <f>IF(N134="nulová",J134,0)</f>
        <v>0</v>
      </c>
      <c r="BJ134" s="17" t="s">
        <v>84</v>
      </c>
      <c r="BK134" s="238">
        <f>ROUND(I134*H134,2)</f>
        <v>0</v>
      </c>
      <c r="BL134" s="17" t="s">
        <v>392</v>
      </c>
      <c r="BM134" s="237" t="s">
        <v>1498</v>
      </c>
    </row>
    <row r="135" s="13" customFormat="1">
      <c r="A135" s="13"/>
      <c r="B135" s="239"/>
      <c r="C135" s="240"/>
      <c r="D135" s="241" t="s">
        <v>323</v>
      </c>
      <c r="E135" s="242" t="s">
        <v>1</v>
      </c>
      <c r="F135" s="243" t="s">
        <v>1499</v>
      </c>
      <c r="G135" s="240"/>
      <c r="H135" s="244">
        <v>70</v>
      </c>
      <c r="I135" s="245"/>
      <c r="J135" s="240"/>
      <c r="K135" s="240"/>
      <c r="L135" s="246"/>
      <c r="M135" s="247"/>
      <c r="N135" s="248"/>
      <c r="O135" s="248"/>
      <c r="P135" s="248"/>
      <c r="Q135" s="248"/>
      <c r="R135" s="248"/>
      <c r="S135" s="248"/>
      <c r="T135" s="249"/>
      <c r="U135" s="13"/>
      <c r="V135" s="13"/>
      <c r="W135" s="13"/>
      <c r="X135" s="13"/>
      <c r="Y135" s="13"/>
      <c r="Z135" s="13"/>
      <c r="AA135" s="13"/>
      <c r="AB135" s="13"/>
      <c r="AC135" s="13"/>
      <c r="AD135" s="13"/>
      <c r="AE135" s="13"/>
      <c r="AT135" s="250" t="s">
        <v>323</v>
      </c>
      <c r="AU135" s="250" t="s">
        <v>86</v>
      </c>
      <c r="AV135" s="13" t="s">
        <v>86</v>
      </c>
      <c r="AW135" s="13" t="s">
        <v>32</v>
      </c>
      <c r="AX135" s="13" t="s">
        <v>84</v>
      </c>
      <c r="AY135" s="250" t="s">
        <v>304</v>
      </c>
    </row>
    <row r="136" s="2" customFormat="1" ht="21.75" customHeight="1">
      <c r="A136" s="38"/>
      <c r="B136" s="39"/>
      <c r="C136" s="226" t="s">
        <v>330</v>
      </c>
      <c r="D136" s="226" t="s">
        <v>307</v>
      </c>
      <c r="E136" s="227" t="s">
        <v>804</v>
      </c>
      <c r="F136" s="228" t="s">
        <v>805</v>
      </c>
      <c r="G136" s="229" t="s">
        <v>547</v>
      </c>
      <c r="H136" s="230">
        <v>320</v>
      </c>
      <c r="I136" s="231"/>
      <c r="J136" s="232">
        <f>ROUND(I136*H136,2)</f>
        <v>0</v>
      </c>
      <c r="K136" s="228" t="s">
        <v>318</v>
      </c>
      <c r="L136" s="44"/>
      <c r="M136" s="233" t="s">
        <v>1</v>
      </c>
      <c r="N136" s="234" t="s">
        <v>42</v>
      </c>
      <c r="O136" s="91"/>
      <c r="P136" s="235">
        <f>O136*H136</f>
        <v>0</v>
      </c>
      <c r="Q136" s="235">
        <v>0</v>
      </c>
      <c r="R136" s="235">
        <f>Q136*H136</f>
        <v>0</v>
      </c>
      <c r="S136" s="235">
        <v>0</v>
      </c>
      <c r="T136" s="236">
        <f>S136*H136</f>
        <v>0</v>
      </c>
      <c r="U136" s="38"/>
      <c r="V136" s="38"/>
      <c r="W136" s="38"/>
      <c r="X136" s="38"/>
      <c r="Y136" s="38"/>
      <c r="Z136" s="38"/>
      <c r="AA136" s="38"/>
      <c r="AB136" s="38"/>
      <c r="AC136" s="38"/>
      <c r="AD136" s="38"/>
      <c r="AE136" s="38"/>
      <c r="AR136" s="237" t="s">
        <v>392</v>
      </c>
      <c r="AT136" s="237" t="s">
        <v>307</v>
      </c>
      <c r="AU136" s="237" t="s">
        <v>86</v>
      </c>
      <c r="AY136" s="17" t="s">
        <v>304</v>
      </c>
      <c r="BE136" s="238">
        <f>IF(N136="základní",J136,0)</f>
        <v>0</v>
      </c>
      <c r="BF136" s="238">
        <f>IF(N136="snížená",J136,0)</f>
        <v>0</v>
      </c>
      <c r="BG136" s="238">
        <f>IF(N136="zákl. přenesená",J136,0)</f>
        <v>0</v>
      </c>
      <c r="BH136" s="238">
        <f>IF(N136="sníž. přenesená",J136,0)</f>
        <v>0</v>
      </c>
      <c r="BI136" s="238">
        <f>IF(N136="nulová",J136,0)</f>
        <v>0</v>
      </c>
      <c r="BJ136" s="17" t="s">
        <v>84</v>
      </c>
      <c r="BK136" s="238">
        <f>ROUND(I136*H136,2)</f>
        <v>0</v>
      </c>
      <c r="BL136" s="17" t="s">
        <v>392</v>
      </c>
      <c r="BM136" s="237" t="s">
        <v>1500</v>
      </c>
    </row>
    <row r="137" s="13" customFormat="1">
      <c r="A137" s="13"/>
      <c r="B137" s="239"/>
      <c r="C137" s="240"/>
      <c r="D137" s="241" t="s">
        <v>323</v>
      </c>
      <c r="E137" s="242" t="s">
        <v>1</v>
      </c>
      <c r="F137" s="243" t="s">
        <v>1501</v>
      </c>
      <c r="G137" s="240"/>
      <c r="H137" s="244">
        <v>320</v>
      </c>
      <c r="I137" s="245"/>
      <c r="J137" s="240"/>
      <c r="K137" s="240"/>
      <c r="L137" s="246"/>
      <c r="M137" s="247"/>
      <c r="N137" s="248"/>
      <c r="O137" s="248"/>
      <c r="P137" s="248"/>
      <c r="Q137" s="248"/>
      <c r="R137" s="248"/>
      <c r="S137" s="248"/>
      <c r="T137" s="249"/>
      <c r="U137" s="13"/>
      <c r="V137" s="13"/>
      <c r="W137" s="13"/>
      <c r="X137" s="13"/>
      <c r="Y137" s="13"/>
      <c r="Z137" s="13"/>
      <c r="AA137" s="13"/>
      <c r="AB137" s="13"/>
      <c r="AC137" s="13"/>
      <c r="AD137" s="13"/>
      <c r="AE137" s="13"/>
      <c r="AT137" s="250" t="s">
        <v>323</v>
      </c>
      <c r="AU137" s="250" t="s">
        <v>86</v>
      </c>
      <c r="AV137" s="13" t="s">
        <v>86</v>
      </c>
      <c r="AW137" s="13" t="s">
        <v>32</v>
      </c>
      <c r="AX137" s="13" t="s">
        <v>84</v>
      </c>
      <c r="AY137" s="250" t="s">
        <v>304</v>
      </c>
    </row>
    <row r="138" s="2" customFormat="1" ht="24.15" customHeight="1">
      <c r="A138" s="38"/>
      <c r="B138" s="39"/>
      <c r="C138" s="226" t="s">
        <v>313</v>
      </c>
      <c r="D138" s="226" t="s">
        <v>307</v>
      </c>
      <c r="E138" s="227" t="s">
        <v>815</v>
      </c>
      <c r="F138" s="228" t="s">
        <v>816</v>
      </c>
      <c r="G138" s="229" t="s">
        <v>575</v>
      </c>
      <c r="H138" s="230">
        <v>30</v>
      </c>
      <c r="I138" s="231"/>
      <c r="J138" s="232">
        <f>ROUND(I138*H138,2)</f>
        <v>0</v>
      </c>
      <c r="K138" s="228" t="s">
        <v>1</v>
      </c>
      <c r="L138" s="44"/>
      <c r="M138" s="233" t="s">
        <v>1</v>
      </c>
      <c r="N138" s="234" t="s">
        <v>42</v>
      </c>
      <c r="O138" s="91"/>
      <c r="P138" s="235">
        <f>O138*H138</f>
        <v>0</v>
      </c>
      <c r="Q138" s="235">
        <v>0</v>
      </c>
      <c r="R138" s="235">
        <f>Q138*H138</f>
        <v>0</v>
      </c>
      <c r="S138" s="235">
        <v>0</v>
      </c>
      <c r="T138" s="236">
        <f>S138*H138</f>
        <v>0</v>
      </c>
      <c r="U138" s="38"/>
      <c r="V138" s="38"/>
      <c r="W138" s="38"/>
      <c r="X138" s="38"/>
      <c r="Y138" s="38"/>
      <c r="Z138" s="38"/>
      <c r="AA138" s="38"/>
      <c r="AB138" s="38"/>
      <c r="AC138" s="38"/>
      <c r="AD138" s="38"/>
      <c r="AE138" s="38"/>
      <c r="AR138" s="237" t="s">
        <v>392</v>
      </c>
      <c r="AT138" s="237" t="s">
        <v>307</v>
      </c>
      <c r="AU138" s="237" t="s">
        <v>86</v>
      </c>
      <c r="AY138" s="17" t="s">
        <v>304</v>
      </c>
      <c r="BE138" s="238">
        <f>IF(N138="základní",J138,0)</f>
        <v>0</v>
      </c>
      <c r="BF138" s="238">
        <f>IF(N138="snížená",J138,0)</f>
        <v>0</v>
      </c>
      <c r="BG138" s="238">
        <f>IF(N138="zákl. přenesená",J138,0)</f>
        <v>0</v>
      </c>
      <c r="BH138" s="238">
        <f>IF(N138="sníž. přenesená",J138,0)</f>
        <v>0</v>
      </c>
      <c r="BI138" s="238">
        <f>IF(N138="nulová",J138,0)</f>
        <v>0</v>
      </c>
      <c r="BJ138" s="17" t="s">
        <v>84</v>
      </c>
      <c r="BK138" s="238">
        <f>ROUND(I138*H138,2)</f>
        <v>0</v>
      </c>
      <c r="BL138" s="17" t="s">
        <v>392</v>
      </c>
      <c r="BM138" s="237" t="s">
        <v>1502</v>
      </c>
    </row>
    <row r="139" s="2" customFormat="1" ht="24.15" customHeight="1">
      <c r="A139" s="38"/>
      <c r="B139" s="39"/>
      <c r="C139" s="226" t="s">
        <v>343</v>
      </c>
      <c r="D139" s="226" t="s">
        <v>307</v>
      </c>
      <c r="E139" s="227" t="s">
        <v>818</v>
      </c>
      <c r="F139" s="228" t="s">
        <v>819</v>
      </c>
      <c r="G139" s="229" t="s">
        <v>365</v>
      </c>
      <c r="H139" s="230">
        <v>0.313</v>
      </c>
      <c r="I139" s="231"/>
      <c r="J139" s="232">
        <f>ROUND(I139*H139,2)</f>
        <v>0</v>
      </c>
      <c r="K139" s="228" t="s">
        <v>318</v>
      </c>
      <c r="L139" s="44"/>
      <c r="M139" s="233" t="s">
        <v>1</v>
      </c>
      <c r="N139" s="234" t="s">
        <v>42</v>
      </c>
      <c r="O139" s="91"/>
      <c r="P139" s="235">
        <f>O139*H139</f>
        <v>0</v>
      </c>
      <c r="Q139" s="235">
        <v>0</v>
      </c>
      <c r="R139" s="235">
        <f>Q139*H139</f>
        <v>0</v>
      </c>
      <c r="S139" s="235">
        <v>0</v>
      </c>
      <c r="T139" s="236">
        <f>S139*H139</f>
        <v>0</v>
      </c>
      <c r="U139" s="38"/>
      <c r="V139" s="38"/>
      <c r="W139" s="38"/>
      <c r="X139" s="38"/>
      <c r="Y139" s="38"/>
      <c r="Z139" s="38"/>
      <c r="AA139" s="38"/>
      <c r="AB139" s="38"/>
      <c r="AC139" s="38"/>
      <c r="AD139" s="38"/>
      <c r="AE139" s="38"/>
      <c r="AR139" s="237" t="s">
        <v>392</v>
      </c>
      <c r="AT139" s="237" t="s">
        <v>307</v>
      </c>
      <c r="AU139" s="237" t="s">
        <v>86</v>
      </c>
      <c r="AY139" s="17" t="s">
        <v>304</v>
      </c>
      <c r="BE139" s="238">
        <f>IF(N139="základní",J139,0)</f>
        <v>0</v>
      </c>
      <c r="BF139" s="238">
        <f>IF(N139="snížená",J139,0)</f>
        <v>0</v>
      </c>
      <c r="BG139" s="238">
        <f>IF(N139="zákl. přenesená",J139,0)</f>
        <v>0</v>
      </c>
      <c r="BH139" s="238">
        <f>IF(N139="sníž. přenesená",J139,0)</f>
        <v>0</v>
      </c>
      <c r="BI139" s="238">
        <f>IF(N139="nulová",J139,0)</f>
        <v>0</v>
      </c>
      <c r="BJ139" s="17" t="s">
        <v>84</v>
      </c>
      <c r="BK139" s="238">
        <f>ROUND(I139*H139,2)</f>
        <v>0</v>
      </c>
      <c r="BL139" s="17" t="s">
        <v>392</v>
      </c>
      <c r="BM139" s="237" t="s">
        <v>1503</v>
      </c>
    </row>
    <row r="140" s="2" customFormat="1" ht="24.15" customHeight="1">
      <c r="A140" s="38"/>
      <c r="B140" s="39"/>
      <c r="C140" s="226" t="s">
        <v>348</v>
      </c>
      <c r="D140" s="226" t="s">
        <v>307</v>
      </c>
      <c r="E140" s="227" t="s">
        <v>821</v>
      </c>
      <c r="F140" s="228" t="s">
        <v>822</v>
      </c>
      <c r="G140" s="229" t="s">
        <v>365</v>
      </c>
      <c r="H140" s="230">
        <v>0.313</v>
      </c>
      <c r="I140" s="231"/>
      <c r="J140" s="232">
        <f>ROUND(I140*H140,2)</f>
        <v>0</v>
      </c>
      <c r="K140" s="228" t="s">
        <v>823</v>
      </c>
      <c r="L140" s="44"/>
      <c r="M140" s="233" t="s">
        <v>1</v>
      </c>
      <c r="N140" s="234" t="s">
        <v>42</v>
      </c>
      <c r="O140" s="91"/>
      <c r="P140" s="235">
        <f>O140*H140</f>
        <v>0</v>
      </c>
      <c r="Q140" s="235">
        <v>0</v>
      </c>
      <c r="R140" s="235">
        <f>Q140*H140</f>
        <v>0</v>
      </c>
      <c r="S140" s="235">
        <v>0</v>
      </c>
      <c r="T140" s="236">
        <f>S140*H140</f>
        <v>0</v>
      </c>
      <c r="U140" s="38"/>
      <c r="V140" s="38"/>
      <c r="W140" s="38"/>
      <c r="X140" s="38"/>
      <c r="Y140" s="38"/>
      <c r="Z140" s="38"/>
      <c r="AA140" s="38"/>
      <c r="AB140" s="38"/>
      <c r="AC140" s="38"/>
      <c r="AD140" s="38"/>
      <c r="AE140" s="38"/>
      <c r="AR140" s="237" t="s">
        <v>392</v>
      </c>
      <c r="AT140" s="237" t="s">
        <v>307</v>
      </c>
      <c r="AU140" s="237" t="s">
        <v>86</v>
      </c>
      <c r="AY140" s="17" t="s">
        <v>304</v>
      </c>
      <c r="BE140" s="238">
        <f>IF(N140="základní",J140,0)</f>
        <v>0</v>
      </c>
      <c r="BF140" s="238">
        <f>IF(N140="snížená",J140,0)</f>
        <v>0</v>
      </c>
      <c r="BG140" s="238">
        <f>IF(N140="zákl. přenesená",J140,0)</f>
        <v>0</v>
      </c>
      <c r="BH140" s="238">
        <f>IF(N140="sníž. přenesená",J140,0)</f>
        <v>0</v>
      </c>
      <c r="BI140" s="238">
        <f>IF(N140="nulová",J140,0)</f>
        <v>0</v>
      </c>
      <c r="BJ140" s="17" t="s">
        <v>84</v>
      </c>
      <c r="BK140" s="238">
        <f>ROUND(I140*H140,2)</f>
        <v>0</v>
      </c>
      <c r="BL140" s="17" t="s">
        <v>392</v>
      </c>
      <c r="BM140" s="237" t="s">
        <v>1504</v>
      </c>
    </row>
    <row r="141" s="12" customFormat="1" ht="22.8" customHeight="1">
      <c r="A141" s="12"/>
      <c r="B141" s="210"/>
      <c r="C141" s="211"/>
      <c r="D141" s="212" t="s">
        <v>76</v>
      </c>
      <c r="E141" s="224" t="s">
        <v>825</v>
      </c>
      <c r="F141" s="224" t="s">
        <v>826</v>
      </c>
      <c r="G141" s="211"/>
      <c r="H141" s="211"/>
      <c r="I141" s="214"/>
      <c r="J141" s="225">
        <f>BK141</f>
        <v>0</v>
      </c>
      <c r="K141" s="211"/>
      <c r="L141" s="216"/>
      <c r="M141" s="217"/>
      <c r="N141" s="218"/>
      <c r="O141" s="218"/>
      <c r="P141" s="219">
        <f>SUM(P142:P149)</f>
        <v>0</v>
      </c>
      <c r="Q141" s="218"/>
      <c r="R141" s="219">
        <f>SUM(R142:R149)</f>
        <v>0.023</v>
      </c>
      <c r="S141" s="218"/>
      <c r="T141" s="220">
        <f>SUM(T142:T149)</f>
        <v>0</v>
      </c>
      <c r="U141" s="12"/>
      <c r="V141" s="12"/>
      <c r="W141" s="12"/>
      <c r="X141" s="12"/>
      <c r="Y141" s="12"/>
      <c r="Z141" s="12"/>
      <c r="AA141" s="12"/>
      <c r="AB141" s="12"/>
      <c r="AC141" s="12"/>
      <c r="AD141" s="12"/>
      <c r="AE141" s="12"/>
      <c r="AR141" s="221" t="s">
        <v>86</v>
      </c>
      <c r="AT141" s="222" t="s">
        <v>76</v>
      </c>
      <c r="AU141" s="222" t="s">
        <v>84</v>
      </c>
      <c r="AY141" s="221" t="s">
        <v>304</v>
      </c>
      <c r="BK141" s="223">
        <f>SUM(BK142:BK149)</f>
        <v>0</v>
      </c>
    </row>
    <row r="142" s="2" customFormat="1" ht="37.8" customHeight="1">
      <c r="A142" s="38"/>
      <c r="B142" s="39"/>
      <c r="C142" s="273" t="s">
        <v>325</v>
      </c>
      <c r="D142" s="273" t="s">
        <v>423</v>
      </c>
      <c r="E142" s="274" t="s">
        <v>837</v>
      </c>
      <c r="F142" s="275" t="s">
        <v>838</v>
      </c>
      <c r="G142" s="276" t="s">
        <v>575</v>
      </c>
      <c r="H142" s="277">
        <v>25</v>
      </c>
      <c r="I142" s="278"/>
      <c r="J142" s="279">
        <f>ROUND(I142*H142,2)</f>
        <v>0</v>
      </c>
      <c r="K142" s="275" t="s">
        <v>1</v>
      </c>
      <c r="L142" s="280"/>
      <c r="M142" s="281" t="s">
        <v>1</v>
      </c>
      <c r="N142" s="282" t="s">
        <v>42</v>
      </c>
      <c r="O142" s="91"/>
      <c r="P142" s="235">
        <f>O142*H142</f>
        <v>0</v>
      </c>
      <c r="Q142" s="235">
        <v>0.00023000000000000001</v>
      </c>
      <c r="R142" s="235">
        <f>Q142*H142</f>
        <v>0.0057499999999999999</v>
      </c>
      <c r="S142" s="235">
        <v>0</v>
      </c>
      <c r="T142" s="236">
        <f>S142*H142</f>
        <v>0</v>
      </c>
      <c r="U142" s="38"/>
      <c r="V142" s="38"/>
      <c r="W142" s="38"/>
      <c r="X142" s="38"/>
      <c r="Y142" s="38"/>
      <c r="Z142" s="38"/>
      <c r="AA142" s="38"/>
      <c r="AB142" s="38"/>
      <c r="AC142" s="38"/>
      <c r="AD142" s="38"/>
      <c r="AE142" s="38"/>
      <c r="AR142" s="237" t="s">
        <v>426</v>
      </c>
      <c r="AT142" s="237" t="s">
        <v>423</v>
      </c>
      <c r="AU142" s="237" t="s">
        <v>86</v>
      </c>
      <c r="AY142" s="17" t="s">
        <v>304</v>
      </c>
      <c r="BE142" s="238">
        <f>IF(N142="základní",J142,0)</f>
        <v>0</v>
      </c>
      <c r="BF142" s="238">
        <f>IF(N142="snížená",J142,0)</f>
        <v>0</v>
      </c>
      <c r="BG142" s="238">
        <f>IF(N142="zákl. přenesená",J142,0)</f>
        <v>0</v>
      </c>
      <c r="BH142" s="238">
        <f>IF(N142="sníž. přenesená",J142,0)</f>
        <v>0</v>
      </c>
      <c r="BI142" s="238">
        <f>IF(N142="nulová",J142,0)</f>
        <v>0</v>
      </c>
      <c r="BJ142" s="17" t="s">
        <v>84</v>
      </c>
      <c r="BK142" s="238">
        <f>ROUND(I142*H142,2)</f>
        <v>0</v>
      </c>
      <c r="BL142" s="17" t="s">
        <v>392</v>
      </c>
      <c r="BM142" s="237" t="s">
        <v>1505</v>
      </c>
    </row>
    <row r="143" s="13" customFormat="1">
      <c r="A143" s="13"/>
      <c r="B143" s="239"/>
      <c r="C143" s="240"/>
      <c r="D143" s="241" t="s">
        <v>323</v>
      </c>
      <c r="E143" s="242" t="s">
        <v>1</v>
      </c>
      <c r="F143" s="243" t="s">
        <v>1506</v>
      </c>
      <c r="G143" s="240"/>
      <c r="H143" s="244">
        <v>25</v>
      </c>
      <c r="I143" s="245"/>
      <c r="J143" s="240"/>
      <c r="K143" s="240"/>
      <c r="L143" s="246"/>
      <c r="M143" s="247"/>
      <c r="N143" s="248"/>
      <c r="O143" s="248"/>
      <c r="P143" s="248"/>
      <c r="Q143" s="248"/>
      <c r="R143" s="248"/>
      <c r="S143" s="248"/>
      <c r="T143" s="249"/>
      <c r="U143" s="13"/>
      <c r="V143" s="13"/>
      <c r="W143" s="13"/>
      <c r="X143" s="13"/>
      <c r="Y143" s="13"/>
      <c r="Z143" s="13"/>
      <c r="AA143" s="13"/>
      <c r="AB143" s="13"/>
      <c r="AC143" s="13"/>
      <c r="AD143" s="13"/>
      <c r="AE143" s="13"/>
      <c r="AT143" s="250" t="s">
        <v>323</v>
      </c>
      <c r="AU143" s="250" t="s">
        <v>86</v>
      </c>
      <c r="AV143" s="13" t="s">
        <v>86</v>
      </c>
      <c r="AW143" s="13" t="s">
        <v>32</v>
      </c>
      <c r="AX143" s="13" t="s">
        <v>84</v>
      </c>
      <c r="AY143" s="250" t="s">
        <v>304</v>
      </c>
    </row>
    <row r="144" s="2" customFormat="1" ht="24.15" customHeight="1">
      <c r="A144" s="38"/>
      <c r="B144" s="39"/>
      <c r="C144" s="273" t="s">
        <v>362</v>
      </c>
      <c r="D144" s="273" t="s">
        <v>423</v>
      </c>
      <c r="E144" s="274" t="s">
        <v>841</v>
      </c>
      <c r="F144" s="275" t="s">
        <v>842</v>
      </c>
      <c r="G144" s="276" t="s">
        <v>575</v>
      </c>
      <c r="H144" s="277">
        <v>25</v>
      </c>
      <c r="I144" s="278"/>
      <c r="J144" s="279">
        <f>ROUND(I144*H144,2)</f>
        <v>0</v>
      </c>
      <c r="K144" s="275" t="s">
        <v>1</v>
      </c>
      <c r="L144" s="280"/>
      <c r="M144" s="281" t="s">
        <v>1</v>
      </c>
      <c r="N144" s="282" t="s">
        <v>42</v>
      </c>
      <c r="O144" s="91"/>
      <c r="P144" s="235">
        <f>O144*H144</f>
        <v>0</v>
      </c>
      <c r="Q144" s="235">
        <v>0.00023000000000000001</v>
      </c>
      <c r="R144" s="235">
        <f>Q144*H144</f>
        <v>0.0057499999999999999</v>
      </c>
      <c r="S144" s="235">
        <v>0</v>
      </c>
      <c r="T144" s="236">
        <f>S144*H144</f>
        <v>0</v>
      </c>
      <c r="U144" s="38"/>
      <c r="V144" s="38"/>
      <c r="W144" s="38"/>
      <c r="X144" s="38"/>
      <c r="Y144" s="38"/>
      <c r="Z144" s="38"/>
      <c r="AA144" s="38"/>
      <c r="AB144" s="38"/>
      <c r="AC144" s="38"/>
      <c r="AD144" s="38"/>
      <c r="AE144" s="38"/>
      <c r="AR144" s="237" t="s">
        <v>426</v>
      </c>
      <c r="AT144" s="237" t="s">
        <v>423</v>
      </c>
      <c r="AU144" s="237" t="s">
        <v>86</v>
      </c>
      <c r="AY144" s="17" t="s">
        <v>304</v>
      </c>
      <c r="BE144" s="238">
        <f>IF(N144="základní",J144,0)</f>
        <v>0</v>
      </c>
      <c r="BF144" s="238">
        <f>IF(N144="snížená",J144,0)</f>
        <v>0</v>
      </c>
      <c r="BG144" s="238">
        <f>IF(N144="zákl. přenesená",J144,0)</f>
        <v>0</v>
      </c>
      <c r="BH144" s="238">
        <f>IF(N144="sníž. přenesená",J144,0)</f>
        <v>0</v>
      </c>
      <c r="BI144" s="238">
        <f>IF(N144="nulová",J144,0)</f>
        <v>0</v>
      </c>
      <c r="BJ144" s="17" t="s">
        <v>84</v>
      </c>
      <c r="BK144" s="238">
        <f>ROUND(I144*H144,2)</f>
        <v>0</v>
      </c>
      <c r="BL144" s="17" t="s">
        <v>392</v>
      </c>
      <c r="BM144" s="237" t="s">
        <v>1507</v>
      </c>
    </row>
    <row r="145" s="13" customFormat="1">
      <c r="A145" s="13"/>
      <c r="B145" s="239"/>
      <c r="C145" s="240"/>
      <c r="D145" s="241" t="s">
        <v>323</v>
      </c>
      <c r="E145" s="242" t="s">
        <v>1</v>
      </c>
      <c r="F145" s="243" t="s">
        <v>1506</v>
      </c>
      <c r="G145" s="240"/>
      <c r="H145" s="244">
        <v>25</v>
      </c>
      <c r="I145" s="245"/>
      <c r="J145" s="240"/>
      <c r="K145" s="240"/>
      <c r="L145" s="246"/>
      <c r="M145" s="247"/>
      <c r="N145" s="248"/>
      <c r="O145" s="248"/>
      <c r="P145" s="248"/>
      <c r="Q145" s="248"/>
      <c r="R145" s="248"/>
      <c r="S145" s="248"/>
      <c r="T145" s="249"/>
      <c r="U145" s="13"/>
      <c r="V145" s="13"/>
      <c r="W145" s="13"/>
      <c r="X145" s="13"/>
      <c r="Y145" s="13"/>
      <c r="Z145" s="13"/>
      <c r="AA145" s="13"/>
      <c r="AB145" s="13"/>
      <c r="AC145" s="13"/>
      <c r="AD145" s="13"/>
      <c r="AE145" s="13"/>
      <c r="AT145" s="250" t="s">
        <v>323</v>
      </c>
      <c r="AU145" s="250" t="s">
        <v>86</v>
      </c>
      <c r="AV145" s="13" t="s">
        <v>86</v>
      </c>
      <c r="AW145" s="13" t="s">
        <v>32</v>
      </c>
      <c r="AX145" s="13" t="s">
        <v>84</v>
      </c>
      <c r="AY145" s="250" t="s">
        <v>304</v>
      </c>
    </row>
    <row r="146" s="2" customFormat="1" ht="24.15" customHeight="1">
      <c r="A146" s="38"/>
      <c r="B146" s="39"/>
      <c r="C146" s="273" t="s">
        <v>367</v>
      </c>
      <c r="D146" s="273" t="s">
        <v>423</v>
      </c>
      <c r="E146" s="274" t="s">
        <v>844</v>
      </c>
      <c r="F146" s="275" t="s">
        <v>845</v>
      </c>
      <c r="G146" s="276" t="s">
        <v>575</v>
      </c>
      <c r="H146" s="277">
        <v>50</v>
      </c>
      <c r="I146" s="278"/>
      <c r="J146" s="279">
        <f>ROUND(I146*H146,2)</f>
        <v>0</v>
      </c>
      <c r="K146" s="275" t="s">
        <v>1</v>
      </c>
      <c r="L146" s="280"/>
      <c r="M146" s="281" t="s">
        <v>1</v>
      </c>
      <c r="N146" s="282" t="s">
        <v>42</v>
      </c>
      <c r="O146" s="91"/>
      <c r="P146" s="235">
        <f>O146*H146</f>
        <v>0</v>
      </c>
      <c r="Q146" s="235">
        <v>0.00023000000000000001</v>
      </c>
      <c r="R146" s="235">
        <f>Q146*H146</f>
        <v>0.0115</v>
      </c>
      <c r="S146" s="235">
        <v>0</v>
      </c>
      <c r="T146" s="236">
        <f>S146*H146</f>
        <v>0</v>
      </c>
      <c r="U146" s="38"/>
      <c r="V146" s="38"/>
      <c r="W146" s="38"/>
      <c r="X146" s="38"/>
      <c r="Y146" s="38"/>
      <c r="Z146" s="38"/>
      <c r="AA146" s="38"/>
      <c r="AB146" s="38"/>
      <c r="AC146" s="38"/>
      <c r="AD146" s="38"/>
      <c r="AE146" s="38"/>
      <c r="AR146" s="237" t="s">
        <v>426</v>
      </c>
      <c r="AT146" s="237" t="s">
        <v>423</v>
      </c>
      <c r="AU146" s="237" t="s">
        <v>86</v>
      </c>
      <c r="AY146" s="17" t="s">
        <v>304</v>
      </c>
      <c r="BE146" s="238">
        <f>IF(N146="základní",J146,0)</f>
        <v>0</v>
      </c>
      <c r="BF146" s="238">
        <f>IF(N146="snížená",J146,0)</f>
        <v>0</v>
      </c>
      <c r="BG146" s="238">
        <f>IF(N146="zákl. přenesená",J146,0)</f>
        <v>0</v>
      </c>
      <c r="BH146" s="238">
        <f>IF(N146="sníž. přenesená",J146,0)</f>
        <v>0</v>
      </c>
      <c r="BI146" s="238">
        <f>IF(N146="nulová",J146,0)</f>
        <v>0</v>
      </c>
      <c r="BJ146" s="17" t="s">
        <v>84</v>
      </c>
      <c r="BK146" s="238">
        <f>ROUND(I146*H146,2)</f>
        <v>0</v>
      </c>
      <c r="BL146" s="17" t="s">
        <v>392</v>
      </c>
      <c r="BM146" s="237" t="s">
        <v>1508</v>
      </c>
    </row>
    <row r="147" s="13" customFormat="1">
      <c r="A147" s="13"/>
      <c r="B147" s="239"/>
      <c r="C147" s="240"/>
      <c r="D147" s="241" t="s">
        <v>323</v>
      </c>
      <c r="E147" s="242" t="s">
        <v>1</v>
      </c>
      <c r="F147" s="243" t="s">
        <v>1509</v>
      </c>
      <c r="G147" s="240"/>
      <c r="H147" s="244">
        <v>50</v>
      </c>
      <c r="I147" s="245"/>
      <c r="J147" s="240"/>
      <c r="K147" s="240"/>
      <c r="L147" s="246"/>
      <c r="M147" s="247"/>
      <c r="N147" s="248"/>
      <c r="O147" s="248"/>
      <c r="P147" s="248"/>
      <c r="Q147" s="248"/>
      <c r="R147" s="248"/>
      <c r="S147" s="248"/>
      <c r="T147" s="249"/>
      <c r="U147" s="13"/>
      <c r="V147" s="13"/>
      <c r="W147" s="13"/>
      <c r="X147" s="13"/>
      <c r="Y147" s="13"/>
      <c r="Z147" s="13"/>
      <c r="AA147" s="13"/>
      <c r="AB147" s="13"/>
      <c r="AC147" s="13"/>
      <c r="AD147" s="13"/>
      <c r="AE147" s="13"/>
      <c r="AT147" s="250" t="s">
        <v>323</v>
      </c>
      <c r="AU147" s="250" t="s">
        <v>86</v>
      </c>
      <c r="AV147" s="13" t="s">
        <v>86</v>
      </c>
      <c r="AW147" s="13" t="s">
        <v>32</v>
      </c>
      <c r="AX147" s="13" t="s">
        <v>84</v>
      </c>
      <c r="AY147" s="250" t="s">
        <v>304</v>
      </c>
    </row>
    <row r="148" s="2" customFormat="1" ht="24.15" customHeight="1">
      <c r="A148" s="38"/>
      <c r="B148" s="39"/>
      <c r="C148" s="226" t="s">
        <v>8</v>
      </c>
      <c r="D148" s="226" t="s">
        <v>307</v>
      </c>
      <c r="E148" s="227" t="s">
        <v>848</v>
      </c>
      <c r="F148" s="228" t="s">
        <v>849</v>
      </c>
      <c r="G148" s="229" t="s">
        <v>365</v>
      </c>
      <c r="H148" s="230">
        <v>0.023</v>
      </c>
      <c r="I148" s="231"/>
      <c r="J148" s="232">
        <f>ROUND(I148*H148,2)</f>
        <v>0</v>
      </c>
      <c r="K148" s="228" t="s">
        <v>318</v>
      </c>
      <c r="L148" s="44"/>
      <c r="M148" s="233" t="s">
        <v>1</v>
      </c>
      <c r="N148" s="234" t="s">
        <v>42</v>
      </c>
      <c r="O148" s="91"/>
      <c r="P148" s="235">
        <f>O148*H148</f>
        <v>0</v>
      </c>
      <c r="Q148" s="235">
        <v>0</v>
      </c>
      <c r="R148" s="235">
        <f>Q148*H148</f>
        <v>0</v>
      </c>
      <c r="S148" s="235">
        <v>0</v>
      </c>
      <c r="T148" s="236">
        <f>S148*H148</f>
        <v>0</v>
      </c>
      <c r="U148" s="38"/>
      <c r="V148" s="38"/>
      <c r="W148" s="38"/>
      <c r="X148" s="38"/>
      <c r="Y148" s="38"/>
      <c r="Z148" s="38"/>
      <c r="AA148" s="38"/>
      <c r="AB148" s="38"/>
      <c r="AC148" s="38"/>
      <c r="AD148" s="38"/>
      <c r="AE148" s="38"/>
      <c r="AR148" s="237" t="s">
        <v>392</v>
      </c>
      <c r="AT148" s="237" t="s">
        <v>307</v>
      </c>
      <c r="AU148" s="237" t="s">
        <v>86</v>
      </c>
      <c r="AY148" s="17" t="s">
        <v>304</v>
      </c>
      <c r="BE148" s="238">
        <f>IF(N148="základní",J148,0)</f>
        <v>0</v>
      </c>
      <c r="BF148" s="238">
        <f>IF(N148="snížená",J148,0)</f>
        <v>0</v>
      </c>
      <c r="BG148" s="238">
        <f>IF(N148="zákl. přenesená",J148,0)</f>
        <v>0</v>
      </c>
      <c r="BH148" s="238">
        <f>IF(N148="sníž. přenesená",J148,0)</f>
        <v>0</v>
      </c>
      <c r="BI148" s="238">
        <f>IF(N148="nulová",J148,0)</f>
        <v>0</v>
      </c>
      <c r="BJ148" s="17" t="s">
        <v>84</v>
      </c>
      <c r="BK148" s="238">
        <f>ROUND(I148*H148,2)</f>
        <v>0</v>
      </c>
      <c r="BL148" s="17" t="s">
        <v>392</v>
      </c>
      <c r="BM148" s="237" t="s">
        <v>1510</v>
      </c>
    </row>
    <row r="149" s="2" customFormat="1" ht="24.15" customHeight="1">
      <c r="A149" s="38"/>
      <c r="B149" s="39"/>
      <c r="C149" s="226" t="s">
        <v>375</v>
      </c>
      <c r="D149" s="226" t="s">
        <v>307</v>
      </c>
      <c r="E149" s="227" t="s">
        <v>851</v>
      </c>
      <c r="F149" s="228" t="s">
        <v>852</v>
      </c>
      <c r="G149" s="229" t="s">
        <v>365</v>
      </c>
      <c r="H149" s="230">
        <v>0.023</v>
      </c>
      <c r="I149" s="231"/>
      <c r="J149" s="232">
        <f>ROUND(I149*H149,2)</f>
        <v>0</v>
      </c>
      <c r="K149" s="228" t="s">
        <v>318</v>
      </c>
      <c r="L149" s="44"/>
      <c r="M149" s="233" t="s">
        <v>1</v>
      </c>
      <c r="N149" s="234" t="s">
        <v>42</v>
      </c>
      <c r="O149" s="91"/>
      <c r="P149" s="235">
        <f>O149*H149</f>
        <v>0</v>
      </c>
      <c r="Q149" s="235">
        <v>0</v>
      </c>
      <c r="R149" s="235">
        <f>Q149*H149</f>
        <v>0</v>
      </c>
      <c r="S149" s="235">
        <v>0</v>
      </c>
      <c r="T149" s="236">
        <f>S149*H149</f>
        <v>0</v>
      </c>
      <c r="U149" s="38"/>
      <c r="V149" s="38"/>
      <c r="W149" s="38"/>
      <c r="X149" s="38"/>
      <c r="Y149" s="38"/>
      <c r="Z149" s="38"/>
      <c r="AA149" s="38"/>
      <c r="AB149" s="38"/>
      <c r="AC149" s="38"/>
      <c r="AD149" s="38"/>
      <c r="AE149" s="38"/>
      <c r="AR149" s="237" t="s">
        <v>392</v>
      </c>
      <c r="AT149" s="237" t="s">
        <v>307</v>
      </c>
      <c r="AU149" s="237" t="s">
        <v>86</v>
      </c>
      <c r="AY149" s="17" t="s">
        <v>304</v>
      </c>
      <c r="BE149" s="238">
        <f>IF(N149="základní",J149,0)</f>
        <v>0</v>
      </c>
      <c r="BF149" s="238">
        <f>IF(N149="snížená",J149,0)</f>
        <v>0</v>
      </c>
      <c r="BG149" s="238">
        <f>IF(N149="zákl. přenesená",J149,0)</f>
        <v>0</v>
      </c>
      <c r="BH149" s="238">
        <f>IF(N149="sníž. přenesená",J149,0)</f>
        <v>0</v>
      </c>
      <c r="BI149" s="238">
        <f>IF(N149="nulová",J149,0)</f>
        <v>0</v>
      </c>
      <c r="BJ149" s="17" t="s">
        <v>84</v>
      </c>
      <c r="BK149" s="238">
        <f>ROUND(I149*H149,2)</f>
        <v>0</v>
      </c>
      <c r="BL149" s="17" t="s">
        <v>392</v>
      </c>
      <c r="BM149" s="237" t="s">
        <v>1511</v>
      </c>
    </row>
    <row r="150" s="12" customFormat="1" ht="22.8" customHeight="1">
      <c r="A150" s="12"/>
      <c r="B150" s="210"/>
      <c r="C150" s="211"/>
      <c r="D150" s="212" t="s">
        <v>76</v>
      </c>
      <c r="E150" s="224" t="s">
        <v>854</v>
      </c>
      <c r="F150" s="224" t="s">
        <v>855</v>
      </c>
      <c r="G150" s="211"/>
      <c r="H150" s="211"/>
      <c r="I150" s="214"/>
      <c r="J150" s="225">
        <f>BK150</f>
        <v>0</v>
      </c>
      <c r="K150" s="211"/>
      <c r="L150" s="216"/>
      <c r="M150" s="217"/>
      <c r="N150" s="218"/>
      <c r="O150" s="218"/>
      <c r="P150" s="219">
        <f>SUM(P151:P158)</f>
        <v>0</v>
      </c>
      <c r="Q150" s="218"/>
      <c r="R150" s="219">
        <f>SUM(R151:R158)</f>
        <v>0.59199999999999997</v>
      </c>
      <c r="S150" s="218"/>
      <c r="T150" s="220">
        <f>SUM(T151:T158)</f>
        <v>0</v>
      </c>
      <c r="U150" s="12"/>
      <c r="V150" s="12"/>
      <c r="W150" s="12"/>
      <c r="X150" s="12"/>
      <c r="Y150" s="12"/>
      <c r="Z150" s="12"/>
      <c r="AA150" s="12"/>
      <c r="AB150" s="12"/>
      <c r="AC150" s="12"/>
      <c r="AD150" s="12"/>
      <c r="AE150" s="12"/>
      <c r="AR150" s="221" t="s">
        <v>86</v>
      </c>
      <c r="AT150" s="222" t="s">
        <v>76</v>
      </c>
      <c r="AU150" s="222" t="s">
        <v>84</v>
      </c>
      <c r="AY150" s="221" t="s">
        <v>304</v>
      </c>
      <c r="BK150" s="223">
        <f>SUM(BK151:BK158)</f>
        <v>0</v>
      </c>
    </row>
    <row r="151" s="2" customFormat="1" ht="24.15" customHeight="1">
      <c r="A151" s="38"/>
      <c r="B151" s="39"/>
      <c r="C151" s="226" t="s">
        <v>381</v>
      </c>
      <c r="D151" s="226" t="s">
        <v>307</v>
      </c>
      <c r="E151" s="227" t="s">
        <v>856</v>
      </c>
      <c r="F151" s="228" t="s">
        <v>857</v>
      </c>
      <c r="G151" s="229" t="s">
        <v>575</v>
      </c>
      <c r="H151" s="230">
        <v>25</v>
      </c>
      <c r="I151" s="231"/>
      <c r="J151" s="232">
        <f>ROUND(I151*H151,2)</f>
        <v>0</v>
      </c>
      <c r="K151" s="228" t="s">
        <v>318</v>
      </c>
      <c r="L151" s="44"/>
      <c r="M151" s="233" t="s">
        <v>1</v>
      </c>
      <c r="N151" s="234" t="s">
        <v>42</v>
      </c>
      <c r="O151" s="91"/>
      <c r="P151" s="235">
        <f>O151*H151</f>
        <v>0</v>
      </c>
      <c r="Q151" s="235">
        <v>0</v>
      </c>
      <c r="R151" s="235">
        <f>Q151*H151</f>
        <v>0</v>
      </c>
      <c r="S151" s="235">
        <v>0</v>
      </c>
      <c r="T151" s="236">
        <f>S151*H151</f>
        <v>0</v>
      </c>
      <c r="U151" s="38"/>
      <c r="V151" s="38"/>
      <c r="W151" s="38"/>
      <c r="X151" s="38"/>
      <c r="Y151" s="38"/>
      <c r="Z151" s="38"/>
      <c r="AA151" s="38"/>
      <c r="AB151" s="38"/>
      <c r="AC151" s="38"/>
      <c r="AD151" s="38"/>
      <c r="AE151" s="38"/>
      <c r="AR151" s="237" t="s">
        <v>392</v>
      </c>
      <c r="AT151" s="237" t="s">
        <v>307</v>
      </c>
      <c r="AU151" s="237" t="s">
        <v>86</v>
      </c>
      <c r="AY151" s="17" t="s">
        <v>304</v>
      </c>
      <c r="BE151" s="238">
        <f>IF(N151="základní",J151,0)</f>
        <v>0</v>
      </c>
      <c r="BF151" s="238">
        <f>IF(N151="snížená",J151,0)</f>
        <v>0</v>
      </c>
      <c r="BG151" s="238">
        <f>IF(N151="zákl. přenesená",J151,0)</f>
        <v>0</v>
      </c>
      <c r="BH151" s="238">
        <f>IF(N151="sníž. přenesená",J151,0)</f>
        <v>0</v>
      </c>
      <c r="BI151" s="238">
        <f>IF(N151="nulová",J151,0)</f>
        <v>0</v>
      </c>
      <c r="BJ151" s="17" t="s">
        <v>84</v>
      </c>
      <c r="BK151" s="238">
        <f>ROUND(I151*H151,2)</f>
        <v>0</v>
      </c>
      <c r="BL151" s="17" t="s">
        <v>392</v>
      </c>
      <c r="BM151" s="237" t="s">
        <v>1512</v>
      </c>
    </row>
    <row r="152" s="13" customFormat="1">
      <c r="A152" s="13"/>
      <c r="B152" s="239"/>
      <c r="C152" s="240"/>
      <c r="D152" s="241" t="s">
        <v>323</v>
      </c>
      <c r="E152" s="242" t="s">
        <v>1</v>
      </c>
      <c r="F152" s="243" t="s">
        <v>437</v>
      </c>
      <c r="G152" s="240"/>
      <c r="H152" s="244">
        <v>25</v>
      </c>
      <c r="I152" s="245"/>
      <c r="J152" s="240"/>
      <c r="K152" s="240"/>
      <c r="L152" s="246"/>
      <c r="M152" s="247"/>
      <c r="N152" s="248"/>
      <c r="O152" s="248"/>
      <c r="P152" s="248"/>
      <c r="Q152" s="248"/>
      <c r="R152" s="248"/>
      <c r="S152" s="248"/>
      <c r="T152" s="249"/>
      <c r="U152" s="13"/>
      <c r="V152" s="13"/>
      <c r="W152" s="13"/>
      <c r="X152" s="13"/>
      <c r="Y152" s="13"/>
      <c r="Z152" s="13"/>
      <c r="AA152" s="13"/>
      <c r="AB152" s="13"/>
      <c r="AC152" s="13"/>
      <c r="AD152" s="13"/>
      <c r="AE152" s="13"/>
      <c r="AT152" s="250" t="s">
        <v>323</v>
      </c>
      <c r="AU152" s="250" t="s">
        <v>86</v>
      </c>
      <c r="AV152" s="13" t="s">
        <v>86</v>
      </c>
      <c r="AW152" s="13" t="s">
        <v>32</v>
      </c>
      <c r="AX152" s="13" t="s">
        <v>84</v>
      </c>
      <c r="AY152" s="250" t="s">
        <v>304</v>
      </c>
    </row>
    <row r="153" s="2" customFormat="1" ht="37.8" customHeight="1">
      <c r="A153" s="38"/>
      <c r="B153" s="39"/>
      <c r="C153" s="226" t="s">
        <v>389</v>
      </c>
      <c r="D153" s="226" t="s">
        <v>307</v>
      </c>
      <c r="E153" s="227" t="s">
        <v>868</v>
      </c>
      <c r="F153" s="228" t="s">
        <v>869</v>
      </c>
      <c r="G153" s="229" t="s">
        <v>575</v>
      </c>
      <c r="H153" s="230">
        <v>25</v>
      </c>
      <c r="I153" s="231"/>
      <c r="J153" s="232">
        <f>ROUND(I153*H153,2)</f>
        <v>0</v>
      </c>
      <c r="K153" s="228" t="s">
        <v>318</v>
      </c>
      <c r="L153" s="44"/>
      <c r="M153" s="233" t="s">
        <v>1</v>
      </c>
      <c r="N153" s="234" t="s">
        <v>42</v>
      </c>
      <c r="O153" s="91"/>
      <c r="P153" s="235">
        <f>O153*H153</f>
        <v>0</v>
      </c>
      <c r="Q153" s="235">
        <v>0.02368</v>
      </c>
      <c r="R153" s="235">
        <f>Q153*H153</f>
        <v>0.59199999999999997</v>
      </c>
      <c r="S153" s="235">
        <v>0</v>
      </c>
      <c r="T153" s="236">
        <f>S153*H153</f>
        <v>0</v>
      </c>
      <c r="U153" s="38"/>
      <c r="V153" s="38"/>
      <c r="W153" s="38"/>
      <c r="X153" s="38"/>
      <c r="Y153" s="38"/>
      <c r="Z153" s="38"/>
      <c r="AA153" s="38"/>
      <c r="AB153" s="38"/>
      <c r="AC153" s="38"/>
      <c r="AD153" s="38"/>
      <c r="AE153" s="38"/>
      <c r="AR153" s="237" t="s">
        <v>392</v>
      </c>
      <c r="AT153" s="237" t="s">
        <v>307</v>
      </c>
      <c r="AU153" s="237" t="s">
        <v>86</v>
      </c>
      <c r="AY153" s="17" t="s">
        <v>304</v>
      </c>
      <c r="BE153" s="238">
        <f>IF(N153="základní",J153,0)</f>
        <v>0</v>
      </c>
      <c r="BF153" s="238">
        <f>IF(N153="snížená",J153,0)</f>
        <v>0</v>
      </c>
      <c r="BG153" s="238">
        <f>IF(N153="zákl. přenesená",J153,0)</f>
        <v>0</v>
      </c>
      <c r="BH153" s="238">
        <f>IF(N153="sníž. přenesená",J153,0)</f>
        <v>0</v>
      </c>
      <c r="BI153" s="238">
        <f>IF(N153="nulová",J153,0)</f>
        <v>0</v>
      </c>
      <c r="BJ153" s="17" t="s">
        <v>84</v>
      </c>
      <c r="BK153" s="238">
        <f>ROUND(I153*H153,2)</f>
        <v>0</v>
      </c>
      <c r="BL153" s="17" t="s">
        <v>392</v>
      </c>
      <c r="BM153" s="237" t="s">
        <v>1513</v>
      </c>
    </row>
    <row r="154" s="13" customFormat="1">
      <c r="A154" s="13"/>
      <c r="B154" s="239"/>
      <c r="C154" s="240"/>
      <c r="D154" s="241" t="s">
        <v>323</v>
      </c>
      <c r="E154" s="242" t="s">
        <v>1</v>
      </c>
      <c r="F154" s="243" t="s">
        <v>1514</v>
      </c>
      <c r="G154" s="240"/>
      <c r="H154" s="244">
        <v>25</v>
      </c>
      <c r="I154" s="245"/>
      <c r="J154" s="240"/>
      <c r="K154" s="240"/>
      <c r="L154" s="246"/>
      <c r="M154" s="247"/>
      <c r="N154" s="248"/>
      <c r="O154" s="248"/>
      <c r="P154" s="248"/>
      <c r="Q154" s="248"/>
      <c r="R154" s="248"/>
      <c r="S154" s="248"/>
      <c r="T154" s="249"/>
      <c r="U154" s="13"/>
      <c r="V154" s="13"/>
      <c r="W154" s="13"/>
      <c r="X154" s="13"/>
      <c r="Y154" s="13"/>
      <c r="Z154" s="13"/>
      <c r="AA154" s="13"/>
      <c r="AB154" s="13"/>
      <c r="AC154" s="13"/>
      <c r="AD154" s="13"/>
      <c r="AE154" s="13"/>
      <c r="AT154" s="250" t="s">
        <v>323</v>
      </c>
      <c r="AU154" s="250" t="s">
        <v>86</v>
      </c>
      <c r="AV154" s="13" t="s">
        <v>86</v>
      </c>
      <c r="AW154" s="13" t="s">
        <v>32</v>
      </c>
      <c r="AX154" s="13" t="s">
        <v>84</v>
      </c>
      <c r="AY154" s="250" t="s">
        <v>304</v>
      </c>
    </row>
    <row r="155" s="2" customFormat="1" ht="16.5" customHeight="1">
      <c r="A155" s="38"/>
      <c r="B155" s="39"/>
      <c r="C155" s="226" t="s">
        <v>392</v>
      </c>
      <c r="D155" s="226" t="s">
        <v>307</v>
      </c>
      <c r="E155" s="227" t="s">
        <v>872</v>
      </c>
      <c r="F155" s="228" t="s">
        <v>873</v>
      </c>
      <c r="G155" s="229" t="s">
        <v>575</v>
      </c>
      <c r="H155" s="230">
        <v>25</v>
      </c>
      <c r="I155" s="231"/>
      <c r="J155" s="232">
        <f>ROUND(I155*H155,2)</f>
        <v>0</v>
      </c>
      <c r="K155" s="228" t="s">
        <v>318</v>
      </c>
      <c r="L155" s="44"/>
      <c r="M155" s="233" t="s">
        <v>1</v>
      </c>
      <c r="N155" s="234" t="s">
        <v>42</v>
      </c>
      <c r="O155" s="91"/>
      <c r="P155" s="235">
        <f>O155*H155</f>
        <v>0</v>
      </c>
      <c r="Q155" s="235">
        <v>0</v>
      </c>
      <c r="R155" s="235">
        <f>Q155*H155</f>
        <v>0</v>
      </c>
      <c r="S155" s="235">
        <v>0</v>
      </c>
      <c r="T155" s="236">
        <f>S155*H155</f>
        <v>0</v>
      </c>
      <c r="U155" s="38"/>
      <c r="V155" s="38"/>
      <c r="W155" s="38"/>
      <c r="X155" s="38"/>
      <c r="Y155" s="38"/>
      <c r="Z155" s="38"/>
      <c r="AA155" s="38"/>
      <c r="AB155" s="38"/>
      <c r="AC155" s="38"/>
      <c r="AD155" s="38"/>
      <c r="AE155" s="38"/>
      <c r="AR155" s="237" t="s">
        <v>392</v>
      </c>
      <c r="AT155" s="237" t="s">
        <v>307</v>
      </c>
      <c r="AU155" s="237" t="s">
        <v>86</v>
      </c>
      <c r="AY155" s="17" t="s">
        <v>304</v>
      </c>
      <c r="BE155" s="238">
        <f>IF(N155="základní",J155,0)</f>
        <v>0</v>
      </c>
      <c r="BF155" s="238">
        <f>IF(N155="snížená",J155,0)</f>
        <v>0</v>
      </c>
      <c r="BG155" s="238">
        <f>IF(N155="zákl. přenesená",J155,0)</f>
        <v>0</v>
      </c>
      <c r="BH155" s="238">
        <f>IF(N155="sníž. přenesená",J155,0)</f>
        <v>0</v>
      </c>
      <c r="BI155" s="238">
        <f>IF(N155="nulová",J155,0)</f>
        <v>0</v>
      </c>
      <c r="BJ155" s="17" t="s">
        <v>84</v>
      </c>
      <c r="BK155" s="238">
        <f>ROUND(I155*H155,2)</f>
        <v>0</v>
      </c>
      <c r="BL155" s="17" t="s">
        <v>392</v>
      </c>
      <c r="BM155" s="237" t="s">
        <v>1515</v>
      </c>
    </row>
    <row r="156" s="13" customFormat="1">
      <c r="A156" s="13"/>
      <c r="B156" s="239"/>
      <c r="C156" s="240"/>
      <c r="D156" s="241" t="s">
        <v>323</v>
      </c>
      <c r="E156" s="242" t="s">
        <v>1</v>
      </c>
      <c r="F156" s="243" t="s">
        <v>437</v>
      </c>
      <c r="G156" s="240"/>
      <c r="H156" s="244">
        <v>25</v>
      </c>
      <c r="I156" s="245"/>
      <c r="J156" s="240"/>
      <c r="K156" s="240"/>
      <c r="L156" s="246"/>
      <c r="M156" s="247"/>
      <c r="N156" s="248"/>
      <c r="O156" s="248"/>
      <c r="P156" s="248"/>
      <c r="Q156" s="248"/>
      <c r="R156" s="248"/>
      <c r="S156" s="248"/>
      <c r="T156" s="249"/>
      <c r="U156" s="13"/>
      <c r="V156" s="13"/>
      <c r="W156" s="13"/>
      <c r="X156" s="13"/>
      <c r="Y156" s="13"/>
      <c r="Z156" s="13"/>
      <c r="AA156" s="13"/>
      <c r="AB156" s="13"/>
      <c r="AC156" s="13"/>
      <c r="AD156" s="13"/>
      <c r="AE156" s="13"/>
      <c r="AT156" s="250" t="s">
        <v>323</v>
      </c>
      <c r="AU156" s="250" t="s">
        <v>86</v>
      </c>
      <c r="AV156" s="13" t="s">
        <v>86</v>
      </c>
      <c r="AW156" s="13" t="s">
        <v>32</v>
      </c>
      <c r="AX156" s="13" t="s">
        <v>84</v>
      </c>
      <c r="AY156" s="250" t="s">
        <v>304</v>
      </c>
    </row>
    <row r="157" s="2" customFormat="1" ht="24.15" customHeight="1">
      <c r="A157" s="38"/>
      <c r="B157" s="39"/>
      <c r="C157" s="226" t="s">
        <v>398</v>
      </c>
      <c r="D157" s="226" t="s">
        <v>307</v>
      </c>
      <c r="E157" s="227" t="s">
        <v>875</v>
      </c>
      <c r="F157" s="228" t="s">
        <v>876</v>
      </c>
      <c r="G157" s="229" t="s">
        <v>365</v>
      </c>
      <c r="H157" s="230">
        <v>0.59199999999999997</v>
      </c>
      <c r="I157" s="231"/>
      <c r="J157" s="232">
        <f>ROUND(I157*H157,2)</f>
        <v>0</v>
      </c>
      <c r="K157" s="228" t="s">
        <v>318</v>
      </c>
      <c r="L157" s="44"/>
      <c r="M157" s="233" t="s">
        <v>1</v>
      </c>
      <c r="N157" s="234" t="s">
        <v>42</v>
      </c>
      <c r="O157" s="91"/>
      <c r="P157" s="235">
        <f>O157*H157</f>
        <v>0</v>
      </c>
      <c r="Q157" s="235">
        <v>0</v>
      </c>
      <c r="R157" s="235">
        <f>Q157*H157</f>
        <v>0</v>
      </c>
      <c r="S157" s="235">
        <v>0</v>
      </c>
      <c r="T157" s="236">
        <f>S157*H157</f>
        <v>0</v>
      </c>
      <c r="U157" s="38"/>
      <c r="V157" s="38"/>
      <c r="W157" s="38"/>
      <c r="X157" s="38"/>
      <c r="Y157" s="38"/>
      <c r="Z157" s="38"/>
      <c r="AA157" s="38"/>
      <c r="AB157" s="38"/>
      <c r="AC157" s="38"/>
      <c r="AD157" s="38"/>
      <c r="AE157" s="38"/>
      <c r="AR157" s="237" t="s">
        <v>392</v>
      </c>
      <c r="AT157" s="237" t="s">
        <v>307</v>
      </c>
      <c r="AU157" s="237" t="s">
        <v>86</v>
      </c>
      <c r="AY157" s="17" t="s">
        <v>304</v>
      </c>
      <c r="BE157" s="238">
        <f>IF(N157="základní",J157,0)</f>
        <v>0</v>
      </c>
      <c r="BF157" s="238">
        <f>IF(N157="snížená",J157,0)</f>
        <v>0</v>
      </c>
      <c r="BG157" s="238">
        <f>IF(N157="zákl. přenesená",J157,0)</f>
        <v>0</v>
      </c>
      <c r="BH157" s="238">
        <f>IF(N157="sníž. přenesená",J157,0)</f>
        <v>0</v>
      </c>
      <c r="BI157" s="238">
        <f>IF(N157="nulová",J157,0)</f>
        <v>0</v>
      </c>
      <c r="BJ157" s="17" t="s">
        <v>84</v>
      </c>
      <c r="BK157" s="238">
        <f>ROUND(I157*H157,2)</f>
        <v>0</v>
      </c>
      <c r="BL157" s="17" t="s">
        <v>392</v>
      </c>
      <c r="BM157" s="237" t="s">
        <v>1516</v>
      </c>
    </row>
    <row r="158" s="2" customFormat="1" ht="24.15" customHeight="1">
      <c r="A158" s="38"/>
      <c r="B158" s="39"/>
      <c r="C158" s="226" t="s">
        <v>403</v>
      </c>
      <c r="D158" s="226" t="s">
        <v>307</v>
      </c>
      <c r="E158" s="227" t="s">
        <v>878</v>
      </c>
      <c r="F158" s="228" t="s">
        <v>879</v>
      </c>
      <c r="G158" s="229" t="s">
        <v>365</v>
      </c>
      <c r="H158" s="230">
        <v>0.59199999999999997</v>
      </c>
      <c r="I158" s="231"/>
      <c r="J158" s="232">
        <f>ROUND(I158*H158,2)</f>
        <v>0</v>
      </c>
      <c r="K158" s="228" t="s">
        <v>318</v>
      </c>
      <c r="L158" s="44"/>
      <c r="M158" s="233" t="s">
        <v>1</v>
      </c>
      <c r="N158" s="234" t="s">
        <v>42</v>
      </c>
      <c r="O158" s="91"/>
      <c r="P158" s="235">
        <f>O158*H158</f>
        <v>0</v>
      </c>
      <c r="Q158" s="235">
        <v>0</v>
      </c>
      <c r="R158" s="235">
        <f>Q158*H158</f>
        <v>0</v>
      </c>
      <c r="S158" s="235">
        <v>0</v>
      </c>
      <c r="T158" s="236">
        <f>S158*H158</f>
        <v>0</v>
      </c>
      <c r="U158" s="38"/>
      <c r="V158" s="38"/>
      <c r="W158" s="38"/>
      <c r="X158" s="38"/>
      <c r="Y158" s="38"/>
      <c r="Z158" s="38"/>
      <c r="AA158" s="38"/>
      <c r="AB158" s="38"/>
      <c r="AC158" s="38"/>
      <c r="AD158" s="38"/>
      <c r="AE158" s="38"/>
      <c r="AR158" s="237" t="s">
        <v>392</v>
      </c>
      <c r="AT158" s="237" t="s">
        <v>307</v>
      </c>
      <c r="AU158" s="237" t="s">
        <v>86</v>
      </c>
      <c r="AY158" s="17" t="s">
        <v>304</v>
      </c>
      <c r="BE158" s="238">
        <f>IF(N158="základní",J158,0)</f>
        <v>0</v>
      </c>
      <c r="BF158" s="238">
        <f>IF(N158="snížená",J158,0)</f>
        <v>0</v>
      </c>
      <c r="BG158" s="238">
        <f>IF(N158="zákl. přenesená",J158,0)</f>
        <v>0</v>
      </c>
      <c r="BH158" s="238">
        <f>IF(N158="sníž. přenesená",J158,0)</f>
        <v>0</v>
      </c>
      <c r="BI158" s="238">
        <f>IF(N158="nulová",J158,0)</f>
        <v>0</v>
      </c>
      <c r="BJ158" s="17" t="s">
        <v>84</v>
      </c>
      <c r="BK158" s="238">
        <f>ROUND(I158*H158,2)</f>
        <v>0</v>
      </c>
      <c r="BL158" s="17" t="s">
        <v>392</v>
      </c>
      <c r="BM158" s="237" t="s">
        <v>1517</v>
      </c>
    </row>
    <row r="159" s="12" customFormat="1" ht="22.8" customHeight="1">
      <c r="A159" s="12"/>
      <c r="B159" s="210"/>
      <c r="C159" s="211"/>
      <c r="D159" s="212" t="s">
        <v>76</v>
      </c>
      <c r="E159" s="224" t="s">
        <v>691</v>
      </c>
      <c r="F159" s="224" t="s">
        <v>692</v>
      </c>
      <c r="G159" s="211"/>
      <c r="H159" s="211"/>
      <c r="I159" s="214"/>
      <c r="J159" s="225">
        <f>BK159</f>
        <v>0</v>
      </c>
      <c r="K159" s="211"/>
      <c r="L159" s="216"/>
      <c r="M159" s="217"/>
      <c r="N159" s="218"/>
      <c r="O159" s="218"/>
      <c r="P159" s="219">
        <f>SUM(P160:P161)</f>
        <v>0</v>
      </c>
      <c r="Q159" s="218"/>
      <c r="R159" s="219">
        <f>SUM(R160:R161)</f>
        <v>0</v>
      </c>
      <c r="S159" s="218"/>
      <c r="T159" s="220">
        <f>SUM(T160:T161)</f>
        <v>0</v>
      </c>
      <c r="U159" s="12"/>
      <c r="V159" s="12"/>
      <c r="W159" s="12"/>
      <c r="X159" s="12"/>
      <c r="Y159" s="12"/>
      <c r="Z159" s="12"/>
      <c r="AA159" s="12"/>
      <c r="AB159" s="12"/>
      <c r="AC159" s="12"/>
      <c r="AD159" s="12"/>
      <c r="AE159" s="12"/>
      <c r="AR159" s="221" t="s">
        <v>311</v>
      </c>
      <c r="AT159" s="222" t="s">
        <v>76</v>
      </c>
      <c r="AU159" s="222" t="s">
        <v>84</v>
      </c>
      <c r="AY159" s="221" t="s">
        <v>304</v>
      </c>
      <c r="BK159" s="223">
        <f>SUM(BK160:BK161)</f>
        <v>0</v>
      </c>
    </row>
    <row r="160" s="2" customFormat="1" ht="49.05" customHeight="1">
      <c r="A160" s="38"/>
      <c r="B160" s="39"/>
      <c r="C160" s="226" t="s">
        <v>410</v>
      </c>
      <c r="D160" s="226" t="s">
        <v>307</v>
      </c>
      <c r="E160" s="227" t="s">
        <v>881</v>
      </c>
      <c r="F160" s="228" t="s">
        <v>882</v>
      </c>
      <c r="G160" s="229" t="s">
        <v>575</v>
      </c>
      <c r="H160" s="230">
        <v>1</v>
      </c>
      <c r="I160" s="231"/>
      <c r="J160" s="232">
        <f>ROUND(I160*H160,2)</f>
        <v>0</v>
      </c>
      <c r="K160" s="228" t="s">
        <v>1</v>
      </c>
      <c r="L160" s="44"/>
      <c r="M160" s="233" t="s">
        <v>1</v>
      </c>
      <c r="N160" s="234" t="s">
        <v>42</v>
      </c>
      <c r="O160" s="91"/>
      <c r="P160" s="235">
        <f>O160*H160</f>
        <v>0</v>
      </c>
      <c r="Q160" s="235">
        <v>0</v>
      </c>
      <c r="R160" s="235">
        <f>Q160*H160</f>
        <v>0</v>
      </c>
      <c r="S160" s="235">
        <v>0</v>
      </c>
      <c r="T160" s="236">
        <f>S160*H160</f>
        <v>0</v>
      </c>
      <c r="U160" s="38"/>
      <c r="V160" s="38"/>
      <c r="W160" s="38"/>
      <c r="X160" s="38"/>
      <c r="Y160" s="38"/>
      <c r="Z160" s="38"/>
      <c r="AA160" s="38"/>
      <c r="AB160" s="38"/>
      <c r="AC160" s="38"/>
      <c r="AD160" s="38"/>
      <c r="AE160" s="38"/>
      <c r="AR160" s="237" t="s">
        <v>535</v>
      </c>
      <c r="AT160" s="237" t="s">
        <v>307</v>
      </c>
      <c r="AU160" s="237" t="s">
        <v>86</v>
      </c>
      <c r="AY160" s="17" t="s">
        <v>304</v>
      </c>
      <c r="BE160" s="238">
        <f>IF(N160="základní",J160,0)</f>
        <v>0</v>
      </c>
      <c r="BF160" s="238">
        <f>IF(N160="snížená",J160,0)</f>
        <v>0</v>
      </c>
      <c r="BG160" s="238">
        <f>IF(N160="zákl. přenesená",J160,0)</f>
        <v>0</v>
      </c>
      <c r="BH160" s="238">
        <f>IF(N160="sníž. přenesená",J160,0)</f>
        <v>0</v>
      </c>
      <c r="BI160" s="238">
        <f>IF(N160="nulová",J160,0)</f>
        <v>0</v>
      </c>
      <c r="BJ160" s="17" t="s">
        <v>84</v>
      </c>
      <c r="BK160" s="238">
        <f>ROUND(I160*H160,2)</f>
        <v>0</v>
      </c>
      <c r="BL160" s="17" t="s">
        <v>535</v>
      </c>
      <c r="BM160" s="237" t="s">
        <v>1518</v>
      </c>
    </row>
    <row r="161" s="2" customFormat="1" ht="16.5" customHeight="1">
      <c r="A161" s="38"/>
      <c r="B161" s="39"/>
      <c r="C161" s="226" t="s">
        <v>414</v>
      </c>
      <c r="D161" s="226" t="s">
        <v>307</v>
      </c>
      <c r="E161" s="227" t="s">
        <v>884</v>
      </c>
      <c r="F161" s="228" t="s">
        <v>885</v>
      </c>
      <c r="G161" s="229" t="s">
        <v>575</v>
      </c>
      <c r="H161" s="230">
        <v>1</v>
      </c>
      <c r="I161" s="231"/>
      <c r="J161" s="232">
        <f>ROUND(I161*H161,2)</f>
        <v>0</v>
      </c>
      <c r="K161" s="228" t="s">
        <v>1</v>
      </c>
      <c r="L161" s="44"/>
      <c r="M161" s="286" t="s">
        <v>1</v>
      </c>
      <c r="N161" s="287" t="s">
        <v>42</v>
      </c>
      <c r="O161" s="288"/>
      <c r="P161" s="289">
        <f>O161*H161</f>
        <v>0</v>
      </c>
      <c r="Q161" s="289">
        <v>0</v>
      </c>
      <c r="R161" s="289">
        <f>Q161*H161</f>
        <v>0</v>
      </c>
      <c r="S161" s="289">
        <v>0</v>
      </c>
      <c r="T161" s="290">
        <f>S161*H161</f>
        <v>0</v>
      </c>
      <c r="U161" s="38"/>
      <c r="V161" s="38"/>
      <c r="W161" s="38"/>
      <c r="X161" s="38"/>
      <c r="Y161" s="38"/>
      <c r="Z161" s="38"/>
      <c r="AA161" s="38"/>
      <c r="AB161" s="38"/>
      <c r="AC161" s="38"/>
      <c r="AD161" s="38"/>
      <c r="AE161" s="38"/>
      <c r="AR161" s="237" t="s">
        <v>535</v>
      </c>
      <c r="AT161" s="237" t="s">
        <v>307</v>
      </c>
      <c r="AU161" s="237" t="s">
        <v>86</v>
      </c>
      <c r="AY161" s="17" t="s">
        <v>304</v>
      </c>
      <c r="BE161" s="238">
        <f>IF(N161="základní",J161,0)</f>
        <v>0</v>
      </c>
      <c r="BF161" s="238">
        <f>IF(N161="snížená",J161,0)</f>
        <v>0</v>
      </c>
      <c r="BG161" s="238">
        <f>IF(N161="zákl. přenesená",J161,0)</f>
        <v>0</v>
      </c>
      <c r="BH161" s="238">
        <f>IF(N161="sníž. přenesená",J161,0)</f>
        <v>0</v>
      </c>
      <c r="BI161" s="238">
        <f>IF(N161="nulová",J161,0)</f>
        <v>0</v>
      </c>
      <c r="BJ161" s="17" t="s">
        <v>84</v>
      </c>
      <c r="BK161" s="238">
        <f>ROUND(I161*H161,2)</f>
        <v>0</v>
      </c>
      <c r="BL161" s="17" t="s">
        <v>535</v>
      </c>
      <c r="BM161" s="237" t="s">
        <v>1519</v>
      </c>
    </row>
    <row r="162" s="2" customFormat="1" ht="6.96" customHeight="1">
      <c r="A162" s="38"/>
      <c r="B162" s="66"/>
      <c r="C162" s="67"/>
      <c r="D162" s="67"/>
      <c r="E162" s="67"/>
      <c r="F162" s="67"/>
      <c r="G162" s="67"/>
      <c r="H162" s="67"/>
      <c r="I162" s="67"/>
      <c r="J162" s="67"/>
      <c r="K162" s="67"/>
      <c r="L162" s="44"/>
      <c r="M162" s="38"/>
      <c r="O162" s="38"/>
      <c r="P162" s="38"/>
      <c r="Q162" s="38"/>
      <c r="R162" s="38"/>
      <c r="S162" s="38"/>
      <c r="T162" s="38"/>
      <c r="U162" s="38"/>
      <c r="V162" s="38"/>
      <c r="W162" s="38"/>
      <c r="X162" s="38"/>
      <c r="Y162" s="38"/>
      <c r="Z162" s="38"/>
      <c r="AA162" s="38"/>
      <c r="AB162" s="38"/>
      <c r="AC162" s="38"/>
      <c r="AD162" s="38"/>
      <c r="AE162" s="38"/>
    </row>
  </sheetData>
  <sheetProtection sheet="1" autoFilter="0" formatColumns="0" formatRows="0" objects="1" scenarios="1" spinCount="100000" saltValue="YI8POrC7AqD4TY1joiC6nD65OZJrzSG7Mx+vpbyTWMnRJvWkY/MmaWMQ55VD+6+JF72u+PrfjMkiBcKVsNPBRw==" hashValue="LwR5sr2LsEAdYhi/p5GQblbZjIPK6WuLo8t13Wjt+bw179mh1AAvEIoqd79FxzWWpTxTjg3mCUGe8Qya7pIaDQ==" algorithmName="SHA-512" password="CC35"/>
  <autoFilter ref="C124:K16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JN rozpočty</dc:creator>
  <cp:lastModifiedBy>JN rozpočty</cp:lastModifiedBy>
  <dcterms:created xsi:type="dcterms:W3CDTF">2025-09-19T08:46:06Z</dcterms:created>
  <dcterms:modified xsi:type="dcterms:W3CDTF">2025-09-19T08:47:38Z</dcterms:modified>
</cp:coreProperties>
</file>