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_Zalohy z D\Zakazky z S\612 - Vrbenskeho kasarna - DZS\_Realizace\_1 - ELEKTRO PRIPOJKA\2025-06-23 ROZPOCET - Upravy pro nove VR\"/>
    </mc:Choice>
  </mc:AlternateContent>
  <bookViews>
    <workbookView xWindow="0" yWindow="0" windowWidth="0" windowHeight="0"/>
  </bookViews>
  <sheets>
    <sheet name="Rekapitulace stavby" sheetId="1" r:id="rId1"/>
    <sheet name="00 - VRN" sheetId="2" r:id="rId2"/>
    <sheet name="1 - NOVÁ PŘÍPOJKA NN A SD..." sheetId="3" r:id="rId3"/>
    <sheet name="2 - NOVÁ PŘÍPOJKA NN A SD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'00 - VRN'!$C$86:$K$174</definedName>
    <definedName name="_xlnm.Print_Area" localSheetId="1">'00 - VRN'!$C$4:$J$39,'00 - VRN'!$C$45:$J$68,'00 - VRN'!$C$74:$K$174</definedName>
    <definedName name="_xlnm.Print_Titles" localSheetId="1">'00 - VRN'!$86:$86</definedName>
    <definedName name="_xlnm._FilterDatabase" localSheetId="2" hidden="1">'1 - NOVÁ PŘÍPOJKA NN A SD...'!$C$83:$K$534</definedName>
    <definedName name="_xlnm.Print_Area" localSheetId="2">'1 - NOVÁ PŘÍPOJKA NN A SD...'!$C$4:$J$39,'1 - NOVÁ PŘÍPOJKA NN A SD...'!$C$45:$J$65,'1 - NOVÁ PŘÍPOJKA NN A SD...'!$C$71:$K$534</definedName>
    <definedName name="_xlnm.Print_Titles" localSheetId="2">'1 - NOVÁ PŘÍPOJKA NN A SD...'!$83:$83</definedName>
    <definedName name="_xlnm._FilterDatabase" localSheetId="3" hidden="1">'2 - NOVÁ PŘÍPOJKA NN A SD...'!$C$81:$K$235</definedName>
    <definedName name="_xlnm.Print_Area" localSheetId="3">'2 - NOVÁ PŘÍPOJKA NN A SD...'!$C$4:$J$39,'2 - NOVÁ PŘÍPOJKA NN A SD...'!$C$45:$J$63,'2 - NOVÁ PŘÍPOJKA NN A SD...'!$C$69:$K$235</definedName>
    <definedName name="_xlnm.Print_Titles" localSheetId="3">'2 - NOVÁ PŘÍPOJKA NN A SD...'!$81:$81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231"/>
  <c r="BH231"/>
  <c r="BG231"/>
  <c r="BF231"/>
  <c r="T231"/>
  <c r="T230"/>
  <c r="R231"/>
  <c r="R230"/>
  <c r="P231"/>
  <c r="P230"/>
  <c r="BI225"/>
  <c r="BH225"/>
  <c r="BG225"/>
  <c r="BF225"/>
  <c r="T225"/>
  <c r="R225"/>
  <c r="P225"/>
  <c r="BI221"/>
  <c r="BH221"/>
  <c r="BG221"/>
  <c r="BF221"/>
  <c r="T221"/>
  <c r="R221"/>
  <c r="P221"/>
  <c r="BI216"/>
  <c r="BH216"/>
  <c r="BG216"/>
  <c r="BF216"/>
  <c r="T216"/>
  <c r="R216"/>
  <c r="P216"/>
  <c r="BI209"/>
  <c r="BH209"/>
  <c r="BG209"/>
  <c r="BF209"/>
  <c r="T209"/>
  <c r="R209"/>
  <c r="P209"/>
  <c r="BI202"/>
  <c r="BH202"/>
  <c r="BG202"/>
  <c r="BF202"/>
  <c r="T202"/>
  <c r="R202"/>
  <c r="P202"/>
  <c r="BI197"/>
  <c r="BH197"/>
  <c r="BG197"/>
  <c r="BF197"/>
  <c r="T197"/>
  <c r="R197"/>
  <c r="P197"/>
  <c r="BI192"/>
  <c r="BH192"/>
  <c r="BG192"/>
  <c r="BF192"/>
  <c r="T192"/>
  <c r="R192"/>
  <c r="P192"/>
  <c r="BI187"/>
  <c r="BH187"/>
  <c r="BG187"/>
  <c r="BF187"/>
  <c r="T187"/>
  <c r="R187"/>
  <c r="P187"/>
  <c r="BI179"/>
  <c r="BH179"/>
  <c r="BG179"/>
  <c r="BF179"/>
  <c r="T179"/>
  <c r="R179"/>
  <c r="P179"/>
  <c r="BI171"/>
  <c r="BH171"/>
  <c r="BG171"/>
  <c r="BF171"/>
  <c r="T171"/>
  <c r="R171"/>
  <c r="P171"/>
  <c r="BI167"/>
  <c r="BH167"/>
  <c r="BG167"/>
  <c r="BF167"/>
  <c r="T167"/>
  <c r="R167"/>
  <c r="P167"/>
  <c r="BI161"/>
  <c r="BH161"/>
  <c r="BG161"/>
  <c r="BF161"/>
  <c r="T161"/>
  <c r="R161"/>
  <c r="P161"/>
  <c r="BI156"/>
  <c r="BH156"/>
  <c r="BG156"/>
  <c r="BF156"/>
  <c r="T156"/>
  <c r="R156"/>
  <c r="P156"/>
  <c r="BI151"/>
  <c r="BH151"/>
  <c r="BG151"/>
  <c r="BF151"/>
  <c r="T151"/>
  <c r="R151"/>
  <c r="P151"/>
  <c r="BI143"/>
  <c r="BH143"/>
  <c r="BG143"/>
  <c r="BF143"/>
  <c r="T143"/>
  <c r="R143"/>
  <c r="P143"/>
  <c r="BI137"/>
  <c r="BH137"/>
  <c r="BG137"/>
  <c r="BF137"/>
  <c r="T137"/>
  <c r="R137"/>
  <c r="P137"/>
  <c r="BI130"/>
  <c r="BH130"/>
  <c r="BG130"/>
  <c r="BF130"/>
  <c r="T130"/>
  <c r="R130"/>
  <c r="P130"/>
  <c r="BI122"/>
  <c r="BH122"/>
  <c r="BG122"/>
  <c r="BF122"/>
  <c r="T122"/>
  <c r="R122"/>
  <c r="P122"/>
  <c r="BI117"/>
  <c r="BH117"/>
  <c r="BG117"/>
  <c r="BF117"/>
  <c r="T117"/>
  <c r="R117"/>
  <c r="P117"/>
  <c r="BI111"/>
  <c r="BH111"/>
  <c r="BG111"/>
  <c r="BF111"/>
  <c r="T111"/>
  <c r="R111"/>
  <c r="P111"/>
  <c r="BI104"/>
  <c r="BH104"/>
  <c r="BG104"/>
  <c r="BF104"/>
  <c r="T104"/>
  <c r="R104"/>
  <c r="P104"/>
  <c r="BI97"/>
  <c r="BH97"/>
  <c r="BG97"/>
  <c r="BF97"/>
  <c r="T97"/>
  <c r="R97"/>
  <c r="P97"/>
  <c r="BI92"/>
  <c r="BH92"/>
  <c r="BG92"/>
  <c r="BF92"/>
  <c r="T92"/>
  <c r="R92"/>
  <c r="P92"/>
  <c r="BI85"/>
  <c r="BH85"/>
  <c r="BG85"/>
  <c r="BF85"/>
  <c r="T85"/>
  <c r="R85"/>
  <c r="P85"/>
  <c r="F76"/>
  <c r="E74"/>
  <c r="F52"/>
  <c r="E50"/>
  <c r="J24"/>
  <c r="E24"/>
  <c r="J79"/>
  <c r="J23"/>
  <c r="J21"/>
  <c r="E21"/>
  <c r="J78"/>
  <c r="J20"/>
  <c r="J18"/>
  <c r="E18"/>
  <c r="F79"/>
  <c r="J17"/>
  <c r="J15"/>
  <c r="E15"/>
  <c r="F78"/>
  <c r="J14"/>
  <c r="J12"/>
  <c r="J76"/>
  <c r="E7"/>
  <c r="E72"/>
  <c i="3" r="J37"/>
  <c r="J36"/>
  <c i="1" r="AY56"/>
  <c i="3" r="J35"/>
  <c i="1" r="AX56"/>
  <c i="3" r="BI531"/>
  <c r="BH531"/>
  <c r="BG531"/>
  <c r="BF531"/>
  <c r="T531"/>
  <c r="T530"/>
  <c r="R531"/>
  <c r="R530"/>
  <c r="P531"/>
  <c r="P530"/>
  <c r="BI522"/>
  <c r="BH522"/>
  <c r="BG522"/>
  <c r="BF522"/>
  <c r="T522"/>
  <c r="R522"/>
  <c r="P522"/>
  <c r="BI515"/>
  <c r="BH515"/>
  <c r="BG515"/>
  <c r="BF515"/>
  <c r="T515"/>
  <c r="R515"/>
  <c r="P515"/>
  <c r="BI509"/>
  <c r="BH509"/>
  <c r="BG509"/>
  <c r="BF509"/>
  <c r="T509"/>
  <c r="R509"/>
  <c r="P509"/>
  <c r="BI504"/>
  <c r="BH504"/>
  <c r="BG504"/>
  <c r="BF504"/>
  <c r="T504"/>
  <c r="R504"/>
  <c r="P504"/>
  <c r="BI493"/>
  <c r="BH493"/>
  <c r="BG493"/>
  <c r="BF493"/>
  <c r="T493"/>
  <c r="R493"/>
  <c r="P493"/>
  <c r="BI482"/>
  <c r="BH482"/>
  <c r="BG482"/>
  <c r="BF482"/>
  <c r="T482"/>
  <c r="R482"/>
  <c r="P482"/>
  <c r="BI478"/>
  <c r="BH478"/>
  <c r="BG478"/>
  <c r="BF478"/>
  <c r="T478"/>
  <c r="R478"/>
  <c r="P478"/>
  <c r="BI471"/>
  <c r="BH471"/>
  <c r="BG471"/>
  <c r="BF471"/>
  <c r="T471"/>
  <c r="R471"/>
  <c r="P471"/>
  <c r="BI458"/>
  <c r="BH458"/>
  <c r="BG458"/>
  <c r="BF458"/>
  <c r="T458"/>
  <c r="R458"/>
  <c r="P458"/>
  <c r="BI447"/>
  <c r="BH447"/>
  <c r="BG447"/>
  <c r="BF447"/>
  <c r="T447"/>
  <c r="R447"/>
  <c r="P447"/>
  <c r="BI443"/>
  <c r="BH443"/>
  <c r="BG443"/>
  <c r="BF443"/>
  <c r="T443"/>
  <c r="R443"/>
  <c r="P443"/>
  <c r="BI435"/>
  <c r="BH435"/>
  <c r="BG435"/>
  <c r="BF435"/>
  <c r="T435"/>
  <c r="R435"/>
  <c r="P435"/>
  <c r="BI427"/>
  <c r="BH427"/>
  <c r="BG427"/>
  <c r="BF427"/>
  <c r="T427"/>
  <c r="R427"/>
  <c r="P427"/>
  <c r="BI415"/>
  <c r="BH415"/>
  <c r="BG415"/>
  <c r="BF415"/>
  <c r="T415"/>
  <c r="R415"/>
  <c r="P415"/>
  <c r="BI407"/>
  <c r="BH407"/>
  <c r="BG407"/>
  <c r="BF407"/>
  <c r="T407"/>
  <c r="R407"/>
  <c r="P407"/>
  <c r="BI400"/>
  <c r="BH400"/>
  <c r="BG400"/>
  <c r="BF400"/>
  <c r="T400"/>
  <c r="R400"/>
  <c r="P400"/>
  <c r="BI393"/>
  <c r="BH393"/>
  <c r="BG393"/>
  <c r="BF393"/>
  <c r="T393"/>
  <c r="R393"/>
  <c r="P393"/>
  <c r="BI389"/>
  <c r="BH389"/>
  <c r="BG389"/>
  <c r="BF389"/>
  <c r="T389"/>
  <c r="R389"/>
  <c r="P389"/>
  <c r="BI383"/>
  <c r="BH383"/>
  <c r="BG383"/>
  <c r="BF383"/>
  <c r="T383"/>
  <c r="R383"/>
  <c r="P383"/>
  <c r="BI378"/>
  <c r="BH378"/>
  <c r="BG378"/>
  <c r="BF378"/>
  <c r="T378"/>
  <c r="R378"/>
  <c r="P378"/>
  <c r="BI373"/>
  <c r="BH373"/>
  <c r="BG373"/>
  <c r="BF373"/>
  <c r="T373"/>
  <c r="R373"/>
  <c r="P373"/>
  <c r="BI369"/>
  <c r="BH369"/>
  <c r="BG369"/>
  <c r="BF369"/>
  <c r="T369"/>
  <c r="R369"/>
  <c r="P369"/>
  <c r="BI364"/>
  <c r="BH364"/>
  <c r="BG364"/>
  <c r="BF364"/>
  <c r="T364"/>
  <c r="R364"/>
  <c r="P364"/>
  <c r="BI360"/>
  <c r="BH360"/>
  <c r="BG360"/>
  <c r="BF360"/>
  <c r="T360"/>
  <c r="R360"/>
  <c r="P360"/>
  <c r="BI355"/>
  <c r="BH355"/>
  <c r="BG355"/>
  <c r="BF355"/>
  <c r="T355"/>
  <c r="R355"/>
  <c r="P355"/>
  <c r="BI351"/>
  <c r="BH351"/>
  <c r="BG351"/>
  <c r="BF351"/>
  <c r="T351"/>
  <c r="R351"/>
  <c r="P351"/>
  <c r="BI347"/>
  <c r="BH347"/>
  <c r="BG347"/>
  <c r="BF347"/>
  <c r="T347"/>
  <c r="R347"/>
  <c r="P347"/>
  <c r="BI341"/>
  <c r="BH341"/>
  <c r="BG341"/>
  <c r="BF341"/>
  <c r="T341"/>
  <c r="R341"/>
  <c r="P341"/>
  <c r="BI334"/>
  <c r="BH334"/>
  <c r="BG334"/>
  <c r="BF334"/>
  <c r="T334"/>
  <c r="R334"/>
  <c r="P334"/>
  <c r="BI327"/>
  <c r="BH327"/>
  <c r="BG327"/>
  <c r="BF327"/>
  <c r="T327"/>
  <c r="R327"/>
  <c r="P327"/>
  <c r="BI320"/>
  <c r="BH320"/>
  <c r="BG320"/>
  <c r="BF320"/>
  <c r="T320"/>
  <c r="R320"/>
  <c r="P320"/>
  <c r="BI313"/>
  <c r="BH313"/>
  <c r="BG313"/>
  <c r="BF313"/>
  <c r="T313"/>
  <c r="R313"/>
  <c r="P313"/>
  <c r="BI309"/>
  <c r="BH309"/>
  <c r="BG309"/>
  <c r="BF309"/>
  <c r="T309"/>
  <c r="R309"/>
  <c r="P309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2"/>
  <c r="BH282"/>
  <c r="BG282"/>
  <c r="BF282"/>
  <c r="T282"/>
  <c r="R282"/>
  <c r="P282"/>
  <c r="BI276"/>
  <c r="BH276"/>
  <c r="BG276"/>
  <c r="BF276"/>
  <c r="T276"/>
  <c r="R276"/>
  <c r="P276"/>
  <c r="BI270"/>
  <c r="BH270"/>
  <c r="BG270"/>
  <c r="BF270"/>
  <c r="T270"/>
  <c r="R270"/>
  <c r="P270"/>
  <c r="BI264"/>
  <c r="BH264"/>
  <c r="BG264"/>
  <c r="BF264"/>
  <c r="T264"/>
  <c r="R264"/>
  <c r="P264"/>
  <c r="BI260"/>
  <c r="BH260"/>
  <c r="BG260"/>
  <c r="BF260"/>
  <c r="T260"/>
  <c r="R260"/>
  <c r="P260"/>
  <c r="BI253"/>
  <c r="BH253"/>
  <c r="BG253"/>
  <c r="BF253"/>
  <c r="T253"/>
  <c r="R253"/>
  <c r="P253"/>
  <c r="BI248"/>
  <c r="BH248"/>
  <c r="BG248"/>
  <c r="BF248"/>
  <c r="T248"/>
  <c r="R248"/>
  <c r="P248"/>
  <c r="BI244"/>
  <c r="BH244"/>
  <c r="BG244"/>
  <c r="BF244"/>
  <c r="T244"/>
  <c r="R244"/>
  <c r="P244"/>
  <c r="BI239"/>
  <c r="BH239"/>
  <c r="BG239"/>
  <c r="BF239"/>
  <c r="T239"/>
  <c r="R239"/>
  <c r="P239"/>
  <c r="BI234"/>
  <c r="BH234"/>
  <c r="BG234"/>
  <c r="BF234"/>
  <c r="T234"/>
  <c r="R234"/>
  <c r="P234"/>
  <c r="BI229"/>
  <c r="BH229"/>
  <c r="BG229"/>
  <c r="BF229"/>
  <c r="T229"/>
  <c r="R229"/>
  <c r="P229"/>
  <c r="BI224"/>
  <c r="BH224"/>
  <c r="BG224"/>
  <c r="BF224"/>
  <c r="T224"/>
  <c r="R224"/>
  <c r="P224"/>
  <c r="BI219"/>
  <c r="BH219"/>
  <c r="BG219"/>
  <c r="BF219"/>
  <c r="T219"/>
  <c r="R219"/>
  <c r="P219"/>
  <c r="BI214"/>
  <c r="BH214"/>
  <c r="BG214"/>
  <c r="BF214"/>
  <c r="T214"/>
  <c r="R214"/>
  <c r="P214"/>
  <c r="BI208"/>
  <c r="BH208"/>
  <c r="BG208"/>
  <c r="BF208"/>
  <c r="T208"/>
  <c r="R208"/>
  <c r="P208"/>
  <c r="BI202"/>
  <c r="BH202"/>
  <c r="BG202"/>
  <c r="BF202"/>
  <c r="T202"/>
  <c r="R202"/>
  <c r="P202"/>
  <c r="BI195"/>
  <c r="BH195"/>
  <c r="BG195"/>
  <c r="BF195"/>
  <c r="T195"/>
  <c r="R195"/>
  <c r="P195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6"/>
  <c r="BH176"/>
  <c r="BG176"/>
  <c r="BF176"/>
  <c r="T176"/>
  <c r="R176"/>
  <c r="P176"/>
  <c r="BI168"/>
  <c r="BH168"/>
  <c r="BG168"/>
  <c r="BF168"/>
  <c r="T168"/>
  <c r="R168"/>
  <c r="P168"/>
  <c r="BI163"/>
  <c r="BH163"/>
  <c r="BG163"/>
  <c r="BF163"/>
  <c r="T163"/>
  <c r="R163"/>
  <c r="P163"/>
  <c r="BI158"/>
  <c r="BH158"/>
  <c r="BG158"/>
  <c r="BF158"/>
  <c r="T158"/>
  <c r="R158"/>
  <c r="P158"/>
  <c r="BI152"/>
  <c r="BH152"/>
  <c r="BG152"/>
  <c r="BF152"/>
  <c r="T152"/>
  <c r="R152"/>
  <c r="P152"/>
  <c r="BI145"/>
  <c r="BH145"/>
  <c r="BG145"/>
  <c r="BF145"/>
  <c r="T145"/>
  <c r="R145"/>
  <c r="P145"/>
  <c r="BI137"/>
  <c r="BH137"/>
  <c r="BG137"/>
  <c r="BF137"/>
  <c r="T137"/>
  <c r="R137"/>
  <c r="P137"/>
  <c r="BI130"/>
  <c r="BH130"/>
  <c r="BG130"/>
  <c r="BF130"/>
  <c r="T130"/>
  <c r="R130"/>
  <c r="P130"/>
  <c r="BI122"/>
  <c r="BH122"/>
  <c r="BG122"/>
  <c r="BF122"/>
  <c r="T122"/>
  <c r="R122"/>
  <c r="P122"/>
  <c r="BI117"/>
  <c r="BH117"/>
  <c r="BG117"/>
  <c r="BF117"/>
  <c r="T117"/>
  <c r="R117"/>
  <c r="P117"/>
  <c r="BI111"/>
  <c r="BH111"/>
  <c r="BG111"/>
  <c r="BF111"/>
  <c r="T111"/>
  <c r="R111"/>
  <c r="P111"/>
  <c r="BI106"/>
  <c r="BH106"/>
  <c r="BG106"/>
  <c r="BF106"/>
  <c r="T106"/>
  <c r="R106"/>
  <c r="P106"/>
  <c r="BI101"/>
  <c r="BH101"/>
  <c r="BG101"/>
  <c r="BF101"/>
  <c r="T101"/>
  <c r="R101"/>
  <c r="P101"/>
  <c r="BI94"/>
  <c r="BH94"/>
  <c r="BG94"/>
  <c r="BF94"/>
  <c r="T94"/>
  <c r="R94"/>
  <c r="P94"/>
  <c r="BI87"/>
  <c r="BH87"/>
  <c r="BG87"/>
  <c r="BF87"/>
  <c r="T87"/>
  <c r="R87"/>
  <c r="P87"/>
  <c r="F78"/>
  <c r="E76"/>
  <c r="F52"/>
  <c r="E50"/>
  <c r="J24"/>
  <c r="E24"/>
  <c r="J55"/>
  <c r="J23"/>
  <c r="J21"/>
  <c r="E21"/>
  <c r="J54"/>
  <c r="J20"/>
  <c r="J18"/>
  <c r="E18"/>
  <c r="F81"/>
  <c r="J17"/>
  <c r="J15"/>
  <c r="E15"/>
  <c r="F80"/>
  <c r="J14"/>
  <c r="J12"/>
  <c r="J78"/>
  <c r="E7"/>
  <c r="E74"/>
  <c i="2" r="J37"/>
  <c r="J36"/>
  <c i="1" r="AY55"/>
  <c i="2" r="J35"/>
  <c i="1" r="AX55"/>
  <c i="2"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8"/>
  <c r="BH158"/>
  <c r="BG158"/>
  <c r="BF158"/>
  <c r="T158"/>
  <c r="R158"/>
  <c r="P158"/>
  <c r="BI153"/>
  <c r="BH153"/>
  <c r="BG153"/>
  <c r="BF153"/>
  <c r="T153"/>
  <c r="R153"/>
  <c r="P153"/>
  <c r="BI147"/>
  <c r="BH147"/>
  <c r="BG147"/>
  <c r="BF147"/>
  <c r="T147"/>
  <c r="T146"/>
  <c r="R147"/>
  <c r="R146"/>
  <c r="P147"/>
  <c r="P146"/>
  <c r="BI141"/>
  <c r="BH141"/>
  <c r="BG141"/>
  <c r="BF141"/>
  <c r="T141"/>
  <c r="T135"/>
  <c r="R141"/>
  <c r="R135"/>
  <c r="P141"/>
  <c r="P135"/>
  <c r="BI136"/>
  <c r="BH136"/>
  <c r="BG136"/>
  <c r="BF136"/>
  <c r="T136"/>
  <c r="R136"/>
  <c r="P136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2"/>
  <c r="BH112"/>
  <c r="BG112"/>
  <c r="BF112"/>
  <c r="T112"/>
  <c r="T111"/>
  <c r="R112"/>
  <c r="R111"/>
  <c r="P112"/>
  <c r="P111"/>
  <c r="BI107"/>
  <c r="BH107"/>
  <c r="BG107"/>
  <c r="BF107"/>
  <c r="T107"/>
  <c r="R107"/>
  <c r="P107"/>
  <c r="BI103"/>
  <c r="BH103"/>
  <c r="BG103"/>
  <c r="BF103"/>
  <c r="T103"/>
  <c r="R103"/>
  <c r="P103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F81"/>
  <c r="E79"/>
  <c r="F52"/>
  <c r="E50"/>
  <c r="J24"/>
  <c r="E24"/>
  <c r="J84"/>
  <c r="J23"/>
  <c r="J21"/>
  <c r="E21"/>
  <c r="J83"/>
  <c r="J20"/>
  <c r="J18"/>
  <c r="E18"/>
  <c r="F84"/>
  <c r="J17"/>
  <c r="J15"/>
  <c r="E15"/>
  <c r="F83"/>
  <c r="J14"/>
  <c r="J12"/>
  <c r="J81"/>
  <c r="E7"/>
  <c r="E77"/>
  <c i="1" r="L50"/>
  <c r="AM50"/>
  <c r="AM49"/>
  <c r="L49"/>
  <c r="AM47"/>
  <c r="L47"/>
  <c r="L45"/>
  <c r="L44"/>
  <c i="2" r="J141"/>
  <c i="3" r="BK190"/>
  <c r="J264"/>
  <c i="4" r="J104"/>
  <c i="2" r="BK162"/>
  <c i="3" r="J288"/>
  <c r="J214"/>
  <c i="4" r="J171"/>
  <c i="3" r="BK522"/>
  <c r="BK234"/>
  <c r="BK393"/>
  <c r="BK253"/>
  <c i="2" r="J122"/>
  <c i="3" r="J458"/>
  <c r="BK300"/>
  <c r="BK493"/>
  <c i="4" r="BK104"/>
  <c i="3" r="BK458"/>
  <c r="BK152"/>
  <c r="BK369"/>
  <c i="4" r="J187"/>
  <c i="3" r="BK515"/>
  <c r="J355"/>
  <c r="J168"/>
  <c i="4" r="J156"/>
  <c i="3" r="BK360"/>
  <c r="BK239"/>
  <c r="J87"/>
  <c i="4" r="BK97"/>
  <c i="2" r="J94"/>
  <c i="3" r="BK195"/>
  <c r="J504"/>
  <c i="4" r="BK137"/>
  <c i="2" r="BK90"/>
  <c i="3" r="BK244"/>
  <c r="BK327"/>
  <c i="4" r="J197"/>
  <c i="2" r="BK122"/>
  <c i="3" r="BK208"/>
  <c r="J234"/>
  <c i="4" r="BK156"/>
  <c i="3" r="BK389"/>
  <c r="BK347"/>
  <c r="BK320"/>
  <c r="J202"/>
  <c i="4" r="BK161"/>
  <c i="2" r="J158"/>
  <c i="3" r="BK229"/>
  <c r="J181"/>
  <c r="BK137"/>
  <c i="2" r="J147"/>
  <c i="3" r="J270"/>
  <c r="J493"/>
  <c r="J320"/>
  <c i="2" r="F35"/>
  <c i="3" r="J341"/>
  <c r="J190"/>
  <c i="4" r="BK179"/>
  <c i="2" r="J112"/>
  <c i="3" r="J373"/>
  <c r="J239"/>
  <c i="2" r="J172"/>
  <c i="3" r="J158"/>
  <c r="BK248"/>
  <c i="4" r="BK92"/>
  <c i="2" r="J98"/>
  <c i="3" r="J482"/>
  <c r="J369"/>
  <c i="4" r="J179"/>
  <c i="3" r="BK219"/>
  <c r="BK163"/>
  <c r="BK400"/>
  <c i="4" r="BK143"/>
  <c i="2" r="J167"/>
  <c r="J34"/>
  <c i="4" r="BK117"/>
  <c i="3" r="J309"/>
  <c r="BK224"/>
  <c r="BK276"/>
  <c r="J244"/>
  <c r="BK509"/>
  <c r="J292"/>
  <c i="4" r="BK231"/>
  <c i="2" r="J153"/>
  <c i="3" r="BK158"/>
  <c r="BK181"/>
  <c r="J415"/>
  <c i="2" r="BK172"/>
  <c i="3" r="J101"/>
  <c r="BK383"/>
  <c i="4" r="J192"/>
  <c i="2" r="BK126"/>
  <c i="3" r="BK334"/>
  <c r="J447"/>
  <c r="BK304"/>
  <c i="2" r="BK158"/>
  <c i="3" r="BK145"/>
  <c r="J471"/>
  <c i="4" r="J231"/>
  <c i="3" r="J296"/>
  <c r="J360"/>
  <c r="J163"/>
  <c r="BK364"/>
  <c i="4" r="BK130"/>
  <c i="2" r="BK94"/>
  <c i="3" r="BK87"/>
  <c r="BK415"/>
  <c r="BK282"/>
  <c i="4" r="J151"/>
  <c i="2" r="J90"/>
  <c i="3" r="J478"/>
  <c r="BK101"/>
  <c i="4" r="J167"/>
  <c i="3" r="J313"/>
  <c r="J224"/>
  <c r="BK373"/>
  <c i="4" r="J225"/>
  <c i="2" r="J136"/>
  <c i="3" r="J400"/>
  <c r="BK94"/>
  <c r="J347"/>
  <c r="BK264"/>
  <c i="2" r="BK147"/>
  <c i="3" r="J130"/>
  <c r="BK292"/>
  <c i="4" r="J221"/>
  <c i="3" r="BK504"/>
  <c r="J393"/>
  <c r="J137"/>
  <c i="4" r="BK225"/>
  <c r="J92"/>
  <c i="2" r="F34"/>
  <c i="3" r="J304"/>
  <c i="4" r="J122"/>
  <c i="2" r="J118"/>
  <c i="3" r="J282"/>
  <c r="J122"/>
  <c r="BK443"/>
  <c i="4" r="BK151"/>
  <c i="3" r="BK478"/>
  <c r="BK186"/>
  <c r="BK341"/>
  <c i="4" r="J97"/>
  <c i="1" r="AS54"/>
  <c i="3" r="J443"/>
  <c i="4" r="J130"/>
  <c i="2" r="F37"/>
  <c r="J103"/>
  <c i="3" r="J364"/>
  <c r="BK435"/>
  <c i="4" r="J85"/>
  <c i="2" r="BK107"/>
  <c i="3" r="J253"/>
  <c r="BK168"/>
  <c i="4" r="J202"/>
  <c i="3" r="J383"/>
  <c r="BK117"/>
  <c r="J300"/>
  <c i="4" r="BK111"/>
  <c i="2" r="BK130"/>
  <c i="3" r="BK202"/>
  <c r="J94"/>
  <c r="J152"/>
  <c i="4" r="BK202"/>
  <c i="2" r="J130"/>
  <c i="3" r="J117"/>
  <c r="J260"/>
  <c i="4" r="BK167"/>
  <c r="BK85"/>
  <c i="3" r="BK313"/>
  <c r="BK482"/>
  <c r="BK111"/>
  <c i="2" r="BK118"/>
  <c i="3" r="BK309"/>
  <c r="BK351"/>
  <c i="4" r="J216"/>
  <c i="2" r="J126"/>
  <c i="3" r="BK214"/>
  <c r="BK355"/>
  <c i="4" r="J111"/>
  <c i="2" r="BK112"/>
  <c i="3" r="BK288"/>
  <c r="J106"/>
  <c r="BK471"/>
  <c i="4" r="BK192"/>
  <c i="3" r="BK130"/>
  <c r="J531"/>
  <c i="4" r="J161"/>
  <c i="2" r="F36"/>
  <c i="3" r="J195"/>
  <c i="4" r="BK209"/>
  <c i="2" r="BK98"/>
  <c i="3" r="J389"/>
  <c r="J407"/>
  <c r="BK531"/>
  <c i="4" r="J209"/>
  <c i="3" r="J248"/>
  <c r="J208"/>
  <c r="J515"/>
  <c i="4" r="BK171"/>
  <c i="2" r="BK103"/>
  <c i="3" r="J427"/>
  <c r="J176"/>
  <c i="4" r="BK216"/>
  <c i="2" r="BK136"/>
  <c i="3" r="J351"/>
  <c r="J276"/>
  <c i="4" r="J143"/>
  <c i="2" r="BK153"/>
  <c i="3" r="BK447"/>
  <c r="J327"/>
  <c r="J111"/>
  <c i="2" r="BK141"/>
  <c i="3" r="BK407"/>
  <c r="J522"/>
  <c i="4" r="J117"/>
  <c i="3" r="J219"/>
  <c r="J186"/>
  <c r="J509"/>
  <c i="4" r="BK221"/>
  <c i="2" r="J107"/>
  <c i="3" r="J229"/>
  <c r="BK378"/>
  <c i="2" r="BK167"/>
  <c i="3" r="BK427"/>
  <c r="BK176"/>
  <c r="BK270"/>
  <c i="4" r="BK197"/>
  <c i="3" r="J435"/>
  <c r="J378"/>
  <c r="BK122"/>
  <c i="4" r="J137"/>
  <c i="2" r="J162"/>
  <c i="3" r="BK260"/>
  <c r="J145"/>
  <c r="J334"/>
  <c i="4" r="BK187"/>
  <c i="3" r="BK296"/>
  <c r="BK106"/>
  <c i="4" r="BK122"/>
  <c i="2" l="1" r="R89"/>
  <c r="BK117"/>
  <c r="J117"/>
  <c r="J63"/>
  <c r="P166"/>
  <c r="P152"/>
  <c i="3" r="BK252"/>
  <c i="2" r="BK152"/>
  <c r="J152"/>
  <c r="J66"/>
  <c i="3" r="R252"/>
  <c i="2" r="BK89"/>
  <c r="J89"/>
  <c r="J61"/>
  <c r="T117"/>
  <c r="T152"/>
  <c i="3" r="R86"/>
  <c r="P194"/>
  <c i="2" r="T166"/>
  <c i="3" r="BK86"/>
  <c r="J86"/>
  <c r="J61"/>
  <c r="T86"/>
  <c r="T194"/>
  <c i="4" r="BK84"/>
  <c r="J84"/>
  <c r="J61"/>
  <c i="2" r="T89"/>
  <c r="T88"/>
  <c r="T87"/>
  <c r="R117"/>
  <c r="BK166"/>
  <c r="J166"/>
  <c r="J67"/>
  <c i="3" r="T252"/>
  <c r="T85"/>
  <c r="T84"/>
  <c i="4" r="T84"/>
  <c r="T83"/>
  <c r="T82"/>
  <c i="2" r="R152"/>
  <c i="3" r="P86"/>
  <c r="BK194"/>
  <c r="J194"/>
  <c r="J62"/>
  <c r="R194"/>
  <c i="4" r="P84"/>
  <c r="P83"/>
  <c r="P82"/>
  <c i="1" r="AU57"/>
  <c i="2" r="P89"/>
  <c r="P117"/>
  <c r="R166"/>
  <c i="3" r="P252"/>
  <c r="P85"/>
  <c r="P84"/>
  <c i="1" r="AU56"/>
  <c i="4" r="R84"/>
  <c r="R83"/>
  <c r="R82"/>
  <c i="2" r="BK111"/>
  <c r="J111"/>
  <c r="J62"/>
  <c r="BK135"/>
  <c r="J135"/>
  <c r="J64"/>
  <c i="3" r="BK530"/>
  <c r="J530"/>
  <c r="J64"/>
  <c i="2" r="BK146"/>
  <c r="J146"/>
  <c r="J65"/>
  <c i="4" r="BK230"/>
  <c r="J230"/>
  <c r="J62"/>
  <c r="J52"/>
  <c r="BE202"/>
  <c r="BE221"/>
  <c r="E48"/>
  <c r="F55"/>
  <c r="BE137"/>
  <c r="BE209"/>
  <c r="J54"/>
  <c r="BE143"/>
  <c r="BE225"/>
  <c r="BE161"/>
  <c r="BE179"/>
  <c r="BE187"/>
  <c r="BE192"/>
  <c r="BE216"/>
  <c r="BE97"/>
  <c r="BE104"/>
  <c r="BE130"/>
  <c r="BE171"/>
  <c r="BE197"/>
  <c i="3" r="J252"/>
  <c r="J63"/>
  <c i="4" r="J55"/>
  <c r="BE85"/>
  <c r="BE117"/>
  <c r="BE122"/>
  <c r="BE151"/>
  <c r="BE156"/>
  <c r="BE231"/>
  <c r="F54"/>
  <c r="BE111"/>
  <c r="BE167"/>
  <c r="BE92"/>
  <c i="3" r="F54"/>
  <c r="BE122"/>
  <c r="BE145"/>
  <c r="BE158"/>
  <c r="BE224"/>
  <c r="BE300"/>
  <c r="BE378"/>
  <c r="BE130"/>
  <c r="BE181"/>
  <c r="BE186"/>
  <c r="BE219"/>
  <c r="BE296"/>
  <c r="BE415"/>
  <c r="BE493"/>
  <c r="J52"/>
  <c r="J81"/>
  <c r="BE137"/>
  <c r="BE229"/>
  <c r="BE234"/>
  <c r="BE239"/>
  <c r="BE253"/>
  <c r="BE260"/>
  <c r="BE334"/>
  <c r="BE351"/>
  <c r="BE355"/>
  <c r="BE435"/>
  <c r="BE447"/>
  <c r="BE504"/>
  <c r="BE509"/>
  <c r="F55"/>
  <c r="J80"/>
  <c r="BE111"/>
  <c r="BE152"/>
  <c r="BE163"/>
  <c r="BE190"/>
  <c r="BE195"/>
  <c r="BE276"/>
  <c r="BE282"/>
  <c r="BE288"/>
  <c r="BE327"/>
  <c r="BE393"/>
  <c r="BE471"/>
  <c r="BE214"/>
  <c r="BE270"/>
  <c r="BE292"/>
  <c r="BE309"/>
  <c r="BE313"/>
  <c r="BE369"/>
  <c r="BE515"/>
  <c r="BE522"/>
  <c r="BE106"/>
  <c r="BE244"/>
  <c r="BE264"/>
  <c r="BE304"/>
  <c r="BE373"/>
  <c r="BE383"/>
  <c r="BE389"/>
  <c r="BE407"/>
  <c r="BE443"/>
  <c i="2" r="BK88"/>
  <c r="BK87"/>
  <c r="J87"/>
  <c i="3" r="BE117"/>
  <c r="BE176"/>
  <c r="BE320"/>
  <c r="BE360"/>
  <c r="BE427"/>
  <c r="BE458"/>
  <c r="E48"/>
  <c r="BE87"/>
  <c r="BE94"/>
  <c r="BE101"/>
  <c r="BE168"/>
  <c r="BE202"/>
  <c r="BE208"/>
  <c r="BE248"/>
  <c r="BE341"/>
  <c r="BE347"/>
  <c r="BE364"/>
  <c r="BE400"/>
  <c r="BE478"/>
  <c r="BE482"/>
  <c r="BE531"/>
  <c i="1" r="BC55"/>
  <c r="BA55"/>
  <c i="2" r="E48"/>
  <c r="J52"/>
  <c r="F54"/>
  <c r="J54"/>
  <c r="F55"/>
  <c r="J55"/>
  <c r="BE90"/>
  <c r="BE94"/>
  <c r="BE98"/>
  <c r="BE103"/>
  <c r="BE107"/>
  <c r="BE112"/>
  <c r="BE118"/>
  <c r="BE122"/>
  <c r="BE126"/>
  <c r="BE130"/>
  <c r="BE136"/>
  <c r="BE141"/>
  <c r="BE147"/>
  <c r="BE153"/>
  <c r="BE158"/>
  <c r="BE162"/>
  <c r="BE167"/>
  <c r="BE172"/>
  <c i="1" r="BB55"/>
  <c r="AW55"/>
  <c r="BD55"/>
  <c i="4" r="F36"/>
  <c i="1" r="BC57"/>
  <c i="2" r="J30"/>
  <c i="4" r="F34"/>
  <c i="1" r="BA57"/>
  <c i="3" r="F36"/>
  <c i="1" r="BC56"/>
  <c i="3" r="F37"/>
  <c i="1" r="BD56"/>
  <c i="3" r="F34"/>
  <c i="1" r="BA56"/>
  <c i="4" r="F37"/>
  <c i="1" r="BD57"/>
  <c i="4" r="F35"/>
  <c i="1" r="BB57"/>
  <c i="3" r="F35"/>
  <c i="1" r="BB56"/>
  <c i="3" r="J34"/>
  <c i="1" r="AW56"/>
  <c i="4" r="J34"/>
  <c i="1" r="AW57"/>
  <c i="3" l="1" r="R85"/>
  <c r="R84"/>
  <c i="2" r="P88"/>
  <c r="P87"/>
  <c i="1" r="AU55"/>
  <c i="3" r="BK85"/>
  <c r="J85"/>
  <c r="J60"/>
  <c i="2" r="R88"/>
  <c r="R87"/>
  <c i="4" r="BK83"/>
  <c r="J83"/>
  <c r="J60"/>
  <c i="1" r="AG55"/>
  <c i="2" r="J59"/>
  <c r="J88"/>
  <c r="J60"/>
  <c i="1" r="AU54"/>
  <c r="BB54"/>
  <c r="W31"/>
  <c i="4" r="F33"/>
  <c i="1" r="AZ57"/>
  <c r="BD54"/>
  <c r="W33"/>
  <c i="3" r="J33"/>
  <c i="1" r="AV56"/>
  <c r="AT56"/>
  <c i="2" r="J33"/>
  <c i="1" r="AV55"/>
  <c r="AT55"/>
  <c r="AN55"/>
  <c r="BC54"/>
  <c r="W32"/>
  <c r="BA54"/>
  <c r="W30"/>
  <c i="2" r="F33"/>
  <c i="1" r="AZ55"/>
  <c i="3" r="F33"/>
  <c i="1" r="AZ56"/>
  <c i="4" r="J33"/>
  <c i="1" r="AV57"/>
  <c r="AT57"/>
  <c i="4" l="1" r="BK82"/>
  <c r="J82"/>
  <c i="3" r="BK84"/>
  <c r="J84"/>
  <c i="2" r="J39"/>
  <c i="3" r="J30"/>
  <c i="1" r="AG56"/>
  <c r="AX54"/>
  <c i="4" r="J30"/>
  <c i="1" r="AG57"/>
  <c r="AZ54"/>
  <c r="W29"/>
  <c r="AY54"/>
  <c r="AW54"/>
  <c r="AK30"/>
  <c i="3" l="1" r="J39"/>
  <c i="4" r="J39"/>
  <c i="3" r="J59"/>
  <c i="4" r="J59"/>
  <c i="1" r="AN56"/>
  <c r="AN57"/>
  <c r="AG54"/>
  <c r="AK26"/>
  <c r="AV54"/>
  <c r="AK29"/>
  <c l="1"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<sst xmlns="http://schemas.openxmlformats.org/spreadsheetml/2006/main">
  <si>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</si>
  <si>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</si>
  <si>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</si>
  <si>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</si>
  <si>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</si>
  <si>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{d5cd2192-f198-4540-bf97-1a145c2308a2}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</si>
  <si>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</si>
  <si>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</si>
  <si>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</si>
  <si>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</si>
  <si>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</si>
  <si>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</si>
  <si>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</si>
  <si>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</si>
  <si>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612-1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</si>
  <si>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</si>
  <si>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</si>
  <si>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Nová přípojka elektro a datový propoj k projektu Vrbenského kasárna v Hradci Králové</t>
  </si>
  <si>
    <t>KSO:</t>
  </si>
  <si>
    <t/>
  </si>
  <si>
    <t>CC-CZ:</t>
  </si>
  <si>
    <t>Místo:</t>
  </si>
  <si>
    <t xml:space="preserve"> </t>
  </si>
  <si>
    <t>Datum:</t>
  </si>
  <si>
    <t>23. 6. 2025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</si>
  <si>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</si>
  <si>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</si>
  <si>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</si>
  <si>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</si>
  <si>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</si>
  <si>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</si>
  <si>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</si>
  <si>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</si>
  <si>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</si>
  <si>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</si>
  <si>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</si>
  <si>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</si>
  <si>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</si>
  <si>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</si>
  <si>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</si>
  <si>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</si>
  <si>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</si>
  <si>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</si>
  <si>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</si>
  <si>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</si>
  <si>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</si>
  <si>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</si>
  <si>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</si>
  <si>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</si>
  <si>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</si>
  <si>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</si>
  <si>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</si>
  <si>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</si>
  <si>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</si>
  <si>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</si>
  <si>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</si>
  <si>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</si>
  <si>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</si>
  <si>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</si>
  <si>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</si>
  <si>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</si>
  <si>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</si>
  <si>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</si>
  <si>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</si>
  <si>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</si>
  <si>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</si>
  <si>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</si>
  <si>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</si>
  <si>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</si>
  <si>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</si>
  <si>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</si>
  <si>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</si>
  <si>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</si>
  <si>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</si>
  <si>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</si>
  <si>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VRN</t>
  </si>
  <si>
    <t>STA</t>
  </si>
  <si>
    <t>1</t>
  </si>
  <si>
    <t>{94c78320-1b09-4b7e-aa38-bd5b65489f94}</t>
  </si>
  <si>
    <t>2</t>
  </si>
  <si>
    <t>NOVÁ PŘÍPOJKA NN A SDĚLOVACÍHO VEDENÍ - Kabely</t>
  </si>
  <si>
    <t>{b87c79ad-c98a-4767-8344-26b9f88f78e2}</t>
  </si>
  <si>
    <t>NOVÁ PŘÍPOJKA NN A SDĚLOVACÍHO VEDENÍ - Zpevněné plochy a sadové úpravy</t>
  </si>
  <si>
    <t>{3b9f3f4e-f5f3-41ef-9e1f-3353fa5f4e87}</t>
  </si>
  <si>
    <t>KRYCÍ LIST SOUPISU PRACÍ</t>
  </si>
  <si>
    <t>Objekt:</t>
  </si>
  <si>
    <t>00 - VRN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</si>
  <si>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</si>
  <si>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</si>
  <si>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</si>
  <si>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</si>
  <si>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</si>
  <si>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</si>
  <si>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</si>
  <si>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</si>
  <si>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</si>
  <si>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</si>
  <si>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</si>
  <si>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</si>
  <si>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</si>
  <si>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</si>
  <si>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</si>
  <si>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</si>
  <si>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</si>
  <si>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</si>
  <si>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</si>
  <si>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</si>
  <si>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</si>
  <si>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</si>
  <si>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</si>
  <si>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</si>
  <si>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</si>
  <si>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</si>
  <si>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</si>
  <si>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</si>
  <si>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</si>
  <si>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</si>
  <si>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</si>
  <si>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012002000 RTO</t>
  </si>
  <si>
    <t>Geodetické práce</t>
  </si>
  <si>
    <t>sada</t>
  </si>
  <si>
    <t>vlastní</t>
  </si>
  <si>
    <t>1024</t>
  </si>
  <si>
    <t>952101999</t>
  </si>
  <si>
    <t>P</t>
  </si>
  <si>
    <t xml:space="preserve">Poznámka k položce:_x000d_
" V ceně náklady na vytyčení trasy inženýrských sítí zjištěných během výjkopových prací vč. případných dalších nutných prací s tím souvisejících. Může se jednat např. o dodání následujcíích informací v tištěné či digitální podobě:_x000d_
    • geodetické zaměření skutečného provedení stavby a zjištěných stávajících sítí;_x000d_
    • podklady pro zákres do digitální mapy;_x000d_
    • ostatní informace viz požadavky v ZD. "</t>
  </si>
  <si>
    <t>VV</t>
  </si>
  <si>
    <t>" Geodetické práce " (1,0)</t>
  </si>
  <si>
    <t>Součet</t>
  </si>
  <si>
    <t>4</t>
  </si>
  <si>
    <t>012002001 SPC</t>
  </si>
  <si>
    <t>Práce související se stávajícími geodetickými body</t>
  </si>
  <si>
    <t>-583836372</t>
  </si>
  <si>
    <t>Poznámka k položce:_x000d_
" V ceně veškeré náklady na veškeré práce související se stávajícími geodetickými body. Jedná se především o:_x000d_
 - náklady související s jednáním s úřady ohledně stávajících geodetických bodů umístěných v bouraných zpevněných plochách, v ploše zeleně dotčené stavbou;_x000d_
 - vypracování dokumentace a zprávy o stávajících bodech vč. případné fotodokumentace;_x000d_
 - splnění požadavků vycházející z jednání s úřady - opětovné osazení na místo určení vč. zaměření, případné odstranění a vyjmutí bodů z dokumentace, apod.;_x000d_
 - vypracování závěrečné zprávy a dokumentace ohledně změn v umístění, apod. vč. případné fotodokumentace. "</t>
  </si>
  <si>
    <t>" Práce související se stávajícími geodetickými body " (1,0)</t>
  </si>
  <si>
    <t>3</t>
  </si>
  <si>
    <t>013254000</t>
  </si>
  <si>
    <t>Dokumentace skutečného provedení stavby</t>
  </si>
  <si>
    <t>CS ÚRS 2025 01</t>
  </si>
  <si>
    <t>1340941675</t>
  </si>
  <si>
    <t>Online PSC</t>
  </si>
  <si>
    <t>https://podminky.urs.cz/item/CS_URS_2025_01/013254000</t>
  </si>
  <si>
    <t xml:space="preserve">Poznámka k položce:_x000d_
" Vyhotovení dokumentace skutečného provedení přípojky v počtu  a provedení  dle zadávací dokumentace a  vyhl.MPR 499/2006 Sb.a odst.6 § 125 zákona č.183/2006 sb(stavebního zákona)  včetně fotodokumentace stavby. "</t>
  </si>
  <si>
    <t>" Dokumentace skutečného provedení stavby " (1,0)</t>
  </si>
  <si>
    <t>013274000 RTO</t>
  </si>
  <si>
    <t>Pasportizace objektu, území stavby a jejího okolí před započetím prací</t>
  </si>
  <si>
    <t>1034110767</t>
  </si>
  <si>
    <t xml:space="preserve">Poznámka k položce:_x000d_
" Jedná se např. o:_x000d_
 - pasport stavu příjezdových komunikací;
_x000d_
 - pasport stavu dotčených ploch zasažených realizací - např. ploch, na kterých bylo zřízeno ZS, byl skladován materiál, ...;
_x000d_
 - pasport dotčených objektů stavbou, ale neřešených v této etapě;_x000d_
 - pasport dalších objektů, ploch a částí areálu -  dle nutnosti. "_x000d_
</t>
  </si>
  <si>
    <t>" Pasportizace stavby a okolí před započetím prací " (1,0)</t>
  </si>
  <si>
    <t>013284000 RTO</t>
  </si>
  <si>
    <t>Pasportizace objektu, území stavby a jejího okolí po provedení prací</t>
  </si>
  <si>
    <t>-1397016041</t>
  </si>
  <si>
    <t xml:space="preserve">Poznámka k položce:_x000d_
" Jedná se např. o:_x000d_
 - pasport stavu příjezdových komunikací;
_x000d_
 - pasport stavu dotčených ploch zasažených realizací - např. ploch, na kterých bylo zřízeno ZS, byl skladován materiál, ...;
_x000d_
 - pasport dotčených objektů stavbou, ale neřešených v této etapě;_x000d_
 - pasport dalších objektů, ploch a částí areálu -  dle nutnosti. "</t>
  </si>
  <si>
    <t>" Pasportizace stavby a okolí po provedení prací " (1,0)</t>
  </si>
  <si>
    <t>VRN2</t>
  </si>
  <si>
    <t>Příprava staveniště</t>
  </si>
  <si>
    <t>6</t>
  </si>
  <si>
    <t>020001000</t>
  </si>
  <si>
    <t>-1832620952</t>
  </si>
  <si>
    <t>https://podminky.urs.cz/item/CS_URS_2025_01/020001000</t>
  </si>
  <si>
    <t>Poznámka k položce:_x000d_
" Nákaldy na veškeré práce související s přípravou staveniště. Jedná se především o:_x000d__x000d_
 - odstranění materiálů a konstrukcí - vyklizení kolem objektu pro provedení prací._x000d_
_x000d_
Případně náklady na:_x000d_
 - neočekávané demolice objektu;_x000d_
 - odstranění zátěže nebezpečnými látkami ze staveniště - dekontaminace lokality;_x000d_
 - urychleně prováděné práce - např. z důvodu negativních dopadů na zdraví, hrozící havárie, významných škod na majetku apod. "</t>
  </si>
  <si>
    <t>" Práce související s přípravou staveniště " (1,0)</t>
  </si>
  <si>
    <t>VRN3</t>
  </si>
  <si>
    <t>Zařízení staveniště</t>
  </si>
  <si>
    <t>7</t>
  </si>
  <si>
    <t>030001100 SPC</t>
  </si>
  <si>
    <t>Zřizení vybavení (zařízení) staveniště</t>
  </si>
  <si>
    <t>-201549014</t>
  </si>
  <si>
    <t>Poznámka k položce:_x000d_
" Zřízení veškerého nutné vybavení a zařízení staveniště dle potřeby či informací dle SoD. Jedná se např. o:_x000d_
 - oplocení, bezpečnostní hrazení, zabezpečení prostoru staveniště;_x000d_
 - nutné stavební buňky, kontejnery a další objektry pro zařízení;_x000d_
 - provizorní komunikace na staveništi a dopravní značení;_x000d_
 - zajištění připojení na nutné energie (el. proud, voda, Wi-Fi ...);_x000d_
 - osvětlení staveniště, informační tabule, ....;_x000d_
 - stavební výtah, jeřáb a další zařízení pro dopravu materiálu;_x000d_
 - zajištění a zřízení míst dočasných skládek;_x000d_
 - dallší vybavení staveniště a náklady na provoz, údržbu. "</t>
  </si>
  <si>
    <t>" Zřízení zařízení staveniště " (1,0)</t>
  </si>
  <si>
    <t>8</t>
  </si>
  <si>
    <t>030001200 SPC</t>
  </si>
  <si>
    <t>Pronájem vybavení (zařízení) staveniště</t>
  </si>
  <si>
    <t>113027998</t>
  </si>
  <si>
    <t>Poznámka k položce:_x000d_
" Zajištění pronájmu veškerého zřízeného vybavení staveniště - ploch, objektů, ..."</t>
  </si>
  <si>
    <t>" Pronájem zařízení staveniště " (1,0)</t>
  </si>
  <si>
    <t>9</t>
  </si>
  <si>
    <t>030001300 SPC</t>
  </si>
  <si>
    <t>Zrušení vybavení (zařízení) staveniště</t>
  </si>
  <si>
    <t>1522766293</t>
  </si>
  <si>
    <t xml:space="preserve">Poznámka k položce:_x000d_
" Zrušení vybavení staveniště, rozebrání komuniací,  vybourání věcí jejich odvoz a úprava terénu do původního stavu či stavu dle požadavků investora, SoD apod. po zrušení vybavení staveniště. "</t>
  </si>
  <si>
    <t>" Zrušení zařízení staveniště " (1,0)</t>
  </si>
  <si>
    <t>10</t>
  </si>
  <si>
    <t>034503000</t>
  </si>
  <si>
    <t>Informační tabule na staveništi</t>
  </si>
  <si>
    <t>-2010930301</t>
  </si>
  <si>
    <t>https://podminky.urs.cz/item/CS_URS_2025_01/034503000</t>
  </si>
  <si>
    <t xml:space="preserve">Poznámka k položce:_x000d_
" Případná tabule dle požadavků a informací uvedených v SoD, ZD apod."_x000d_
</t>
  </si>
  <si>
    <t>" Informační tabule " (1,0)</t>
  </si>
  <si>
    <t>VRN4</t>
  </si>
  <si>
    <t>Inženýrská činnost</t>
  </si>
  <si>
    <t>11</t>
  </si>
  <si>
    <t>040001000</t>
  </si>
  <si>
    <t>-859401666</t>
  </si>
  <si>
    <t>https://podminky.urs.cz/item/CS_URS_2025_01/040001000</t>
  </si>
  <si>
    <t xml:space="preserve">Poznámka k položce:_x000d_
" Veškerá případná inženýrská činnost._x000d_
Jedná se např. o:_x000d_
 - Dozory_x000d_
    → autorský, technický, státní stavební, dozor BOZP, ...;_x000d_
 - Posudky_x000d_
   → plán zkoušek, případný plán BOZP, ostatníí zkoušky a posudky. _x000d_
 - Zkoušky_x000d_
   → veškeré nutné zkoušky kvality materiálů a zabudovaných věcí vč. zkoušky únosnosti zemin, ... ;. _x000d_
 - Revize_x000d_
   → případná revize prvků a zařízení  neuvedených "</t>
  </si>
  <si>
    <t>" Veškerá nutná inženýrská činnost " (1,0)</t>
  </si>
  <si>
    <t>045002000</t>
  </si>
  <si>
    <t>Kompletační a koordinační činnost</t>
  </si>
  <si>
    <t>1053011616</t>
  </si>
  <si>
    <t>https://podminky.urs.cz/item/CS_URS_2025_01/045002000</t>
  </si>
  <si>
    <t xml:space="preserve">Poznámka k položce:_x000d_
" Náklady na kompletační a koordinační činnost dle ceníku 800-0 příloha 04,  odst. 0452-3,   PRO ZHOTOVITELE A PODZHOTOVITELE (HSV,PSV,M). "</t>
  </si>
  <si>
    <t>" Kompletační a koordinační činnost " (1,0)</t>
  </si>
  <si>
    <t>VRN6</t>
  </si>
  <si>
    <t>Územní vlivy</t>
  </si>
  <si>
    <t>13</t>
  </si>
  <si>
    <t>060001000</t>
  </si>
  <si>
    <t>-253065175</t>
  </si>
  <si>
    <t>https://podminky.urs.cz/item/CS_URS_2025_01/060001000</t>
  </si>
  <si>
    <t xml:space="preserve">Poznámka k položce:_x000d_
" Náklady související s územními vlivy. Jedná se např. o:_x000d_
 - vlivy klimatických podmínek;   _x000d_
 - zajištění odvodnění staveniště, zajištění proti účinkům větru,spotřeba obalového materiálu, odklizení sněhu a námrazy, posypový materiál, potřeba nadstandartních pracovních oděvů, zajištění nápojů pro zaměstnance v době vysokých teplot, čerpání vody při zaplavení výkopů nebo konstrukcí, oprava zabezpečení výkopů;                                             _x000d_
 - mimostaveništění doprava materiálů a výrobků; _x000d_
 - náklady na zížené podmínky při provádění (omezení skladování materiálu apod.). "</t>
  </si>
  <si>
    <t>" Územní vlivy " (1,0)</t>
  </si>
  <si>
    <t>VRN7</t>
  </si>
  <si>
    <t>Provozní vlivy</t>
  </si>
  <si>
    <t>14</t>
  </si>
  <si>
    <t>070001000</t>
  </si>
  <si>
    <t>259580516</t>
  </si>
  <si>
    <t>https://podminky.urs.cz/item/CS_URS_2025_01/070001000</t>
  </si>
  <si>
    <t>Poznámka k položce:_x000d_
" Náklady související s provozními vlivy níže samostatně neuvedené. Jedná se např. o:_x000d_
 - náklady na ztížený pohyb vozidel v centrech měst;_x000d_
 - náklady způsobené silničním provozem a provozem třetích osob a nelze jej v průběhu stavby vyloučit._x000d_
 - náklady spojené s pracemi v ochranných pásmech. "</t>
  </si>
  <si>
    <t>" Provozní vlivy " (1,0)</t>
  </si>
  <si>
    <t>15</t>
  </si>
  <si>
    <t>070001010 SPC</t>
  </si>
  <si>
    <t>Náklady na zábor veřejného prostranství - komunikací - po dobu realizace přípojky</t>
  </si>
  <si>
    <t>-191810203</t>
  </si>
  <si>
    <t xml:space="preserve">Poznámka k položce:_x000d_
" Náklady na zábor veřejné komunikace (chodníku, příjezdových cest apod.) po dobu realizace z důvodu výkopových prací a provádění přípojky. "_x000d_
</t>
  </si>
  <si>
    <t>" Náklady na zábor veřejného prostranství " (1,0)</t>
  </si>
  <si>
    <t>16</t>
  </si>
  <si>
    <t>072000000 SPC</t>
  </si>
  <si>
    <t xml:space="preserve">Náklady související se silničním provozem - DIO </t>
  </si>
  <si>
    <t>630487346</t>
  </si>
  <si>
    <t>Poznámka k položce:_x000d_
" Náklady související s dopravně inženýrským opatřením. Jedná se především o:_x000d_
 - náklady na případné projednání DIO s úřady (zajištění DIR); _x000d_
 - náklady na dopravní značení pro označení náhradních pěšíích tras a případného zamezení vjezdu (bariér) vč. odstranění. "</t>
  </si>
  <si>
    <t xml:space="preserve">" Nákaldy související se silničním provozem  - DIO " (1,0)</t>
  </si>
  <si>
    <t>VRN9</t>
  </si>
  <si>
    <t>Ostatní náklady</t>
  </si>
  <si>
    <t>17</t>
  </si>
  <si>
    <t>091704000</t>
  </si>
  <si>
    <t>Náklady na údržbu</t>
  </si>
  <si>
    <t>858940033</t>
  </si>
  <si>
    <t>https://podminky.urs.cz/item/CS_URS_2025_01/091704000</t>
  </si>
  <si>
    <t>Poznámka k položce:_x000d_
" Náklady na údržbu a čištění příjezdových komunikací po celou dobu výstavby "</t>
  </si>
  <si>
    <t>" Náklady na údržbu " (1,0)</t>
  </si>
  <si>
    <t>18</t>
  </si>
  <si>
    <t>094104000 RTO</t>
  </si>
  <si>
    <t>Bezpečnostní opatření na ochranu osob a majetku v rozsahu platné legislativy a dle podmínek v SoD.</t>
  </si>
  <si>
    <t>-1565679808</t>
  </si>
  <si>
    <t>" Opatření na ochranu osob a majetku " (1,0)</t>
  </si>
  <si>
    <t>1 - NOVÁ PŘÍPOJKA NN A SDĚLOVACÍHO VEDENÍ - Kabely</t>
  </si>
  <si>
    <t>M - Práce a dodávky M</t>
  </si>
  <si>
    <t xml:space="preserve">    21-M - Elektromontáže</t>
  </si>
  <si>
    <t xml:space="preserve">    22-M - Montáže technologických zařízení pro dopravní stavby</t>
  </si>
  <si>
    <t xml:space="preserve">    46-M - Zemní práce při extr.mont.pracích</t>
  </si>
  <si>
    <t>HZS - Hodinové zúčtovací sazby</t>
  </si>
  <si>
    <t>M</t>
  </si>
  <si>
    <t>Práce a dodávky M</t>
  </si>
  <si>
    <t>21-M</t>
  </si>
  <si>
    <t>Elektromontáže</t>
  </si>
  <si>
    <t>210220020</t>
  </si>
  <si>
    <t>Montáž uzemňovacího vedení s upevněním, propojením a připojením pomocí svorek v zemi s izolací spojů vodičů FeZn páskou průřezu do 120 mm2 v městské zástavbě</t>
  </si>
  <si>
    <t>m</t>
  </si>
  <si>
    <t>64</t>
  </si>
  <si>
    <t>-1131411293</t>
  </si>
  <si>
    <t>https://podminky.urs.cz/item/CS_URS_2025_01/210220020</t>
  </si>
  <si>
    <t xml:space="preserve">Poznámka k položce:_x000d_
" V ceně veškeré nutné spojovací prvky a příslušenství. "_x000d_
_x000d_
</t>
  </si>
  <si>
    <t>" Zemnící vedení pro přípojku NN a sdělovacího kabelu. "</t>
  </si>
  <si>
    <t>" Zemnící vedení pro vedení v rýhách, protlaku pro kabeláž - vedení přípojky NN. " (141,5)</t>
  </si>
  <si>
    <t>" Zemnící vedení pro vedení v rýhách pro kabeláž - vedení přípojky sdělovacího kabelu - samsotatná rýha. " (53,2)</t>
  </si>
  <si>
    <t>35442062</t>
  </si>
  <si>
    <t>pás zemnící 30x4mm FeZn</t>
  </si>
  <si>
    <t>kg</t>
  </si>
  <si>
    <t>256</t>
  </si>
  <si>
    <t>899176315</t>
  </si>
  <si>
    <t>" Zemnící vedení pro přípojku NN. "</t>
  </si>
  <si>
    <t>" Zemnící vedení pro vedení v rýhách pro kabeláž - vedení přípojky NN. " ((141,5)*0,95)*1,05</t>
  </si>
  <si>
    <t>" Zemnící vedení pro vedení v rýhách pro kabeláž - vedení přípojky sdělovacího kabelu - samost. rýha. " ((53,2)*0,95)*1,05</t>
  </si>
  <si>
    <t>" POZN: Uvažována hmotnost 1 m = 0,95 kg. "</t>
  </si>
  <si>
    <t>" POZN: V soupise je uvažováno se zemnícím pásek i v ocelové chráničce protlaku. "</t>
  </si>
  <si>
    <t>35442235</t>
  </si>
  <si>
    <t>antikorozní páska petrolátová</t>
  </si>
  <si>
    <t>kus</t>
  </si>
  <si>
    <t>-1378242851</t>
  </si>
  <si>
    <t>" Páska pro antikorozní ochranu spojů venkovního zemnícího vedení - uvažovány 4 ks " (4,0)</t>
  </si>
  <si>
    <t>" POZN: Délka pásky 1 ks uvažována 10 m. "</t>
  </si>
  <si>
    <t xml:space="preserve">" POZN: Provedení spojů součást položky montáže uzemňovacího vedení. " </t>
  </si>
  <si>
    <t>35441986</t>
  </si>
  <si>
    <t>svorka odbočovací a spojovací pro pásek 30x4mm, FeZn</t>
  </si>
  <si>
    <t>128</t>
  </si>
  <si>
    <t>-344625485</t>
  </si>
  <si>
    <t>" Svorky pro spojení zemnících pásků a vodičů " (105,0)</t>
  </si>
  <si>
    <t>" POZN: Nutno v ceně zohlednit i případné jiné, nutné svorky pro připojení. "</t>
  </si>
  <si>
    <t>210220022</t>
  </si>
  <si>
    <t>Montáž uzemňovacího vedení s upevněním, propojením a připojením pomocí svorek v zemi s izolací spojů vodičů FeZn drátem nebo lanem průměru do 10 mm v městské zástavbě</t>
  </si>
  <si>
    <t>-5271673</t>
  </si>
  <si>
    <t>https://podminky.urs.cz/item/CS_URS_2025_01/210220022</t>
  </si>
  <si>
    <t>" Zemnící vedení pro přípojku NN - případné svislé vedení pro napojení do rozvaděče trafostanice umístěné vně. "</t>
  </si>
  <si>
    <t>" Zemnící vedení pro přípojku NN - svislé vedení. " (2,5)</t>
  </si>
  <si>
    <t>35441073</t>
  </si>
  <si>
    <t>drát D 10mm FeZn</t>
  </si>
  <si>
    <t>348546257</t>
  </si>
  <si>
    <t>" Zemnící vedení pro přípojku NN - případné svislé vedení . "</t>
  </si>
  <si>
    <t>" Zemnící vedení pro přípojku NN - svislé vedení. " ((2,5)*0,62)*1,05</t>
  </si>
  <si>
    <t>" POZN: Uvažována hmotnost 1 m = 0,62 kg. "</t>
  </si>
  <si>
    <t>210812041 RTO</t>
  </si>
  <si>
    <t>Montáž izolovaných kabelů měděných do 1 kV plných nebo laněných kulatých (např. CYKY, CHKE-R), počtu a průřezu žil 4x50 mm2, uložených do ochranné trubky / vedených v objektech dle potřeby</t>
  </si>
  <si>
    <t>-463156921</t>
  </si>
  <si>
    <t>Poznámka k položce:_x000d_
" V ceně veškerý spojovací a kotvící materiál, uložení kabeláže do chrániček (pro venkovní vedení) a veškeré další nutné práce a materiál. "</t>
  </si>
  <si>
    <t>" Kabeláž pro přípojku NN "</t>
  </si>
  <si>
    <t>" Kabeláž pro vedení v rýze, protlaku " ((141,5)*1)</t>
  </si>
  <si>
    <t>" Kabeláž - svislé vedení " ((2,5)*1)</t>
  </si>
  <si>
    <t>" Kabeláž - rezerva pro vedení v trafostanici - uvažováno na 1 kabel 5,0 m " ((5,0)*1)</t>
  </si>
  <si>
    <t>" Kabeláž - vedení v objektu Vrbenského kasáren pro napojení do rozvaděčů - uvažováno na 1 kabel 100,0 m " ((100,0)*1)</t>
  </si>
  <si>
    <t>34113127</t>
  </si>
  <si>
    <t>kabel silový jádro Cu izolace PVC plášť PVC 0,6/1kV (1-CYKY) 4x50mm2</t>
  </si>
  <si>
    <t>-943083691</t>
  </si>
  <si>
    <t>" Kabeláž pro vedení v rýze, protlaku " ((141,5)*1)*1,15</t>
  </si>
  <si>
    <t>" Kabeláž - svislé vedení " ((2,5)*1)*1,15</t>
  </si>
  <si>
    <t>" Kabeláž - rezerva pro vedení v trafostanici - uvažováno na 1 kabel 5,0 m " ((5,0)*1)*1,15</t>
  </si>
  <si>
    <t>" Kabeláž - vedení v objektu Vrbenského kasáren pro napojení do rozvaděčů - uvažováno na 1 kabel 100,0 m " ((100,0)*1)*1,15</t>
  </si>
  <si>
    <t>210902021 RTO</t>
  </si>
  <si>
    <t>Montáž izolovaných kabelů hliníkových do 1 kV plných nebo laněných kulatých (např. AYKY) počtu a průřezu žil 4x185 mm2, uložených do ochranné trubky / vedených v objektech dle potřeby</t>
  </si>
  <si>
    <t>-469295332</t>
  </si>
  <si>
    <t>" Kabeláž pro vedení v rýze, protlaku " ((141,5)*2)</t>
  </si>
  <si>
    <t>" Kabeláž - svislé vedení " ((2,5)*2)</t>
  </si>
  <si>
    <t>" Kabeláž - rezerva pro vedení v trafostanici - uvažováno na 1 kabel 5,0 m " ((5,0)*2)</t>
  </si>
  <si>
    <t>" Kabeláž - vedení v objektu Vrbenského kasáren pro napojení do rozvaděčů - uvažováno na 1 kabel 100,0 m " ((100,0)*2)</t>
  </si>
  <si>
    <t>34113084</t>
  </si>
  <si>
    <t>kabel silový jádro Al izolace PVC plášť PVC 0,6/1kV (1-AYKY) 4x185mm2</t>
  </si>
  <si>
    <t>-2031494467</t>
  </si>
  <si>
    <t>" Kabeláž pro vedení v rýze, protlaku " ((141,5)*2)*1,15</t>
  </si>
  <si>
    <t>" Kabeláž - svislé vedení " ((2,5)*2)*1,15</t>
  </si>
  <si>
    <t>" Kabeláž - rezerva pro vedení v trafostanici - uvažováno na 1 kabel 5,0 m " ((5,0)*2)*1,15</t>
  </si>
  <si>
    <t>" Kabeláž - vedení v objektu Vrbenského kasáren pro napojení do rozvaděčů - uvažováno na 1 kabel 100,0 m " ((100,0)*2)*1,15</t>
  </si>
  <si>
    <t>210931901 SPC</t>
  </si>
  <si>
    <t>D+M Prostup kabeláže základy, objektem - Specifikace dle PD</t>
  </si>
  <si>
    <t>-1269028670</t>
  </si>
  <si>
    <t xml:space="preserve">Poznámka k položce:_x000d_
" V ceně případné nutné vytvoření, těsnění a zapravení prostupu, chránička vč. kotvících a spojovacích prvků, veškeré příslušenství vč. přesunu hmot. " _x000d_
</t>
  </si>
  <si>
    <t>" Prostup kabeláže základy, objektem. "</t>
  </si>
  <si>
    <t>" Prostup kabeláže do objektu - prostup do objektu kasáren " (1,0)*3</t>
  </si>
  <si>
    <t>" Prostup kabeláže do objektu - prostup do objektu trafostanice " (1,0)*3</t>
  </si>
  <si>
    <t>210999801 SPC</t>
  </si>
  <si>
    <t>D+M Napojení kabeláže na trafostanici - rozvaděčů trafostanice</t>
  </si>
  <si>
    <t>-1085131475</t>
  </si>
  <si>
    <t xml:space="preserve">Poznámka k položce:_x000d_
" V ceně chránička, kotvení chráničky, případné vytvoření a zapravení prostupů, systémové utěsnění prostupu - pro prostupy v trafostanici._x000d_
V ceně ukončení a zapojení kabeláže v trafostanici do rozvaděče vč. jeho případnéí úpravy, přeskládání apod, přesun hmot a další veškeré nutné příslušenství, práce a materiál nutný pro napojení kabeláže přípojky nN do trafostanice - rozvaděčů. "_x000d_
</t>
  </si>
  <si>
    <t xml:space="preserve">" Napojení kabeláže přípojky NN na trafostanici - rozvaděče trafostanice  "</t>
  </si>
  <si>
    <t>" Napojení kabeláže na TS " (1,0)*3</t>
  </si>
  <si>
    <t>210999802 SPC</t>
  </si>
  <si>
    <t>D+M Napojení kabeláže do rozvaděče objektu kasáren</t>
  </si>
  <si>
    <t>200045696</t>
  </si>
  <si>
    <t xml:space="preserve">Poznámka k položce:_x000d_
" V ceně chránička, kotvení chráničky, případné vytvoření a zapravení prostupů, systémové utěsnění prostupu - pro prostupy v objektu kasáren._x000d_
V ceně ukončení a zapojení kabeláže v domově do rozvaděče vč. jeho případné úpravy, přeskládání apod, přesun hmot a další veškeré nutné příslušenství, práce a materiál nutný pro napojení kabeláže do rozvaděče objektu kasáren. "_x000d_
</t>
  </si>
  <si>
    <t xml:space="preserve">" Napojení kabeláže přípojky NN do rozvaděče objektu kasáren  "</t>
  </si>
  <si>
    <t>" Napojení kabeláže na kasárna " (1,0)*3</t>
  </si>
  <si>
    <t>210999821 SPC</t>
  </si>
  <si>
    <t>D+M Napojení zemnícího pásku přípojky NN a sdělovacího vedení na zemnící soustavu objektu</t>
  </si>
  <si>
    <t>-1407184403</t>
  </si>
  <si>
    <t xml:space="preserve">Poznámka k položce:_x000d_
" V ceně veškeré nutnéí kotvící, spojovací upevňovací a jiné prvky / zajištění navaření a veškeré nutné práce a materiál související s provedením napojení zemnícího pásku rýhy na zemnící soustavu objektu vč. případných výkopových prací, a dodávky potřebného materiálu - např. svislého drátu, apod. _x000d_
V ceně také přesun hmot. "_x000d_
</t>
  </si>
  <si>
    <t>" Napojení zemnícího pásku rýhy přípojky NN na zemnící soustavu objektu "</t>
  </si>
  <si>
    <t>" Napojení zemnícího pásku na zemnící soustavu objektu Vrbenského kasáren " (1,0)</t>
  </si>
  <si>
    <t>" Napojení zemnícího pásku na zemnící soustavu objektu Gayerových kasáren " (1,0)</t>
  </si>
  <si>
    <t>" Napojení zemnícího pásku na zemnící soustavu objektu trafostanice " (1,0)*3</t>
  </si>
  <si>
    <t>" POZN: Pro trafostanici uvažovány 3 ks z důvodu předpokladu většího množství zemnících pásků TS pro vyrovnání potencionálu "</t>
  </si>
  <si>
    <t>210999899 SPC</t>
  </si>
  <si>
    <t>Veškeré práce a materiál svousející s provedením rozvodu silnoproudé kabeláže v objektu Vrbenského kasáren</t>
  </si>
  <si>
    <t>-1120611359</t>
  </si>
  <si>
    <t xml:space="preserve">Poznámka k položce:_x000d_
" V ceně veškeré nutné práce a materiál související s provedením kabeláže a jejím zapojením v objketu Vrbenského kasáren, vyjma kabeláže. Jedná se např. o:_x000d_
_x000d_
STAVAŘSKÉ PRÁCE_x000d_
 - případné nutné vystěhování a zpětné nastěhování;  _x000d_
 - případná ochrana stávajících konstrukcí před poškozením;_x000d_
 - provedení veškeré nutných prostupů pro vedení vč. jejich úpravy a zapravení - skrze betonové, zděné i SDK konstrukce;_x000d_
 - případné vysekání rýh a drážek pro vedení ve stěnách pod omítkami či v omítce;_x000d_
 - zához provedených rýh;_x000d_
 - povrchové úpravy - omítky vč-. peentrace, vyztužující síťoviny a případných lišt a profilů;_x000d_
 - povrchové úpravy - opětovná výmalba vč. penetrace a nutné zakrytí a olepení ockolních konstrukcí vč. pozdějšího odstranění;_x000d_
 - případná demontáž, uskladnění a zpětná montáž podhledů kazetových či SDK / výměna desek SDK pro zpětné provedení;_x000d_
 - případná úprava, doplnění a zapravení prostupu skrze stropní konstrukce, podlahy;_x000d_
 - pomocné lešení;_x000d_
 - úklid po provedení prací;_x000d_
 - přesun hmot;_x000d_
 - odvoz a likvidace suti;_x000d_
 - další veškeré nutné práce související s provedením kabeláže v objektu Vrbenského kasáren a zapojení do rozvaděčů._x000d_
_x000d_
ELEKTRIKÁŘSKÉ PRÁCE_x000d_
 - ochranné a úložné prvky - žlaby, ochranné trubky, ...;_x000d_
 - utěsnění otvorů po prostupech ;_x000d_
 - požární ucpávku v místě požárních úseků;_x000d_
 - veškerý nutný podružný a spojovací materiál - sádra, vruty, hmoždinky, popisové štítky, ...;_x000d_
 - revize vnitřního vedení;_x000d_
 - přesun hmot;_x000d_
 - další nutné práce a materiál patřící do elektrikářských prací související  s provedením kabeláže v objektu Vrbenského kasáren a zapojení do rozvaděčů. "</t>
  </si>
  <si>
    <t>" Veškeré práce a materiál sovuisející s provedením a napojením rozvodu silnoproudé kabeláže v objektu Vrbenského kasáren "</t>
  </si>
  <si>
    <t>" Práce a materiál v objektu Vrbenského kasáren " (1,0)</t>
  </si>
  <si>
    <t>210999901 SPC</t>
  </si>
  <si>
    <t>D+M Podružný montážní materiál</t>
  </si>
  <si>
    <t>1123993508</t>
  </si>
  <si>
    <t xml:space="preserve">Poznámka k položce:_x000d_
" V ceně také přesun hmot. "_x000d_
</t>
  </si>
  <si>
    <t xml:space="preserve">" Případný spojovací, připevňovací a jiný materiál jinde neuvedený pro přidružné práce - např. hmoždinky, vruty, sádra, apod. " </t>
  </si>
  <si>
    <t>" Veškerý nutný podružný montážní materiál " (1,0)</t>
  </si>
  <si>
    <t>210999911 SPC</t>
  </si>
  <si>
    <t>Revize</t>
  </si>
  <si>
    <t>680353963</t>
  </si>
  <si>
    <t xml:space="preserve">" Provedení revize řešené části vč. vypracování revizní zprávy " </t>
  </si>
  <si>
    <t>" Revize " (1,0)</t>
  </si>
  <si>
    <t>210999921 SPC</t>
  </si>
  <si>
    <t>Dokumentace skutečného stavu</t>
  </si>
  <si>
    <t>565994221</t>
  </si>
  <si>
    <t xml:space="preserve">" Vyhotovení dokumentace skutečného stavu vč. veškerých souvisejících prací  " </t>
  </si>
  <si>
    <t>" Dokumentace skutečného stavu " (1,0)</t>
  </si>
  <si>
    <t>22-M</t>
  </si>
  <si>
    <t>Montáže technologických zařízení pro dopravní stavby</t>
  </si>
  <si>
    <t>19</t>
  </si>
  <si>
    <t>220182031 RTO</t>
  </si>
  <si>
    <t xml:space="preserve">Zatažení / zafukování optického kabelu do ochranné HDPE trubky vč. veškerých nutných prací a příslušenství </t>
  </si>
  <si>
    <t>1123770130</t>
  </si>
  <si>
    <t xml:space="preserve">Poznámka k položce:_x000d_
" V ceně veškerý spojovací a kotvící materiál, uložení kabeláže do chrániček a veškeré další nutné práce a materiál. "_x000d_
</t>
  </si>
  <si>
    <t>" Kabeláž pro přípojku sdělovacího vedení "</t>
  </si>
  <si>
    <t>" Kabeláž pro vedení v rýze, protlaku. " ((173,1)*1)</t>
  </si>
  <si>
    <t>" Kabeláž - vedení v objektu Gayerových kasáren pro napojení do rozvaděčů - uvažováno 100,0 m " ((100,0)*1)</t>
  </si>
  <si>
    <t>" Kabeláž - vedení v objektu Vrbenského kasáren pro napojení do rozvaděčů - uvažováno 100,0 m " ((100,0)*1)</t>
  </si>
  <si>
    <t>20</t>
  </si>
  <si>
    <t>34123022</t>
  </si>
  <si>
    <t>kabel datový optický OS univerzální 12 vláken 9/125 plášť LSOH</t>
  </si>
  <si>
    <t>-940778577</t>
  </si>
  <si>
    <t>" Kabeláž pro vedení v rýze, protlaku. " ((173,1)*1)*1,15</t>
  </si>
  <si>
    <t>" Kabeláž - vedení v objektu Gayerových kasáren pro napojení do rozvaděčů - uvažováno 100,0 m " ((100,0)*1)*1,15</t>
  </si>
  <si>
    <t>" Kabeláž - vedení v objektu Vrbenského kasáren pro napojení do rozvaděčů - uvažováno 100,0 m " ((100,0)*1)*1,15</t>
  </si>
  <si>
    <t>220182039</t>
  </si>
  <si>
    <t>Uložení trubky HDPE do výkopu pro optický kabel bez zřízení lože a bez krytí průměru přes 20 mm</t>
  </si>
  <si>
    <t>-1095442380</t>
  </si>
  <si>
    <t>https://podminky.urs.cz/item/CS_URS_2025_01/220182039</t>
  </si>
  <si>
    <t>" Chránička pro optickou kabeláž HDPE D 40/3,5 - do výkopů. "</t>
  </si>
  <si>
    <t>" Chránička do výkopů, chráničky protlaku pro přípojku sdělovacího vedení " (173,1)*1</t>
  </si>
  <si>
    <t>" POZN: V soupise je uvažováno s plastovou chráničkou i v ocelové chráničce protlaku. "</t>
  </si>
  <si>
    <t>22</t>
  </si>
  <si>
    <t>34571899 SPC</t>
  </si>
  <si>
    <t>chránička optického kabelu - trubka HDPE D 40</t>
  </si>
  <si>
    <t>1967708720</t>
  </si>
  <si>
    <t>" Chránička do výkopů, chráničky protlaku pro přípojku sdělovacího vedení " ((173,1)*1)*1,1</t>
  </si>
  <si>
    <t>23</t>
  </si>
  <si>
    <t>220819201 SPC</t>
  </si>
  <si>
    <t>D+M Prostup kabeláže základy, objektem</t>
  </si>
  <si>
    <t>-738508861</t>
  </si>
  <si>
    <t>" Prostup kabeláže do objektu - prostup V2 a N2 " (2,0)</t>
  </si>
  <si>
    <t>24</t>
  </si>
  <si>
    <t>220999801 SPC</t>
  </si>
  <si>
    <t>261729320</t>
  </si>
  <si>
    <t xml:space="preserve">" Napojení kabeláže přípojky sdělovacího vedení do rozvaděče objektu kasáren  "</t>
  </si>
  <si>
    <t>" Napojení kabeláže na kasárna " (1,0)+(1,0)</t>
  </si>
  <si>
    <t>25</t>
  </si>
  <si>
    <t>220999898 SPC</t>
  </si>
  <si>
    <t>Veškeré práce a materiál svousející s provedením rozvodu optické (slaboproudé) kabeláže v objektu Gayerových kasáren</t>
  </si>
  <si>
    <t>609368530</t>
  </si>
  <si>
    <t xml:space="preserve">Poznámka k položce:_x000d_
" V ceně veškeré nutné práce a materiál související s provedením kabeláže a jejím zapojením v objketu Vrbenského kasáren, vyjma kabeláže. Jedná se např. o:_x000d_
_x000d_
STAVAŘSKÉ PRÁCE_x000d_
 - případné nutné vystěhování a zpětné nastěhování;  _x000d_
 - případná ochrana stávajících konstrukcí před poškozením;_x000d_
 - provedení veškeré nutných prostupů pro vedení vč. jejich úpravy a zapravení - skrze betonové, zděné i SDK konstrukce;_x000d_
 - případné vysekání rýh a drážek pro vedení ve stěnách pod omítkami či v omítce;_x000d_
 - zához provedených rýh;_x000d_
 - povrchové úpravy - omítky vč-. peentrace, vyztužující síťoviny a případných lišt a profilů;_x000d_
 - povrchové úpravy - opětovná výmalba vč. penetrace a nutné zakrytí a olepení ockolních konstrukcí vč. pozdějšího odstranění;_x000d_
 - případná demontáž, uskladnění a zpětná montáž podhledů kazetových či SDK / výměna desek SDK pro zpětné provedení;_x000d_
 - případná úprava, doplnění a zapravení prostupu skrze stropní konstrukce, podlahy;_x000d_
 - pomocné lešení;_x000d_
 - úklid po provedení prací;_x000d_
 - přesun hmot;_x000d_
 - odvoz a likvidace suti;_x000d_
 - další veškeré nutné práce související s provedením kabeláže v objektu Vrbenského kasáren a zapojení do rozvaděčů._x000d_
_x000d_
ELEKTRIKÁŘSKÉ PRÁCE_x000d_
 - ochranné a úložné prvky - žlaby, ochranné trubky, ...;_x000d_
 - utěsnění otvorů po prostupech;_x000d_
 - požární ucpávku v místě požárních úseků;_x000d_
 - veškerý nutný podružný a spojovací materiál - sádra, vruty, hmoždinky, popisové štítky, ...;_x000d_
 - revize vnitřního vedení;_x000d_
 - přesun hmot;_x000d_
 - další nutné práce a materiál patřící do elektrikářských prací související  s provedením kabeláže v objektu Vrbenského kasáren a zapojení do rozvaděčů. "</t>
  </si>
  <si>
    <t>" Veškeré práce a materiál sovuisející s provedením a napojením rozvodu optické (slaboproudé) kabeláže v objektu Gayerových kasáren "</t>
  </si>
  <si>
    <t>" Práce a materiál v objektu Gayerových kasáren " (1,0)</t>
  </si>
  <si>
    <t>26</t>
  </si>
  <si>
    <t>220999899 SPC</t>
  </si>
  <si>
    <t>Veškeré práce a materiál svousející s provedením rozvodu optické (slaboproudé) kabeláže v objektu Vrbenského kasáren</t>
  </si>
  <si>
    <t>1691292842</t>
  </si>
  <si>
    <t>" Veškeré práce a materiál sovuisející s provedením a napojením rozvodu optické (slaboproudé) kabeláže v objektu Vrbenského kasáren "</t>
  </si>
  <si>
    <t>27</t>
  </si>
  <si>
    <t>220999901 SPC</t>
  </si>
  <si>
    <t>-500201733</t>
  </si>
  <si>
    <t>28</t>
  </si>
  <si>
    <t>220999902 SPC</t>
  </si>
  <si>
    <t>1955590294</t>
  </si>
  <si>
    <t>29</t>
  </si>
  <si>
    <t>220999903 SPC</t>
  </si>
  <si>
    <t>304384444</t>
  </si>
  <si>
    <t>46-M</t>
  </si>
  <si>
    <t>Zemní práce při extr.mont.pracích</t>
  </si>
  <si>
    <t>30</t>
  </si>
  <si>
    <t>460010024</t>
  </si>
  <si>
    <t>Vytyčení trasy vedení kabelového (podzemního) v zastavěném prostoru</t>
  </si>
  <si>
    <t>km</t>
  </si>
  <si>
    <t>1543056681</t>
  </si>
  <si>
    <t>https://podminky.urs.cz/item/CS_URS_2025_01/460010024</t>
  </si>
  <si>
    <t xml:space="preserve">" Případné vytyčení trasy. " </t>
  </si>
  <si>
    <t>" Případné vytyčení trasy - přípojky NN. " ((173,1)/1000)</t>
  </si>
  <si>
    <t>" Případné vytyčení trasy - přípojky sdělvoacího vedení. " ((141,5)/1000)</t>
  </si>
  <si>
    <t>" POZN: Vytyčení je uvažováno pro každou část samostatně, i když je vedení ve společné rýze. "</t>
  </si>
  <si>
    <t>31</t>
  </si>
  <si>
    <t>460041111</t>
  </si>
  <si>
    <t>Čerpání vody na dopravní výšku do 10 m průměrný přítok do 400 l/min</t>
  </si>
  <si>
    <t>hod</t>
  </si>
  <si>
    <t>1808499197</t>
  </si>
  <si>
    <t>https://podminky.urs.cz/item/CS_URS_2025_01/460041111</t>
  </si>
  <si>
    <t>" Případné čerpání vody. " (7,0)</t>
  </si>
  <si>
    <t>32</t>
  </si>
  <si>
    <t>460161642</t>
  </si>
  <si>
    <t>Hloubení kabelových rýh ručně včetně urovnání dna s přemístěním výkopku do vzdálenosti 3 m od okraje jámy nebo s naložením na dopravní prostředek šířky 80 cm hloubky 80 cm v hornině třídy těžitelnosti I skupiny 3</t>
  </si>
  <si>
    <t>922293754</t>
  </si>
  <si>
    <t>https://podminky.urs.cz/item/CS_URS_2025_01/460161642</t>
  </si>
  <si>
    <t>" Hloubení rýh pro vedení přípojky NN a přípojky sdělovacího vedení - 50 % z celkové délky "</t>
  </si>
  <si>
    <t>" Hloubení rýh pro vedení přípojky NN - samostatná rýha " ((21,5)*0,5)</t>
  </si>
  <si>
    <t>" Hloubení rýh pro vedení přípojky sdělovacího vedení - samostatná rýha " ((53,1)*0,5)</t>
  </si>
  <si>
    <t>33</t>
  </si>
  <si>
    <t>460161643</t>
  </si>
  <si>
    <t>Hloubení kabelových rýh ručně včetně urovnání dna s přemístěním výkopku do vzdálenosti 3 m od okraje jámy nebo s naložením na dopravní prostředek šířky 80 cm hloubky 80 cm v hornině třídy těžitelnosti II skupiny 4</t>
  </si>
  <si>
    <t>704468021</t>
  </si>
  <si>
    <t>https://podminky.urs.cz/item/CS_URS_2025_01/460161643</t>
  </si>
  <si>
    <t>34</t>
  </si>
  <si>
    <t>460161842</t>
  </si>
  <si>
    <t>Hloubení kabelových rýh ručně včetně urovnání dna s přemístěním výkopku do vzdálenosti 3 m od okraje jámy nebo s naložením na dopravní prostředek šířky 100 cm hloubky 80 cm v hornině třídy těžitelnosti I skupiny 3</t>
  </si>
  <si>
    <t>1387844969</t>
  </si>
  <si>
    <t>https://podminky.urs.cz/item/CS_URS_2025_01/460161842</t>
  </si>
  <si>
    <t>" Hloubení rýh pro vedení přípojky NN a sdělovacího vedení - společná rýha " ((120,0)*0,5)</t>
  </si>
  <si>
    <t>" Odečet délky za úsek řešený protlakem " -((30,0)*0,5)</t>
  </si>
  <si>
    <t>35</t>
  </si>
  <si>
    <t>460161843</t>
  </si>
  <si>
    <t>Hloubení kabelových rýh ručně včetně urovnání dna s přemístěním výkopku do vzdálenosti 3 m od okraje jámy nebo s naložením na dopravní prostředek šířky 100 cm hloubky 80 cm v hornině třídy těžitelnosti II skupiny 4</t>
  </si>
  <si>
    <t>87243653</t>
  </si>
  <si>
    <t>https://podminky.urs.cz/item/CS_URS_2025_01/460161843</t>
  </si>
  <si>
    <t>36</t>
  </si>
  <si>
    <t>460241111</t>
  </si>
  <si>
    <t>Příplatek k cenám vykopávek v blízkosti podzemního vedení pro jakoukoliv třídu horniny</t>
  </si>
  <si>
    <t>m3</t>
  </si>
  <si>
    <t>-1725011328</t>
  </si>
  <si>
    <t>https://podminky.urs.cz/item/CS_URS_2025_01/460241111</t>
  </si>
  <si>
    <t>" Příplatek - 100 % " (((120-30)*1,0*0,8)+((21,5+53,1)*0,8*0,8))*1</t>
  </si>
  <si>
    <t>37</t>
  </si>
  <si>
    <t>460242111</t>
  </si>
  <si>
    <t>Provizorní zajištění inženýrských sítí ve výkopech potrubí při křížení s kabelem</t>
  </si>
  <si>
    <t>1422884818</t>
  </si>
  <si>
    <t>https://podminky.urs.cz/item/CS_URS_2025_01/460242111</t>
  </si>
  <si>
    <t>" Případné zajištění potrubí. " (10,0)</t>
  </si>
  <si>
    <t>38</t>
  </si>
  <si>
    <t>460242121</t>
  </si>
  <si>
    <t>Provizorní zajištění inženýrských sítí ve výkopech potrubí při souběhu s kabelem</t>
  </si>
  <si>
    <t>-753407223</t>
  </si>
  <si>
    <t>https://podminky.urs.cz/item/CS_URS_2025_01/460242121</t>
  </si>
  <si>
    <t>" Případné zajištění potrubí. " (20,0)</t>
  </si>
  <si>
    <t>39</t>
  </si>
  <si>
    <t>460242211</t>
  </si>
  <si>
    <t>Provizorní zajištění inženýrských sítí ve výkopech kabelů při křížení</t>
  </si>
  <si>
    <t>63344901</t>
  </si>
  <si>
    <t>https://podminky.urs.cz/item/CS_URS_2025_01/460242211</t>
  </si>
  <si>
    <t>" Případné zajištění kabeláže. " (30,0)</t>
  </si>
  <si>
    <t>40</t>
  </si>
  <si>
    <t>460242219 SPC</t>
  </si>
  <si>
    <t>D+M Zajištění a ochrana kabeláže podzemního telekomunikačního vedení ministerstva obrany při křížení</t>
  </si>
  <si>
    <t>1311655806</t>
  </si>
  <si>
    <t>Poznámka k položce:_x000d_
" V ceně veškeré nutné práce a materiál nutný pro zajištění telekomunikační kabeláže MO před prověšením či poškozením při křížení během provádění nového rozvodu přípojky - např. betonovou deskou, obedněním, podepřením, prefažlabem apod. "_x000d_
" V ceně také přesun hmot, případný odvoz a likvidace suti - po odstranění vedení. "</t>
  </si>
  <si>
    <t>" Provedení zajištění a ochrany telekomunikačního kabelu Ministerstva obrany při křížení trasy nové přípojky "</t>
  </si>
  <si>
    <t>" Zajištění a ochrana telekomunikačního kabelu MO " (2,0)</t>
  </si>
  <si>
    <t>41</t>
  </si>
  <si>
    <t>460242221</t>
  </si>
  <si>
    <t>Provizorní zajištění inženýrských sítí ve výkopech kabelů při souběhu</t>
  </si>
  <si>
    <t>-2019550543</t>
  </si>
  <si>
    <t>https://podminky.urs.cz/item/CS_URS_2025_01/460242221</t>
  </si>
  <si>
    <t>" Případné zajištění kabeláže. " (100,0)</t>
  </si>
  <si>
    <t>42</t>
  </si>
  <si>
    <t>460431622</t>
  </si>
  <si>
    <t>Zásyp kabelových rýh ručně s přemístění sypaniny ze vzdálenosti do 10 m, s uložením výkopku ve vrstvách včetně zhutnění a úpravy povrchu šířky 80 cm hloubky 40 cm z horniny třídy těžitelnosti I skupiny 3</t>
  </si>
  <si>
    <t>-1214301823</t>
  </si>
  <si>
    <t>https://podminky.urs.cz/item/CS_URS_2025_01/460431622</t>
  </si>
  <si>
    <t>" Zpětný zásyp rýh přípojky NN a přípojky sdělovacího vedení "</t>
  </si>
  <si>
    <t>" Zpětný zásyp zeminou z výkopů přípojky NN - samostatná rýha " ((21,5)*(0,2+0,3))</t>
  </si>
  <si>
    <t>" Zpětný zásyp zeminou z výkopů přípojky sdělovacího vedení - samostatná rýha " ((53,1)*(0,2+0,3))</t>
  </si>
  <si>
    <t>" POZN: Původní hloubka byla 0,8 m, ale 0,4 m písek. Z tohoto důvodu uvažován zásyp do hloubky 40 cm - hloubka od horní hrany písku po terén. "</t>
  </si>
  <si>
    <t>43</t>
  </si>
  <si>
    <t>460431623</t>
  </si>
  <si>
    <t>Zásyp kabelových rýh ručně s přemístění sypaniny ze vzdálenosti do 10 m, s uložením výkopku ve vrstvách včetně zhutnění a úpravy povrchu šířky 80 cm hloubky 40 cm z horniny třídy těžitelnosti II skupiny 4</t>
  </si>
  <si>
    <t>-897770569</t>
  </si>
  <si>
    <t>https://podminky.urs.cz/item/CS_URS_2025_01/460431623</t>
  </si>
  <si>
    <t>44</t>
  </si>
  <si>
    <t>460431822</t>
  </si>
  <si>
    <t>Zásyp kabelových rýh ručně s přemístění sypaniny ze vzdálenosti do 10 m, s uložením výkopku ve vrstvách včetně zhutnění a úpravy povrchu šířky 100 cm hloubky 40 cm z horniny třídy těžitelnosti I skupiny 3</t>
  </si>
  <si>
    <t>98348165</t>
  </si>
  <si>
    <t>https://podminky.urs.cz/item/CS_URS_2025_01/460431822</t>
  </si>
  <si>
    <t>" Zpětný zásyp zeminou z výkopů přípojky NN a sdělovacího vedení - společná rýha " ((120,0)*(0,2+0,3))</t>
  </si>
  <si>
    <t>45</t>
  </si>
  <si>
    <t>460431823</t>
  </si>
  <si>
    <t>Zásyp kabelových rýh ručně s přemístění sypaniny ze vzdálenosti do 10 m, s uložením výkopku ve vrstvách včetně zhutnění a úpravy povrchu šířky 100 cm hloubky 40 cm z horniny třídy těžitelnosti II skupiny 4</t>
  </si>
  <si>
    <t>-240952191</t>
  </si>
  <si>
    <t>https://podminky.urs.cz/item/CS_URS_2025_01/460431823</t>
  </si>
  <si>
    <t>46</t>
  </si>
  <si>
    <t>460631211</t>
  </si>
  <si>
    <t>Zemní protlaky řízené horizontální vrtání v hornině třídy těžitelnosti I a II skupiny 1 až 4 včetně protlačení trub v hloubce do 6 m vnějšího průměru vrtu do 90 mm</t>
  </si>
  <si>
    <t>441390299</t>
  </si>
  <si>
    <t>https://podminky.urs.cz/item/CS_URS_2025_01/460631211</t>
  </si>
  <si>
    <t xml:space="preserve">" Zemní protlak pro provedení kabeláže pod dlážděnou plochou ze žulových kostek - kolem vjezdu do parkovacího domu. " </t>
  </si>
  <si>
    <t>" Zemní protlak pro kabeláž přípojky sdělovacího vedení - uvažována maximální délka 30,0 m " (30,0)*1</t>
  </si>
  <si>
    <t>" Případný zemní protlak pro provedení zemnícího pásku - uvažována maximální délka 30,0 m " (30,0)*1</t>
  </si>
  <si>
    <t>47</t>
  </si>
  <si>
    <t>55283905</t>
  </si>
  <si>
    <t>trubka ocelová bezešvá hladká jakost 11 353 57x2,9mm</t>
  </si>
  <si>
    <t>-1549212240</t>
  </si>
  <si>
    <t xml:space="preserve">" Ochranná trubka zemního protlaku pro provedení kabeláže pod dlážděnou plochou ze žulových kostek - kolem vjezdu do parkovacího domu. " </t>
  </si>
  <si>
    <t>" Případná ochranná trubka zemního protlaku pro provedení zemnícího pásku - uvažována maximální délka 30,0 m " ((30,0)*1)*1,05</t>
  </si>
  <si>
    <t>48</t>
  </si>
  <si>
    <t>14011062</t>
  </si>
  <si>
    <t>trubka ocelová bezešvá hladká jakost 11 353 89x5mm</t>
  </si>
  <si>
    <t>-1476766204</t>
  </si>
  <si>
    <t>" Ochranná trubka zemního protlaku pro kabeláž přípojky sdělovacího vedení - uvažována maximální délka 30,0 m " ((30,0)*1)*1,05</t>
  </si>
  <si>
    <t>49</t>
  </si>
  <si>
    <t>460631213</t>
  </si>
  <si>
    <t>Zemní protlaky řízené horizontální vrtání v hornině třídy těžitelnosti I a II skupiny 1 až 4 včetně protlačení trub v hloubce do 6 m vnějšího průměru vrtu přes 110 do 140 mm</t>
  </si>
  <si>
    <t>475955337</t>
  </si>
  <si>
    <t>https://podminky.urs.cz/item/CS_URS_2025_01/460631213</t>
  </si>
  <si>
    <t>" Zemní protlak pro kabeláž přípojky NN - kabel CYKY 4×50 mm2 - uvažována maximální délka 30,0 m " (30,0)*1</t>
  </si>
  <si>
    <t>50</t>
  </si>
  <si>
    <t>14011094</t>
  </si>
  <si>
    <t>trubka ocelová bezešvá hladká jakost 11 353 133x4,5mm</t>
  </si>
  <si>
    <t>-690686456</t>
  </si>
  <si>
    <t>" Ochranná trubka zemního protlaku pro kabeláž přípojky NN - kabel CYKY 4×50 mm2 - uvažována maximální délka 30,0 m " ((30,0)*1)*1,05</t>
  </si>
  <si>
    <t>51</t>
  </si>
  <si>
    <t>460631214</t>
  </si>
  <si>
    <t>Zemní protlaky řízené horizontální vrtání v hornině třídy těžitelnosti I a II skupiny 1 až 4 včetně protlačení trub v hloubce do 6 m vnějšího průměru vrtu přes 140 do 180 mm</t>
  </si>
  <si>
    <t>813553355</t>
  </si>
  <si>
    <t>https://podminky.urs.cz/item/CS_URS_2025_01/460631214</t>
  </si>
  <si>
    <t>" Zemní protlak pro kabeláž přípojky NN - AYKY 4×185 mm2 - uvažována maximální délka 30,0 m " (30,0)*2</t>
  </si>
  <si>
    <t>52</t>
  </si>
  <si>
    <t>14011098</t>
  </si>
  <si>
    <t>trubka ocelová bezešvá hladká jakost 11 353 159x4,5mm</t>
  </si>
  <si>
    <t>-1338730976</t>
  </si>
  <si>
    <t>" Ochranná trubka zemního protlaku pro kabeláž přípojky NN - AYKY 4×185 mm2 - uvažována maximální délka 30,0 m " ((30,0)*2)*1,05</t>
  </si>
  <si>
    <t>53</t>
  </si>
  <si>
    <t>460632114</t>
  </si>
  <si>
    <t>Zemní protlaky zemní práce nutné k provedení protlaku výkop včetně zásypu ručně startovací jáma v hornině třídy těžitelnosti II skupiny 4</t>
  </si>
  <si>
    <t>-599936174</t>
  </si>
  <si>
    <t>https://podminky.urs.cz/item/CS_URS_2025_01/460632114</t>
  </si>
  <si>
    <t>" Provedení startovací jámy pro zemní protlak - uvažován rozměr jámy 2,0×2,0×1,3 m "</t>
  </si>
  <si>
    <t>" Provedení startovací jámy " (1,0)</t>
  </si>
  <si>
    <t>54</t>
  </si>
  <si>
    <t>460632214</t>
  </si>
  <si>
    <t>Zemní protlaky zemní práce nutné k provedení protlaku výkop včetně zásypu ručně koncová jáma v hornině třídy těžitelnosti II skupiny 4</t>
  </si>
  <si>
    <t>1819938331</t>
  </si>
  <si>
    <t>https://podminky.urs.cz/item/CS_URS_2025_01/460632214</t>
  </si>
  <si>
    <t>" Provedení koncové jámy pro zemní protlak - uvažován rozměr jámy 2,0×2,0×1,3 m "</t>
  </si>
  <si>
    <t>" Provedení koncové jámy " (1,0)</t>
  </si>
  <si>
    <t>55</t>
  </si>
  <si>
    <t>460282112</t>
  </si>
  <si>
    <t>Pažení výkopů pažicími boxy rýh kabelových hloubka výkopu do 4 m, šířka přes 1,2 do 2,5 m</t>
  </si>
  <si>
    <t>m2</t>
  </si>
  <si>
    <t>297692463</t>
  </si>
  <si>
    <t>https://podminky.urs.cz/item/CS_URS_2025_01/460282112</t>
  </si>
  <si>
    <t>" Paždící boxy pro rozepření startovacích a koncováých jam - uvažováno ze 2 stran 100 % z plochy. "</t>
  </si>
  <si>
    <t>" Pažení starovací jámy " ((2,0*1,3)*2)</t>
  </si>
  <si>
    <t>" Pažení koncové jámy " ((2,0*1,3)*2)</t>
  </si>
  <si>
    <t>56</t>
  </si>
  <si>
    <t>460282512</t>
  </si>
  <si>
    <t>Pažení výkopů pažicími boxy rýh kabelových odstranění boxů hloubka výkopu do 4 m, šířka přes 1,2 do 2,5 m</t>
  </si>
  <si>
    <t>-548505368</t>
  </si>
  <si>
    <t>https://podminky.urs.cz/item/CS_URS_2025_01/460282512</t>
  </si>
  <si>
    <t>" Odstraění pažících boxů pro rozepření jam pro protlak " (10,4)</t>
  </si>
  <si>
    <t>57</t>
  </si>
  <si>
    <t>460661114</t>
  </si>
  <si>
    <t>Kabelové lože z písku včetně podsypu, zhutnění a urovnání povrchu pro kabely nn bez zakrytí, šířky přes 65 do 80 cm</t>
  </si>
  <si>
    <t>-1216100451</t>
  </si>
  <si>
    <t>https://podminky.urs.cz/item/CS_URS_2025_01/460661114</t>
  </si>
  <si>
    <t xml:space="preserve">" Kabelové lože pro vedení přípojky NN a přípojky sdělovacího vedení " </t>
  </si>
  <si>
    <t>" Kabelové lože z písku pro vedení přípojky NN - samostatná rýha - celková tl. 400 mm " ((21,5)*2,0)</t>
  </si>
  <si>
    <t xml:space="preserve">" Kabelové lože z písku pro vedení přípojky sdělovacího vedení - samostatná rýha  - celková tl. 400 mm " ((53,1)*2,0)</t>
  </si>
  <si>
    <t>" POZN: V položce uvažováno lože tl. 200 mm, celkové lože (i jako obsyp) nutné pro položení 400 mm › množství násobeno 2×. "</t>
  </si>
  <si>
    <t>58</t>
  </si>
  <si>
    <t>460661115</t>
  </si>
  <si>
    <t>Kabelové lože z písku včetně podsypu, zhutnění a urovnání povrchu pro kabely nn bez zakrytí, šířky přes 80 do 100 cm</t>
  </si>
  <si>
    <t>277615627</t>
  </si>
  <si>
    <t>https://podminky.urs.cz/item/CS_URS_2025_01/460661115</t>
  </si>
  <si>
    <t>" Kabelové lože z písku - společná rýha - celková tl. 400 mm " ((120,0)*2,0)</t>
  </si>
  <si>
    <t>" Odečet délky za úsek řešený protlakem " -((30,0)*2,0)</t>
  </si>
  <si>
    <t>59</t>
  </si>
  <si>
    <t>460671114</t>
  </si>
  <si>
    <t>Výstražné prvky pro krytí kabelů včetně vyrovnání povrchu rýhy, rozvinutí a uložení fólie, šířky přes 35 do 40 cm</t>
  </si>
  <si>
    <t>2008459171</t>
  </si>
  <si>
    <t>https://podminky.urs.cz/item/CS_URS_2025_01/460671114</t>
  </si>
  <si>
    <t>" Výstražná fólie přípojky NN a sdělovacího vedení "</t>
  </si>
  <si>
    <t>" Výstražná fólie pro kabeláž přípojky NN a sděl. ved. - uvažovány 2 fólie vedle sebe " ((120,0)*2)</t>
  </si>
  <si>
    <t>" Výstražná fólie pro kabeláž přípojky NN - samostatná rýha - uvažovány 2 fólie vedle sebe " ((21,5)*2)</t>
  </si>
  <si>
    <t>" Výstražná fólie pro kabeláž přípojka sděl. ved. - samostatná rýha - uvažovány 2 fólie vedle sebe " ((53,1)*2)</t>
  </si>
  <si>
    <t>" Odečet délky za úsek řešený protlakem " -((30,0)*2)</t>
  </si>
  <si>
    <t>60</t>
  </si>
  <si>
    <t>460791213</t>
  </si>
  <si>
    <t>Montáž trubek ochranných uložených volně do rýhy plastových ohebných, vnitřního průměru přes 50 do 90 mm</t>
  </si>
  <si>
    <t>-1231561275</t>
  </si>
  <si>
    <t>https://podminky.urs.cz/item/CS_URS_2025_01/460791213</t>
  </si>
  <si>
    <t xml:space="preserve">Poznámka k položce:_x000d_
" V ceně kotvící a spojovací materiál, uložení a veškeré dalšní nutné práce a materiál. " _x000d_
</t>
  </si>
  <si>
    <t>" Chránička HDPE D 75/90 mm - do výkopů. "</t>
  </si>
  <si>
    <t>" Chránička do výkopů pro přípojku NN - kabel CYKY 4×50 mm2 " (141,5)*1</t>
  </si>
  <si>
    <t>Mezisoučet</t>
  </si>
  <si>
    <t>" Chránička HDPE D 75/90 mm - pro svislé vedení kabeláže. "</t>
  </si>
  <si>
    <t>" Případná chránička pro svislé vedení přípojky NN " (2,5)*3</t>
  </si>
  <si>
    <t>" POZN: Nasutnutí / uložení kabelu do chrániček je součástí ceny montáže kabeláže. "</t>
  </si>
  <si>
    <t>61</t>
  </si>
  <si>
    <t>34571354</t>
  </si>
  <si>
    <t>trubka elektroinstalační ohebná dvouplášťová korugovaná HDPE (chránička) D 75/90mm</t>
  </si>
  <si>
    <t>713748245</t>
  </si>
  <si>
    <t>" Chránička do výkopů pro přípojku NN - kabel CYKY 4×50 mm2 " ((141,5)*1)*1,1</t>
  </si>
  <si>
    <t>" Případná chránička pro svislé vedení přípojky NN " ((2,5)*3)*1,1</t>
  </si>
  <si>
    <t>62</t>
  </si>
  <si>
    <t>460791214</t>
  </si>
  <si>
    <t>Montáž trubek ochranných uložených volně do rýhy plastových ohebných, vnitřního průměru přes 90 do 110 mm</t>
  </si>
  <si>
    <t>-79265802</t>
  </si>
  <si>
    <t>https://podminky.urs.cz/item/CS_URS_2025_01/460791214</t>
  </si>
  <si>
    <t>" Chránička HDPE D 93/110 mm - do výkopů. "</t>
  </si>
  <si>
    <t>" Chránička do výkopů pro přípojku NN - kabel AYKY 4×185 mm2 " (141,5)*2</t>
  </si>
  <si>
    <t>63</t>
  </si>
  <si>
    <t>34571355</t>
  </si>
  <si>
    <t>trubka elektroinstalační ohebná dvouplášťová korugovaná HDPE (chránička) D 93/110mm</t>
  </si>
  <si>
    <t>1596816052</t>
  </si>
  <si>
    <t>" Chránička do výkopů pro přípojku NN - kabel AYKY 4×185 mm2 " ((141,5)*2)*1,1</t>
  </si>
  <si>
    <t>460371121</t>
  </si>
  <si>
    <t>Naložení výkopku strojně z hornin třídy těžitelnosti I skupiny 1 až 3</t>
  </si>
  <si>
    <t>1323959913</t>
  </si>
  <si>
    <t>https://podminky.urs.cz/item/CS_URS_2025_01/460371121</t>
  </si>
  <si>
    <t>" Případné naložený výkopku pro přemístění zeminy pro zpětný zásyp "</t>
  </si>
  <si>
    <t>" Naložení pro odvoz zeminy na meziskládku při elektromontážních pracích - společná rýha " ((120,0-30,0)*1,0*(0,8-0,4))*(0,2+0,3)</t>
  </si>
  <si>
    <t>" Naložení pro odvoz zeminy na meziskládku při elektromontážních pracích - samostatné rýhy " ((21,5+53,1)*0,8*(0,8-0,4))*(0,2+0,3)</t>
  </si>
  <si>
    <t>" Naložení výkopku pro odvoz zeminy z meziskládkypro zpětný zásyp "</t>
  </si>
  <si>
    <t>" Naložení pro odvoz zeminy z meziskládky pro zpětný zásyp rýhy při elektromontážních pracích - společná rýha " ((120,0-30,0)*1,0*(0,8-0,4))*(0,2+0,3)</t>
  </si>
  <si>
    <t>" Naložení pro odvoz zeminy z meziskládky pro zpětný zásyp rýhy při elektromont. pracích - samostatné rýhy " ((21,5+53,1)*0,8*(0,8-0,4))*(0,2+0,3)</t>
  </si>
  <si>
    <t>65</t>
  </si>
  <si>
    <t>460371123</t>
  </si>
  <si>
    <t>Naložení výkopku strojně z hornin třídy těžitelnosti II skupiny 4 až 5</t>
  </si>
  <si>
    <t>-559263757</t>
  </si>
  <si>
    <t>https://podminky.urs.cz/item/CS_URS_2025_01/460371123</t>
  </si>
  <si>
    <t>" Naložení pro odvoz zeminy na meziskládku při elektromontážních pracích - starovací a koncová jáma " (2,0*2,0*1,3)*2</t>
  </si>
  <si>
    <t>" Naložení pro odvoz zeminy z meziskládky pro zpětný zásyp rýhy při elektromont. pracích - starovací a koncová jáma " (2,0*2,0*1,3)*2</t>
  </si>
  <si>
    <t>66</t>
  </si>
  <si>
    <t>460341112</t>
  </si>
  <si>
    <t>Vodorovné přemístění (odvoz) horniny dopravními prostředky včetně složení, bez naložení a rozprostření jakékoliv třídy, na vzdálenost přes 50 do 500 m</t>
  </si>
  <si>
    <t>-1852438463</t>
  </si>
  <si>
    <t>https://podminky.urs.cz/item/CS_URS_2025_01/460341112</t>
  </si>
  <si>
    <t>" Případné vodorovné přemístění vykopané zeminu nutné pro zpětný zásyp na meziskládku "</t>
  </si>
  <si>
    <t>" Odvoz zeminy na meziskládku " (18,0+11,936)+(18,0+11,936+10,4)</t>
  </si>
  <si>
    <t>" Případné vodorovné přemístění vykopané zeminu nutné pro zpětný zásyp z meziskládky pro zpětný zásyp "</t>
  </si>
  <si>
    <t>" Odvoz zeminy z meziskládky " (18,0+11,936)+(18,0+11,936+10,4)</t>
  </si>
  <si>
    <t>67</t>
  </si>
  <si>
    <t>171251201</t>
  </si>
  <si>
    <t>Uložení sypaniny na skládky nebo meziskládky bez hutnění s upravením uložené sypaniny do předepsaného tvaru</t>
  </si>
  <si>
    <t>2088364503</t>
  </si>
  <si>
    <t>https://podminky.urs.cz/item/CS_URS_2025_01/171251201</t>
  </si>
  <si>
    <t>" Uložení sypaniny na meziskládce před zpětným přemístěním pro zásyp " (18,0+11,936)+(18,0+11,936+10,4)</t>
  </si>
  <si>
    <t>68</t>
  </si>
  <si>
    <t>-1380694551</t>
  </si>
  <si>
    <t xml:space="preserve">" Nakládání zeminy pro odvoz z výkopových prací pro elektromontážní práce " </t>
  </si>
  <si>
    <t>" Naložení pro odvoz zeminy z výkopových prací pro elektromontáže - společná rýha " ((120,0-30,0)*1,0*(0,8-0,4))*(0,2+0,3)</t>
  </si>
  <si>
    <t>" Naložení pro odvoz zeminy z výkopových prací pro elektromontáže - samostatné rýhy " ((21,5+53,1)*0,8*(0,8-0,4))*(0,2+0,3)</t>
  </si>
  <si>
    <t xml:space="preserve">" Nakládání zeminy pro odvoz z výkopových prací pro elektromontážní práce - protlak " </t>
  </si>
  <si>
    <t>" Naložení pro odvoz zeminy z výkopových prací pro elektromontážní práce - protlak - průměr do 90 mm " (((0,09/2)*(0,09/2)*3,141593*(30,0))*2)*0,5</t>
  </si>
  <si>
    <t>" Naložení pro odvoz zeminy z výkopových prací pro elektromontážní práce - protlak - průměr do 140 mm " (((0,14/2)*(0,14/2)*3,141593*(30,0))*2)*0,5</t>
  </si>
  <si>
    <t>69</t>
  </si>
  <si>
    <t>-1393551084</t>
  </si>
  <si>
    <t>70</t>
  </si>
  <si>
    <t>460341113</t>
  </si>
  <si>
    <t>Vodorovné přemístění (odvoz) horniny dopravními prostředky včetně složení, bez naložení a rozprostření jakékoliv třídy, na vzdálenost přes 500 do 1000 m</t>
  </si>
  <si>
    <t>1280466526</t>
  </si>
  <si>
    <t>https://podminky.urs.cz/item/CS_URS_2025_01/460341113</t>
  </si>
  <si>
    <t xml:space="preserve">" Vodorovné přemístění vytěžené zeminy na skládku / recyklační skládku do 1 000 m " </t>
  </si>
  <si>
    <t>" Přemístění vykopané zeminy " (18,0+11,936+0,191+0,462)+(18,0+11,936+0,191+0,462)</t>
  </si>
  <si>
    <t>71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</si>
  <si>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</si>
  <si>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</si>
  <si>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211564288</t>
  </si>
  <si>
    <t>https://podminky.urs.cz/item/CS_URS_2025_01/460341121</t>
  </si>
  <si>
    <t>" Příplatek k vodorovnému přemístění vytěžené zeminy na skládku / recyklační skládku přes 1 000 m za každých dalších 1 000 m "</t>
  </si>
  <si>
    <t>" Uvažována skládka ve vzdálenosti do 20 km</t>
  </si>
  <si>
    <t>" Přemístění vykopané zeminy " ((18,0+11,936+0,191+0,462)+(18,0+11,936+0,191+0,462))*19</t>
  </si>
  <si>
    <t>72</t>
  </si>
  <si>
    <t>460361121</t>
  </si>
  <si>
    <t>Poplatek (skládkovné) za uložení zeminy na recyklační skládce zatříděné do Katalogu odpadů pod kódem 17 05 04</t>
  </si>
  <si>
    <t>t</t>
  </si>
  <si>
    <t>193362822</t>
  </si>
  <si>
    <t>https://podminky.urs.cz/item/CS_URS_2025_01/460361121</t>
  </si>
  <si>
    <t xml:space="preserve">Poznámka k položce:_x000d_
"  Včetně naložení, svislého a vodorovného přesunu zeminy / sypaniny / výkopku. 
Likvidace v souladu se zákonem č. 541/2020 Sb. O odpadech vč. správného začleněné dle přílohy č. 1 vyhlášky č. 8/2021 o Katalogu odpadů a posuzování vlastností odpadů (Katalog odpadů). 
Likvidace dle technologie na místa určené zhotovitelem, včetně poplatků za uložení zeminy / sypaniny / výkopku. "_x000d_
</t>
  </si>
  <si>
    <t xml:space="preserve">" Poplatek za uložení na skládce / recyklační skládce (skládkovné) zeminy a kamení kód odpadu 17 05 04 " </t>
  </si>
  <si>
    <t>" Poplatek za uložení vykopané zeminy " (((18,0+11,936+0,191+0,462)+(18,0+11,936+0,191+0,462))*2)</t>
  </si>
  <si>
    <t>" POZN: Množství ze poplatek násobeno vzhledem k MJ koeficientem 2,0 =&gt; 1 m3 = 2,0 t. "</t>
  </si>
  <si>
    <t>73</t>
  </si>
  <si>
    <t>469981111</t>
  </si>
  <si>
    <t>Přesun hmot pro pomocné stavební práce při elektromontážích dopravní vzdálenost do 1 000 m</t>
  </si>
  <si>
    <t>1285505595</t>
  </si>
  <si>
    <t>https://podminky.urs.cz/item/CS_URS_2025_01/469981111</t>
  </si>
  <si>
    <t>Poznámka k položce:_x000d_
" POZN: V množství je uvažováno i s přesunem zeminy pro lože a obsyp ochranných trubek kabeláže. "</t>
  </si>
  <si>
    <t>" Přesun hmot pro elektromontážní práce - oddíl 21-M. " 2,822</t>
  </si>
  <si>
    <t>" Přesun hmot pro elektromontážní práce - oddíl 22-M. " 0,080</t>
  </si>
  <si>
    <t>" Přesun hmot pro elektromontážní práce - oddíl 46-M. " 122,988</t>
  </si>
  <si>
    <t>" POZN: V položce uvažováno také s přesunem hmot pro kabelové lože v důsledku nemožnosti ukládat v ochranném pásmu kabeláže MO. "</t>
  </si>
  <si>
    <t>HZS</t>
  </si>
  <si>
    <t>Hodinové zúčtovací sazby</t>
  </si>
  <si>
    <t>74</t>
  </si>
  <si>
    <t>HZS2231</t>
  </si>
  <si>
    <t>Hodinové zúčtovací sazby profesí PSV provádění stavebních instalací elektrikář</t>
  </si>
  <si>
    <t>512</t>
  </si>
  <si>
    <t>314337232</t>
  </si>
  <si>
    <t>https://podminky.urs.cz/item/CS_URS_2025_01/HZS2231</t>
  </si>
  <si>
    <t>" Stavební práce, dodávky spojené s provedením funkčního celku M + s prací v objektech - výpomoce, doplňkové práce a dodávky, kompletace apod. " (15)</t>
  </si>
  <si>
    <t>2 - NOVÁ PŘÍPOJKA NN A SDĚLOVACÍHO VEDENÍ - Zpevněné plochy a sadové úpravy</t>
  </si>
  <si>
    <t xml:space="preserve">Uvažované šířky pro vybourání a navrácení zpevněných ploch a provedení sadových úpravy jsou uvažovány o 20 cm větší než je šířka hloubené rýhy pro položení kabelu.  S odstraněním a navrácením podkaldních vrstev pod jednotlivé zpevněné plochy je uvyžováno v rámci výkopových prací a zpětného zásypu. Zde je uvažováno pouze s odstraněním a novým provedením lože.  Řezání dlažby a zpětné správné výškové napojení není v SP uvažováno právě s ohledem na to, že se jedná o dlažbu. Případné řezání dlažby, zajištění výškového napojení a další práce je nutno zohlednit v jednotkové ceně. </t>
  </si>
  <si>
    <t>460021111</t>
  </si>
  <si>
    <t>Sejmutí ornice ručně včetně rozpojení a odhozu ornice do vzdálenosti 3 m nebo naložení na dopravní prostředek tl. vrstvy do 20 cm</t>
  </si>
  <si>
    <t>-15158869</t>
  </si>
  <si>
    <t>https://podminky.urs.cz/item/CS_URS_2025_01/460021111</t>
  </si>
  <si>
    <t xml:space="preserve">" Sejmutí orncie v zeleni pro provedení přípojky NN a sdělovacího vedení " </t>
  </si>
  <si>
    <t>" Práce se zelení pro vedení přípojky NN - samostatná rýha " (0,8)*1,0</t>
  </si>
  <si>
    <t>" Práce se zelení pro vedení přípojky sdělovacího vedení - samostatná rýha " (2,8)*1,0</t>
  </si>
  <si>
    <t>" Práce se zelení pro vedení přípojky NN a sdělovacího vedení - společná rýha " (2,0)*1,2</t>
  </si>
  <si>
    <t>460541112</t>
  </si>
  <si>
    <t>Úprava pláně strojně v hornině třídy těžitelnosti I skupiny 1 až 3 se zhutněním</t>
  </si>
  <si>
    <t>-759838357</t>
  </si>
  <si>
    <t>https://podminky.urs.cz/item/CS_URS_2025_01/460541112</t>
  </si>
  <si>
    <t>" Úprava ploch před realizací zpevněných ploch. " (17,1+175,18)</t>
  </si>
  <si>
    <t>" Úprava ploch před realizací sadových úprav - zatravněné plochy. " (6,0)</t>
  </si>
  <si>
    <t>460551111</t>
  </si>
  <si>
    <t>Rozprostření a urovnání ornice ručně včetně přemístění hromad nebo dočasných skládek na místo spotřeby ze vzdálenosti do 3 m při souvislé ploše, tl. vrstvy do 20 cm</t>
  </si>
  <si>
    <t>-287796967</t>
  </si>
  <si>
    <t>https://podminky.urs.cz/item/CS_URS_2025_01/460551111</t>
  </si>
  <si>
    <t xml:space="preserve">" Rozprostření sejmuté orncie v zeleni pro provedení přípojky NN a sdělovacího vedení " </t>
  </si>
  <si>
    <t>460581121</t>
  </si>
  <si>
    <t>Úprava terénu zatravnění, včetně dodání osiva a zalití vodou na rovině</t>
  </si>
  <si>
    <t>1885686781</t>
  </si>
  <si>
    <t>https://podminky.urs.cz/item/CS_URS_2025_01/460581121</t>
  </si>
  <si>
    <t xml:space="preserve">" Dosetí a zatravnění po rozprostření sejmuté ornice vč. zalití vodou po provedení přípojky NN a sdělovacího vedení " </t>
  </si>
  <si>
    <t>460881513</t>
  </si>
  <si>
    <t>Kryt vozovek a chodníků kladení dlažby (materiál ve specifikaci) včetně spárování, do lože z kameniva těženého z kostek kamenných mozaikových</t>
  </si>
  <si>
    <t>1071080076</t>
  </si>
  <si>
    <t>https://podminky.urs.cz/item/CS_URS_2025_01/460881513</t>
  </si>
  <si>
    <t>" Kladení očištěné mozaikové dlažby (kostek) areálového chodníku pro provedení přípojky NN a sdělovacího vedení "</t>
  </si>
  <si>
    <t>" Kladení dlažby (kostek) po vedení přípojky NN - samostatná rýha " (17,1)*1,0</t>
  </si>
  <si>
    <t>58381005</t>
  </si>
  <si>
    <t>kostka štípaná dlažební mozaika žula 4/6 šedá</t>
  </si>
  <si>
    <t>-1586745376</t>
  </si>
  <si>
    <t>" Dodávka mozaikové dlažby (kostek) areálového chodníku - rezerva v případě poškozených - uvažováno 10 % z celkové plochy "</t>
  </si>
  <si>
    <t>" Dlažba (kostky) pro provedení přípojky NN - samostatná rýha " ((17,1)*1,0)*0,1</t>
  </si>
  <si>
    <t>460881611</t>
  </si>
  <si>
    <t>Kryt vozovek a chodníků kladení dlažby (materiál ve specifikaci) včetně spárování, do lože z kameniva těženého z dlaždic betonových čtyřhranných</t>
  </si>
  <si>
    <t>1087145993</t>
  </si>
  <si>
    <t>https://podminky.urs.cz/item/CS_URS_2025_01/460881611</t>
  </si>
  <si>
    <t xml:space="preserve">" Kladení očištěné betonové dlažby chodníku po provedení přípojky NN a sdělovacího vedení " </t>
  </si>
  <si>
    <t>" Kladení dlažby po provedení přípojky NN - samostatná rýha " (3,6)*1,0</t>
  </si>
  <si>
    <t>" Kladení dlažby po provedení přípojky sdělovacího vedení - samostatná rýha " (50,3)*1,0</t>
  </si>
  <si>
    <t>" Kladení dlažby po provedení přípojky NN a sdělovacího vedení - společná rýha " (94,4)*1,2</t>
  </si>
  <si>
    <t>" Kladení dlažby po provedení přípojky NN a sdělovacího vedení - koncová a startovací jáma " (2,0*2,0)*2</t>
  </si>
  <si>
    <t>59248005</t>
  </si>
  <si>
    <t>dlažba chodníková betonová 300x300mm tl 50mm přírodní</t>
  </si>
  <si>
    <t>-1183089739</t>
  </si>
  <si>
    <t>" Dodávka chodníkové dlažby - rezerva v případě poškozených - uvažováno 10 % z celkové plochy "</t>
  </si>
  <si>
    <t>" Dlažba pro provedení přípojky NN - samostatná rýha " ((3,6)*1,0)*0,1</t>
  </si>
  <si>
    <t>" Dlažba pro provedení přípojky sdělovacího vedení - samostatná rýha " ((50,3)*1,0)*0,1</t>
  </si>
  <si>
    <t>" Dlažba pro provedení přípojky NN a sdělovacího vedení - společná rýha " ((94,4)*1,2)*0,1</t>
  </si>
  <si>
    <t>" Dlažba pro provedení přípojky NN a sdělovacího vedení - koncová a startovací jáma " ((2,0*2,0)*2)*0,1</t>
  </si>
  <si>
    <t>468021132</t>
  </si>
  <si>
    <t>Vytrhání dlažby včetně ručního rozebrání, vytřídění, odhozu na hromady nebo naložení na dopravní prostředek a očistění kostek nebo dlaždic z pískového podkladu z kostek mozaikových, spáry nezalité</t>
  </si>
  <si>
    <t>1985416149</t>
  </si>
  <si>
    <t>https://podminky.urs.cz/item/CS_URS_2025_01/468021132</t>
  </si>
  <si>
    <t xml:space="preserve">" Rozebrání a očištění mozaikové dlažby areálového chodníku pro provedení přípojky NN a sdělovacího vedení pro zpětné použití " </t>
  </si>
  <si>
    <t>" Rozebrání a očištění dlažby pro vedení přípojky NN - samostatná rýha " (17,1)*1,0</t>
  </si>
  <si>
    <t>468021212</t>
  </si>
  <si>
    <t>Vytrhání dlažby včetně ručního rozebrání, vytřídění, odhozu na hromady nebo naložení na dopravní prostředek a očistění kostek nebo dlaždic z pískového podkladu z dlaždic betonových nebo keramických, spáry nezalité</t>
  </si>
  <si>
    <t>-1794203953</t>
  </si>
  <si>
    <t>https://podminky.urs.cz/item/CS_URS_2025_01/468021212</t>
  </si>
  <si>
    <t xml:space="preserve">" Rozebrání a očištění betonové dlažby chodníku pro provedení přípojky NN a sdělovacího vedení pro zpětné použití " </t>
  </si>
  <si>
    <t>" Rozebrání a očištění dlažby pro vedení přípojky NN - samostatná rýha " (3,6)*1,0</t>
  </si>
  <si>
    <t>" Rozebrání a očištění dlažby pro vedení přípojky sdělovacího vedení - samostatná rýha " (50,3)*1,0</t>
  </si>
  <si>
    <t>" Rozebrání a očištění dlažby pro vedení přípojky NN a sdělovacího vedení - společná rýha " (94,4)*1,2</t>
  </si>
  <si>
    <t>" Rozebrání a očištění dlažby pro vedení přípojky NN a sdělovacího vedení - koncová a startovací jáma " (2,0*2,0)*2</t>
  </si>
  <si>
    <t>468031211</t>
  </si>
  <si>
    <t>Vytrhání obrub s odkopáním horniny a lože, s odhozením nebo naložením na dopravní prostředek stojatých chodníkových</t>
  </si>
  <si>
    <t>2118858849</t>
  </si>
  <si>
    <t>https://podminky.urs.cz/item/CS_URS_2025_01/468031211</t>
  </si>
  <si>
    <t>" Vytrhání stávajících obrub chodníkových / zahradních pro provedení přípojek NN a sděl. vedení - pro zpětné použití "</t>
  </si>
  <si>
    <t>" Vytrhání obrub pro zpětné použití - mezi zelení a zpevněnou plochou " (2,0)*3</t>
  </si>
  <si>
    <t>460912211</t>
  </si>
  <si>
    <t>Očištění vybouraných prvků z vozovek a chodníků obrubníků od spojovacího materiálu z jakéhokoliv lože, s odklizením a uložením na vzdálenost 10 m chodníkových</t>
  </si>
  <si>
    <t>1365823459</t>
  </si>
  <si>
    <t>https://podminky.urs.cz/item/CS_URS_2025_01/460912211</t>
  </si>
  <si>
    <t>" Očištění vytrhaných obrub chodníkových / zahradních pro provedení přípojek NN a sděl. vedení - pro zpětné použití "</t>
  </si>
  <si>
    <t>" Očištění obrub pro zpětné použití - mezi zelení a zpevněnou plochou " (2,0)*3</t>
  </si>
  <si>
    <t>460892221</t>
  </si>
  <si>
    <t>Osazení obrubníku se zřízením lože, s vyplněním a zatřením spár betonového chodníkového stojatého, do lože z betonu prostého</t>
  </si>
  <si>
    <t>-1443190443</t>
  </si>
  <si>
    <t>https://podminky.urs.cz/item/CS_URS_2025_01/460892221</t>
  </si>
  <si>
    <t>" Osazení očištěních obrubníků chodníkových / zahradních po provedení přípojek NN a sděl. vedení "</t>
  </si>
  <si>
    <t>" Osazení očištěných obrub - mezi zelení a zpevněnou plochou " (2,0)*3</t>
  </si>
  <si>
    <t>" POZN: S rezervou za obrubníky z důvodu malého počtu není uvažováno "</t>
  </si>
  <si>
    <t>468999901 SPC</t>
  </si>
  <si>
    <t>DMTŽ D+M Doplnění / navrácení ochranných prvků inženýrských sítí odstraněných během výkopových prací</t>
  </si>
  <si>
    <t>104277918</t>
  </si>
  <si>
    <t xml:space="preserve">Poznámka k položce:_x000d_
" Odstranění a doplnění / navrácení ochranných prvků vedení inženýrských sítí - např. výstražných fólií, signalizačních vodičů, zemnících drátů apod. vč. případného zapojení. " _x000d_
_x000d_
" V ceně také přesun hmot, odvoz a likvidace suti. "_x000d_
_x000d_
"  Včetně naložení, svislého a vodorovného přesunu suti, odvoz stavební suti. 
Likvidace v souladu se zákonem č. 541/2020 Sb. O odpadech vč. správného začlenění dle přílohy č. 1 vyhlášky č. 8/2021 o Katalogu odpadů a posuzování vlastností odpadů (Katalog odpadů). 
Likvidace dle technologie na místa určené zhotovitelem, včetně poplatků za uložení odpadu. "_x000d_
_x000d_
" POZN: Délkou je myšlena délka úseku, nikoli celková délka všech prvků. "</t>
  </si>
  <si>
    <t>" Práce s prvky inženýrských sítí - odhadované maximální množství 80,0 m " (80,0)</t>
  </si>
  <si>
    <t>468999902 SPC</t>
  </si>
  <si>
    <t>DMTŽ+ zpětná MTŽ / Ochrana, zajištění stávajících prvků při provádění a bourání zpevněných ploch</t>
  </si>
  <si>
    <t>-700129108</t>
  </si>
  <si>
    <t xml:space="preserve">Poznámka k položce:_x000d_
" Ochrana / zajištění stávajících šachet (ZTI i kabelových), podzemních hydrantů, vpustí, mobiliáře (košů, laviček, …), skříní (elektro, plyn, …), sloupů VO, dopravních značek, informačních panelů, kamenného pomníku, atd. při provádění a bourání zpevněných ploch. "_x000d_
" V ceně veškeré nutné příslušenství související s ochranou a zajištěním stávajících šachet, vpustí, podzemních hydrantů a dalších věcí související s provedením a bouráním zpevněných ploch.  V ceně také přesun hmot. "</t>
  </si>
  <si>
    <t xml:space="preserve">" Ochrana stávajících prvků během prací " </t>
  </si>
  <si>
    <t>" Ochrana stávajících sloupů VO " (6,0)</t>
  </si>
  <si>
    <t>" Ochrana stávajících pilířů - elektro, plynovodních, ... " (1,0)</t>
  </si>
  <si>
    <t>" Ochrana stávajících prvků ZTI - šachet, podzemních hydrantů, teleskopických souprav, vpustí, ... " (1,0)</t>
  </si>
  <si>
    <t>" Ochrana stávajících značek " (1,0)</t>
  </si>
  <si>
    <t>997221611</t>
  </si>
  <si>
    <t>Nakládání na dopravní prostředky pro vodorovnou dopravu suti</t>
  </si>
  <si>
    <t>-1379090671</t>
  </si>
  <si>
    <t>https://podminky.urs.cz/item/CS_URS_2025_01/997221611</t>
  </si>
  <si>
    <t xml:space="preserve">" Nakládání suti po vybourání zpevněných ploch " </t>
  </si>
  <si>
    <t>" Likvidace vybouraného materiálu - lože pod komunikacemi, štěrk " (2,856+17,693)</t>
  </si>
  <si>
    <t>" Likvidace vybouraného materiálu - případná poškozená betonová dlažba " (2,015)</t>
  </si>
  <si>
    <t>" Likvidace vybouraného materiálu - případné poškozené kostky " (0,202)</t>
  </si>
  <si>
    <t>" Likvidace vybouraného materiálu - lože pod obrubníky " (0,576)</t>
  </si>
  <si>
    <t>997221551</t>
  </si>
  <si>
    <t>Vodorovná doprava suti bez naložení, ale se složením a s hrubým urovnáním ze sypkých materiálů, na vzdálenost do 1 km</t>
  </si>
  <si>
    <t>-1082336134</t>
  </si>
  <si>
    <t>https://podminky.urs.cz/item/CS_URS_2025_01/997221551</t>
  </si>
  <si>
    <t xml:space="preserve">" Vodorovná doprava suti po vybourání zpevněných ploch " </t>
  </si>
  <si>
    <t>997221559</t>
  </si>
  <si>
    <t>Vodorovná doprava suti bez naložení, ale se složením a s hrubým urovnáním Příplatek k ceně za každý další započatý 1 km přes 1 km</t>
  </si>
  <si>
    <t>130586187</t>
  </si>
  <si>
    <t>https://podminky.urs.cz/item/CS_URS_2025_01/997221559</t>
  </si>
  <si>
    <t xml:space="preserve">" Vodorovná doprava suti po vybourání zpevněných ploch - příplatek přes 1 do 20 km" </t>
  </si>
  <si>
    <t>" Likvidace vybouraného materiálu - lože pod komunikacemi, štěrk " (2,856+17,693)*19</t>
  </si>
  <si>
    <t>1880160409</t>
  </si>
  <si>
    <t>" Poplatek za uložení lože pod komunikací " (2,856+17,693)</t>
  </si>
  <si>
    <t>997221561</t>
  </si>
  <si>
    <t>Vodorovná doprava suti bez naložení, ale se složením a s hrubým urovnáním z kusových materiálů, na vzdálenost do 1 km</t>
  </si>
  <si>
    <t>-1600764663</t>
  </si>
  <si>
    <t>https://podminky.urs.cz/item/CS_URS_2025_01/997221561</t>
  </si>
  <si>
    <t>997221569</t>
  </si>
  <si>
    <t>1381595088</t>
  </si>
  <si>
    <t>https://podminky.urs.cz/item/CS_URS_2025_01/997221569</t>
  </si>
  <si>
    <t>" Likvidace vybouraného materiálu - případná poškozená betonová dlažba " (2,015)*19</t>
  </si>
  <si>
    <t>" Likvidace vybouraného materiálu - případné poškozené kostky " (0,202)*19</t>
  </si>
  <si>
    <t>" Likvidace vybouraného materiálu - lože pod obrubníky a kostky " (0,576)*19</t>
  </si>
  <si>
    <t>469973121 RTO</t>
  </si>
  <si>
    <t>Poplatek za uložení stavebního odpadu (skládkovné) na recyklační skládce z armovaného betonu / prostého betonu zatříděného do Katalogu odpadů pod kódem 17 01 01</t>
  </si>
  <si>
    <t>-362352997</t>
  </si>
  <si>
    <t xml:space="preserve">" Poplatek za uložení na skládce / recyklační skládce (skládkovné) odpadu železobetonového / betonového  kód odpadu 17 01 01 "</t>
  </si>
  <si>
    <t>" Poplatek za uložení suti - případná poškozená betonová dlažba " (2,015)</t>
  </si>
  <si>
    <t>" Poplatek za uložení suti z lože pod obrubníky " (0,576)</t>
  </si>
  <si>
    <t>460361121 RTO</t>
  </si>
  <si>
    <t>Poplatek (skládkovné) za uložení zeminy a kamení na recyklační skládce zatříděné do Katalogu odpadů pod kódem 17 05 04</t>
  </si>
  <si>
    <t>442790059</t>
  </si>
  <si>
    <t>" Poplatek za uložení suti - případné poškozené kostky " (0,202)</t>
  </si>
  <si>
    <t>1046086008</t>
  </si>
  <si>
    <t>" Přesun hmot pro elektromontážní práce - oddíl 46-M. " (23,341)</t>
  </si>
  <si>
    <t>HZS1291</t>
  </si>
  <si>
    <t>Hodinové zúčtovací sazby profesí HSV zemní a pomocné práce pomocný stavební dělník</t>
  </si>
  <si>
    <t>1203987324</t>
  </si>
  <si>
    <t>https://podminky.urs.cz/item/CS_URS_2025_01/HZS1291</t>
  </si>
  <si>
    <t>" Stavební práce a dodávky spojené s provedením funkčního celku HSV - výpomoce, doplňkové práce a dodávky,kompletace apod. "</t>
  </si>
  <si>
    <t>" HZS pro zpevněné plochy " (5,0)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</si>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</sst>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3254000" TargetMode="External" /><Relationship Id="rId2" Type="http://schemas.openxmlformats.org/officeDocument/2006/relationships/hyperlink" Target="https://podminky.urs.cz/item/CS_URS_2025_01/020001000" TargetMode="External" /><Relationship Id="rId3" Type="http://schemas.openxmlformats.org/officeDocument/2006/relationships/hyperlink" Target="https://podminky.urs.cz/item/CS_URS_2025_01/034503000" TargetMode="External" /><Relationship Id="rId4" Type="http://schemas.openxmlformats.org/officeDocument/2006/relationships/hyperlink" Target="https://podminky.urs.cz/item/CS_URS_2025_01/040001000" TargetMode="External" /><Relationship Id="rId5" Type="http://schemas.openxmlformats.org/officeDocument/2006/relationships/hyperlink" Target="https://podminky.urs.cz/item/CS_URS_2025_01/045002000" TargetMode="External" /><Relationship Id="rId6" Type="http://schemas.openxmlformats.org/officeDocument/2006/relationships/hyperlink" Target="https://podminky.urs.cz/item/CS_URS_2025_01/060001000" TargetMode="External" /><Relationship Id="rId7" Type="http://schemas.openxmlformats.org/officeDocument/2006/relationships/hyperlink" Target="https://podminky.urs.cz/item/CS_URS_2025_01/070001000" TargetMode="External" /><Relationship Id="rId8" Type="http://schemas.openxmlformats.org/officeDocument/2006/relationships/hyperlink" Target="https://podminky.urs.cz/item/CS_URS_2025_01/091704000" TargetMode="External" /><Relationship Id="rId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210220020" TargetMode="External" /><Relationship Id="rId2" Type="http://schemas.openxmlformats.org/officeDocument/2006/relationships/hyperlink" Target="https://podminky.urs.cz/item/CS_URS_2025_01/210220022" TargetMode="External" /><Relationship Id="rId3" Type="http://schemas.openxmlformats.org/officeDocument/2006/relationships/hyperlink" Target="https://podminky.urs.cz/item/CS_URS_2025_01/220182039" TargetMode="External" /><Relationship Id="rId4" Type="http://schemas.openxmlformats.org/officeDocument/2006/relationships/hyperlink" Target="https://podminky.urs.cz/item/CS_URS_2025_01/460010024" TargetMode="External" /><Relationship Id="rId5" Type="http://schemas.openxmlformats.org/officeDocument/2006/relationships/hyperlink" Target="https://podminky.urs.cz/item/CS_URS_2025_01/460041111" TargetMode="External" /><Relationship Id="rId6" Type="http://schemas.openxmlformats.org/officeDocument/2006/relationships/hyperlink" Target="https://podminky.urs.cz/item/CS_URS_2025_01/460161642" TargetMode="External" /><Relationship Id="rId7" Type="http://schemas.openxmlformats.org/officeDocument/2006/relationships/hyperlink" Target="https://podminky.urs.cz/item/CS_URS_2025_01/460161643" TargetMode="External" /><Relationship Id="rId8" Type="http://schemas.openxmlformats.org/officeDocument/2006/relationships/hyperlink" Target="https://podminky.urs.cz/item/CS_URS_2025_01/460161842" TargetMode="External" /><Relationship Id="rId9" Type="http://schemas.openxmlformats.org/officeDocument/2006/relationships/hyperlink" Target="https://podminky.urs.cz/item/CS_URS_2025_01/460161843" TargetMode="External" /><Relationship Id="rId10" Type="http://schemas.openxmlformats.org/officeDocument/2006/relationships/hyperlink" Target="https://podminky.urs.cz/item/CS_URS_2025_01/460241111" TargetMode="External" /><Relationship Id="rId11" Type="http://schemas.openxmlformats.org/officeDocument/2006/relationships/hyperlink" Target="https://podminky.urs.cz/item/CS_URS_2025_01/460242111" TargetMode="External" /><Relationship Id="rId12" Type="http://schemas.openxmlformats.org/officeDocument/2006/relationships/hyperlink" Target="https://podminky.urs.cz/item/CS_URS_2025_01/460242121" TargetMode="External" /><Relationship Id="rId13" Type="http://schemas.openxmlformats.org/officeDocument/2006/relationships/hyperlink" Target="https://podminky.urs.cz/item/CS_URS_2025_01/460242211" TargetMode="External" /><Relationship Id="rId14" Type="http://schemas.openxmlformats.org/officeDocument/2006/relationships/hyperlink" Target="https://podminky.urs.cz/item/CS_URS_2025_01/460242221" TargetMode="External" /><Relationship Id="rId15" Type="http://schemas.openxmlformats.org/officeDocument/2006/relationships/hyperlink" Target="https://podminky.urs.cz/item/CS_URS_2025_01/460431622" TargetMode="External" /><Relationship Id="rId16" Type="http://schemas.openxmlformats.org/officeDocument/2006/relationships/hyperlink" Target="https://podminky.urs.cz/item/CS_URS_2025_01/460431623" TargetMode="External" /><Relationship Id="rId17" Type="http://schemas.openxmlformats.org/officeDocument/2006/relationships/hyperlink" Target="https://podminky.urs.cz/item/CS_URS_2025_01/460431822" TargetMode="External" /><Relationship Id="rId18" Type="http://schemas.openxmlformats.org/officeDocument/2006/relationships/hyperlink" Target="https://podminky.urs.cz/item/CS_URS_2025_01/460431823" TargetMode="External" /><Relationship Id="rId19" Type="http://schemas.openxmlformats.org/officeDocument/2006/relationships/hyperlink" Target="https://podminky.urs.cz/item/CS_URS_2025_01/460631211" TargetMode="External" /><Relationship Id="rId20" Type="http://schemas.openxmlformats.org/officeDocument/2006/relationships/hyperlink" Target="https://podminky.urs.cz/item/CS_URS_2025_01/460631213" TargetMode="External" /><Relationship Id="rId21" Type="http://schemas.openxmlformats.org/officeDocument/2006/relationships/hyperlink" Target="https://podminky.urs.cz/item/CS_URS_2025_01/460631214" TargetMode="External" /><Relationship Id="rId22" Type="http://schemas.openxmlformats.org/officeDocument/2006/relationships/hyperlink" Target="https://podminky.urs.cz/item/CS_URS_2025_01/460632114" TargetMode="External" /><Relationship Id="rId23" Type="http://schemas.openxmlformats.org/officeDocument/2006/relationships/hyperlink" Target="https://podminky.urs.cz/item/CS_URS_2025_01/460632214" TargetMode="External" /><Relationship Id="rId24" Type="http://schemas.openxmlformats.org/officeDocument/2006/relationships/hyperlink" Target="https://podminky.urs.cz/item/CS_URS_2025_01/460282112" TargetMode="External" /><Relationship Id="rId25" Type="http://schemas.openxmlformats.org/officeDocument/2006/relationships/hyperlink" Target="https://podminky.urs.cz/item/CS_URS_2025_01/460282512" TargetMode="External" /><Relationship Id="rId26" Type="http://schemas.openxmlformats.org/officeDocument/2006/relationships/hyperlink" Target="https://podminky.urs.cz/item/CS_URS_2025_01/460661114" TargetMode="External" /><Relationship Id="rId27" Type="http://schemas.openxmlformats.org/officeDocument/2006/relationships/hyperlink" Target="https://podminky.urs.cz/item/CS_URS_2025_01/460661115" TargetMode="External" /><Relationship Id="rId28" Type="http://schemas.openxmlformats.org/officeDocument/2006/relationships/hyperlink" Target="https://podminky.urs.cz/item/CS_URS_2025_01/460671114" TargetMode="External" /><Relationship Id="rId29" Type="http://schemas.openxmlformats.org/officeDocument/2006/relationships/hyperlink" Target="https://podminky.urs.cz/item/CS_URS_2025_01/460791213" TargetMode="External" /><Relationship Id="rId30" Type="http://schemas.openxmlformats.org/officeDocument/2006/relationships/hyperlink" Target="https://podminky.urs.cz/item/CS_URS_2025_01/460791214" TargetMode="External" /><Relationship Id="rId31" Type="http://schemas.openxmlformats.org/officeDocument/2006/relationships/hyperlink" Target="https://podminky.urs.cz/item/CS_URS_2025_01/460371121" TargetMode="External" /><Relationship Id="rId32" Type="http://schemas.openxmlformats.org/officeDocument/2006/relationships/hyperlink" Target="https://podminky.urs.cz/item/CS_URS_2025_01/460371123" TargetMode="External" /><Relationship Id="rId33" Type="http://schemas.openxmlformats.org/officeDocument/2006/relationships/hyperlink" Target="https://podminky.urs.cz/item/CS_URS_2025_01/460341112" TargetMode="External" /><Relationship Id="rId34" Type="http://schemas.openxmlformats.org/officeDocument/2006/relationships/hyperlink" Target="https://podminky.urs.cz/item/CS_URS_2025_01/171251201" TargetMode="External" /><Relationship Id="rId35" Type="http://schemas.openxmlformats.org/officeDocument/2006/relationships/hyperlink" Target="https://podminky.urs.cz/item/CS_URS_2025_01/460371121" TargetMode="External" /><Relationship Id="rId36" Type="http://schemas.openxmlformats.org/officeDocument/2006/relationships/hyperlink" Target="https://podminky.urs.cz/item/CS_URS_2025_01/460371123" TargetMode="External" /><Relationship Id="rId37" Type="http://schemas.openxmlformats.org/officeDocument/2006/relationships/hyperlink" Target="https://podminky.urs.cz/item/CS_URS_2025_01/460341113" TargetMode="External" /><Relationship Id="rId38" Type="http://schemas.openxmlformats.org/officeDocument/2006/relationships/hyperlink" Target="https://podminky.urs.cz/item/CS_URS_2025_01/460341121" TargetMode="External" /><Relationship Id="rId39" Type="http://schemas.openxmlformats.org/officeDocument/2006/relationships/hyperlink" Target="https://podminky.urs.cz/item/CS_URS_2025_01/460361121" TargetMode="External" /><Relationship Id="rId40" Type="http://schemas.openxmlformats.org/officeDocument/2006/relationships/hyperlink" Target="https://podminky.urs.cz/item/CS_URS_2025_01/469981111" TargetMode="External" /><Relationship Id="rId41" Type="http://schemas.openxmlformats.org/officeDocument/2006/relationships/hyperlink" Target="https://podminky.urs.cz/item/CS_URS_2025_01/HZS2231" TargetMode="External" /><Relationship Id="rId4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460021111" TargetMode="External" /><Relationship Id="rId2" Type="http://schemas.openxmlformats.org/officeDocument/2006/relationships/hyperlink" Target="https://podminky.urs.cz/item/CS_URS_2025_01/460541112" TargetMode="External" /><Relationship Id="rId3" Type="http://schemas.openxmlformats.org/officeDocument/2006/relationships/hyperlink" Target="https://podminky.urs.cz/item/CS_URS_2025_01/460551111" TargetMode="External" /><Relationship Id="rId4" Type="http://schemas.openxmlformats.org/officeDocument/2006/relationships/hyperlink" Target="https://podminky.urs.cz/item/CS_URS_2025_01/460581121" TargetMode="External" /><Relationship Id="rId5" Type="http://schemas.openxmlformats.org/officeDocument/2006/relationships/hyperlink" Target="https://podminky.urs.cz/item/CS_URS_2025_01/460881513" TargetMode="External" /><Relationship Id="rId6" Type="http://schemas.openxmlformats.org/officeDocument/2006/relationships/hyperlink" Target="https://podminky.urs.cz/item/CS_URS_2025_01/460881611" TargetMode="External" /><Relationship Id="rId7" Type="http://schemas.openxmlformats.org/officeDocument/2006/relationships/hyperlink" Target="https://podminky.urs.cz/item/CS_URS_2025_01/468021132" TargetMode="External" /><Relationship Id="rId8" Type="http://schemas.openxmlformats.org/officeDocument/2006/relationships/hyperlink" Target="https://podminky.urs.cz/item/CS_URS_2025_01/468021212" TargetMode="External" /><Relationship Id="rId9" Type="http://schemas.openxmlformats.org/officeDocument/2006/relationships/hyperlink" Target="https://podminky.urs.cz/item/CS_URS_2025_01/468031211" TargetMode="External" /><Relationship Id="rId10" Type="http://schemas.openxmlformats.org/officeDocument/2006/relationships/hyperlink" Target="https://podminky.urs.cz/item/CS_URS_2025_01/460912211" TargetMode="External" /><Relationship Id="rId11" Type="http://schemas.openxmlformats.org/officeDocument/2006/relationships/hyperlink" Target="https://podminky.urs.cz/item/CS_URS_2025_01/460892221" TargetMode="External" /><Relationship Id="rId12" Type="http://schemas.openxmlformats.org/officeDocument/2006/relationships/hyperlink" Target="https://podminky.urs.cz/item/CS_URS_2025_01/997221611" TargetMode="External" /><Relationship Id="rId13" Type="http://schemas.openxmlformats.org/officeDocument/2006/relationships/hyperlink" Target="https://podminky.urs.cz/item/CS_URS_2025_01/997221551" TargetMode="External" /><Relationship Id="rId14" Type="http://schemas.openxmlformats.org/officeDocument/2006/relationships/hyperlink" Target="https://podminky.urs.cz/item/CS_URS_2025_01/997221559" TargetMode="External" /><Relationship Id="rId15" Type="http://schemas.openxmlformats.org/officeDocument/2006/relationships/hyperlink" Target="https://podminky.urs.cz/item/CS_URS_2025_01/460361121" TargetMode="External" /><Relationship Id="rId16" Type="http://schemas.openxmlformats.org/officeDocument/2006/relationships/hyperlink" Target="https://podminky.urs.cz/item/CS_URS_2025_01/997221561" TargetMode="External" /><Relationship Id="rId17" Type="http://schemas.openxmlformats.org/officeDocument/2006/relationships/hyperlink" Target="https://podminky.urs.cz/item/CS_URS_2025_01/997221569" TargetMode="External" /><Relationship Id="rId18" Type="http://schemas.openxmlformats.org/officeDocument/2006/relationships/hyperlink" Target="https://podminky.urs.cz/item/CS_URS_2025_01/469981111" TargetMode="External" /><Relationship Id="rId19" Type="http://schemas.openxmlformats.org/officeDocument/2006/relationships/hyperlink" Target="https://podminky.urs.cz/item/CS_URS_2025_01/HZS1291" TargetMode="External" /><Relationship Id="rId2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27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29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29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27</v>
      </c>
      <c r="AL14" s="25"/>
      <c r="AM14" s="25"/>
      <c r="AN14" s="37" t="s">
        <v>29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27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31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27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34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35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36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37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38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39</v>
      </c>
      <c r="E29" s="50"/>
      <c r="F29" s="35" t="s">
        <v>40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41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42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43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44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48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612-1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Nová přípojka elektro a datový propoj k projektu Vrbenského kasárna v Hradci Králové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23. 6. 2025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30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49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28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32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50</v>
      </c>
      <c r="D52" s="90"/>
      <c r="E52" s="90"/>
      <c r="F52" s="90"/>
      <c r="G52" s="90"/>
      <c r="H52" s="91"/>
      <c r="I52" s="92" t="s">
        <v>51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52</v>
      </c>
      <c r="AH52" s="90"/>
      <c r="AI52" s="90"/>
      <c r="AJ52" s="90"/>
      <c r="AK52" s="90"/>
      <c r="AL52" s="90"/>
      <c r="AM52" s="90"/>
      <c r="AN52" s="92" t="s">
        <v>53</v>
      </c>
      <c r="AO52" s="90"/>
      <c r="AP52" s="90"/>
      <c r="AQ52" s="94" t="s">
        <v>54</v>
      </c>
      <c r="AR52" s="47"/>
      <c r="AS52" s="95" t="s">
        <v>55</v>
      </c>
      <c r="AT52" s="96" t="s">
        <v>56</v>
      </c>
      <c r="AU52" s="96" t="s">
        <v>57</v>
      </c>
      <c r="AV52" s="96" t="s">
        <v>58</v>
      </c>
      <c r="AW52" s="96" t="s">
        <v>59</v>
      </c>
      <c r="AX52" s="96" t="s">
        <v>60</v>
      </c>
      <c r="AY52" s="96" t="s">
        <v>61</v>
      </c>
      <c r="AZ52" s="96" t="s">
        <v>62</v>
      </c>
      <c r="BA52" s="96" t="s">
        <v>63</v>
      </c>
      <c r="BB52" s="96" t="s">
        <v>64</v>
      </c>
      <c r="BC52" s="96" t="s">
        <v>65</v>
      </c>
      <c r="BD52" s="97" t="s">
        <v>66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67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ROUND(SUM(AG55:AG57),2)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ROUND(SUM(AS55:AS57),2)</f>
        <v>0</v>
      </c>
      <c r="AT54" s="109">
        <f>ROUND(SUM(AV54:AW54),2)</f>
        <v>0</v>
      </c>
      <c r="AU54" s="110">
        <f>ROUND(SUM(AU55:AU57),5)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ROUND(SUM(AZ55:AZ57),2)</f>
        <v>0</v>
      </c>
      <c r="BA54" s="109">
        <f>ROUND(SUM(BA55:BA57),2)</f>
        <v>0</v>
      </c>
      <c r="BB54" s="109">
        <f>ROUND(SUM(BB55:BB57),2)</f>
        <v>0</v>
      </c>
      <c r="BC54" s="109">
        <f>ROUND(SUM(BC55:BC57),2)</f>
        <v>0</v>
      </c>
      <c r="BD54" s="111">
        <f>ROUND(SUM(BD55:BD57),2)</f>
        <v>0</v>
      </c>
      <c r="BE54" s="6"/>
      <c r="BS54" s="112" t="s">
        <v>68</v>
      </c>
      <c r="BT54" s="112" t="s">
        <v>69</v>
      </c>
      <c r="BU54" s="113" t="s">
        <v>70</v>
      </c>
      <c r="BV54" s="112" t="s">
        <v>71</v>
      </c>
      <c r="BW54" s="112" t="s">
        <v>5</v>
      </c>
      <c r="BX54" s="112" t="s">
        <v>72</v>
      </c>
      <c r="CL54" s="112" t="s">
        <v>19</v>
      </c>
    </row>
    <row r="55" s="7" customFormat="1" ht="16.5" customHeight="1">
      <c r="A55" s="114" t="s">
        <v>73</v>
      </c>
      <c r="B55" s="115"/>
      <c r="C55" s="116"/>
      <c r="D55" s="117" t="s">
        <v>74</v>
      </c>
      <c r="E55" s="117"/>
      <c r="F55" s="117"/>
      <c r="G55" s="117"/>
      <c r="H55" s="117"/>
      <c r="I55" s="118"/>
      <c r="J55" s="117" t="s">
        <v>75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'00 - VRN'!J30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76</v>
      </c>
      <c r="AR55" s="121"/>
      <c r="AS55" s="122">
        <v>0</v>
      </c>
      <c r="AT55" s="123">
        <f>ROUND(SUM(AV55:AW55),2)</f>
        <v>0</v>
      </c>
      <c r="AU55" s="124">
        <f>'00 - VRN'!P87</f>
        <v>0</v>
      </c>
      <c r="AV55" s="123">
        <f>'00 - VRN'!J33</f>
        <v>0</v>
      </c>
      <c r="AW55" s="123">
        <f>'00 - VRN'!J34</f>
        <v>0</v>
      </c>
      <c r="AX55" s="123">
        <f>'00 - VRN'!J35</f>
        <v>0</v>
      </c>
      <c r="AY55" s="123">
        <f>'00 - VRN'!J36</f>
        <v>0</v>
      </c>
      <c r="AZ55" s="123">
        <f>'00 - VRN'!F33</f>
        <v>0</v>
      </c>
      <c r="BA55" s="123">
        <f>'00 - VRN'!F34</f>
        <v>0</v>
      </c>
      <c r="BB55" s="123">
        <f>'00 - VRN'!F35</f>
        <v>0</v>
      </c>
      <c r="BC55" s="123">
        <f>'00 - VRN'!F36</f>
        <v>0</v>
      </c>
      <c r="BD55" s="125">
        <f>'00 - VRN'!F37</f>
        <v>0</v>
      </c>
      <c r="BE55" s="7"/>
      <c r="BT55" s="126" t="s">
        <v>77</v>
      </c>
      <c r="BV55" s="126" t="s">
        <v>71</v>
      </c>
      <c r="BW55" s="126" t="s">
        <v>78</v>
      </c>
      <c r="BX55" s="126" t="s">
        <v>5</v>
      </c>
      <c r="CL55" s="126" t="s">
        <v>19</v>
      </c>
      <c r="CM55" s="126" t="s">
        <v>79</v>
      </c>
    </row>
    <row r="56" s="7" customFormat="1" ht="24.75" customHeight="1">
      <c r="A56" s="114" t="s">
        <v>73</v>
      </c>
      <c r="B56" s="115"/>
      <c r="C56" s="116"/>
      <c r="D56" s="117" t="s">
        <v>77</v>
      </c>
      <c r="E56" s="117"/>
      <c r="F56" s="117"/>
      <c r="G56" s="117"/>
      <c r="H56" s="117"/>
      <c r="I56" s="118"/>
      <c r="J56" s="117" t="s">
        <v>80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'1 - NOVÁ PŘÍPOJKA NN A SD...'!J30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76</v>
      </c>
      <c r="AR56" s="121"/>
      <c r="AS56" s="122">
        <v>0</v>
      </c>
      <c r="AT56" s="123">
        <f>ROUND(SUM(AV56:AW56),2)</f>
        <v>0</v>
      </c>
      <c r="AU56" s="124">
        <f>'1 - NOVÁ PŘÍPOJKA NN A SD...'!P84</f>
        <v>0</v>
      </c>
      <c r="AV56" s="123">
        <f>'1 - NOVÁ PŘÍPOJKA NN A SD...'!J33</f>
        <v>0</v>
      </c>
      <c r="AW56" s="123">
        <f>'1 - NOVÁ PŘÍPOJKA NN A SD...'!J34</f>
        <v>0</v>
      </c>
      <c r="AX56" s="123">
        <f>'1 - NOVÁ PŘÍPOJKA NN A SD...'!J35</f>
        <v>0</v>
      </c>
      <c r="AY56" s="123">
        <f>'1 - NOVÁ PŘÍPOJKA NN A SD...'!J36</f>
        <v>0</v>
      </c>
      <c r="AZ56" s="123">
        <f>'1 - NOVÁ PŘÍPOJKA NN A SD...'!F33</f>
        <v>0</v>
      </c>
      <c r="BA56" s="123">
        <f>'1 - NOVÁ PŘÍPOJKA NN A SD...'!F34</f>
        <v>0</v>
      </c>
      <c r="BB56" s="123">
        <f>'1 - NOVÁ PŘÍPOJKA NN A SD...'!F35</f>
        <v>0</v>
      </c>
      <c r="BC56" s="123">
        <f>'1 - NOVÁ PŘÍPOJKA NN A SD...'!F36</f>
        <v>0</v>
      </c>
      <c r="BD56" s="125">
        <f>'1 - NOVÁ PŘÍPOJKA NN A SD...'!F37</f>
        <v>0</v>
      </c>
      <c r="BE56" s="7"/>
      <c r="BT56" s="126" t="s">
        <v>77</v>
      </c>
      <c r="BV56" s="126" t="s">
        <v>71</v>
      </c>
      <c r="BW56" s="126" t="s">
        <v>81</v>
      </c>
      <c r="BX56" s="126" t="s">
        <v>5</v>
      </c>
      <c r="CL56" s="126" t="s">
        <v>19</v>
      </c>
      <c r="CM56" s="126" t="s">
        <v>79</v>
      </c>
    </row>
    <row r="57" s="7" customFormat="1" ht="37.5" customHeight="1">
      <c r="A57" s="114" t="s">
        <v>73</v>
      </c>
      <c r="B57" s="115"/>
      <c r="C57" s="116"/>
      <c r="D57" s="117" t="s">
        <v>79</v>
      </c>
      <c r="E57" s="117"/>
      <c r="F57" s="117"/>
      <c r="G57" s="117"/>
      <c r="H57" s="117"/>
      <c r="I57" s="118"/>
      <c r="J57" s="117" t="s">
        <v>82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'2 - NOVÁ PŘÍPOJKA NN A SD...'!J30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76</v>
      </c>
      <c r="AR57" s="121"/>
      <c r="AS57" s="127">
        <v>0</v>
      </c>
      <c r="AT57" s="128">
        <f>ROUND(SUM(AV57:AW57),2)</f>
        <v>0</v>
      </c>
      <c r="AU57" s="129">
        <f>'2 - NOVÁ PŘÍPOJKA NN A SD...'!P82</f>
        <v>0</v>
      </c>
      <c r="AV57" s="128">
        <f>'2 - NOVÁ PŘÍPOJKA NN A SD...'!J33</f>
        <v>0</v>
      </c>
      <c r="AW57" s="128">
        <f>'2 - NOVÁ PŘÍPOJKA NN A SD...'!J34</f>
        <v>0</v>
      </c>
      <c r="AX57" s="128">
        <f>'2 - NOVÁ PŘÍPOJKA NN A SD...'!J35</f>
        <v>0</v>
      </c>
      <c r="AY57" s="128">
        <f>'2 - NOVÁ PŘÍPOJKA NN A SD...'!J36</f>
        <v>0</v>
      </c>
      <c r="AZ57" s="128">
        <f>'2 - NOVÁ PŘÍPOJKA NN A SD...'!F33</f>
        <v>0</v>
      </c>
      <c r="BA57" s="128">
        <f>'2 - NOVÁ PŘÍPOJKA NN A SD...'!F34</f>
        <v>0</v>
      </c>
      <c r="BB57" s="128">
        <f>'2 - NOVÁ PŘÍPOJKA NN A SD...'!F35</f>
        <v>0</v>
      </c>
      <c r="BC57" s="128">
        <f>'2 - NOVÁ PŘÍPOJKA NN A SD...'!F36</f>
        <v>0</v>
      </c>
      <c r="BD57" s="130">
        <f>'2 - NOVÁ PŘÍPOJKA NN A SD...'!F37</f>
        <v>0</v>
      </c>
      <c r="BE57" s="7"/>
      <c r="BT57" s="126" t="s">
        <v>77</v>
      </c>
      <c r="BV57" s="126" t="s">
        <v>71</v>
      </c>
      <c r="BW57" s="126" t="s">
        <v>83</v>
      </c>
      <c r="BX57" s="126" t="s">
        <v>5</v>
      </c>
      <c r="CL57" s="126" t="s">
        <v>19</v>
      </c>
      <c r="CM57" s="126" t="s">
        <v>79</v>
      </c>
    </row>
    <row r="58" s="2" customFormat="1" ht="30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="2" customFormat="1" ht="6.96" customHeight="1">
      <c r="A59" s="41"/>
      <c r="B59" s="62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</sheetData>
  <sheetProtection sheet="1" formatColumns="0" formatRows="0" objects="1" scenarios="1" spinCount="100000" saltValue="msjFD+vjYEPrQ7bzobITBcKiRMEfgLw/Lrqjq5Fb/p5jldj93LWh14Ht7t/wRyTb4Q6zQi/8t45Jk6+h2z0+JQ==" hashValue="2hKH4GsQ5qtx30Qs9KenEI+cdXOAjnzS42uCokBpY2nDC1NxrpZXpk1vrwsFpNvg4W4ytaRaGOcyt11IH+XTfg==" algorithmName="SHA-512" password="C4AA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00 - VRN'!C2" display="/"/>
    <hyperlink ref="A56" location="'1 - NOVÁ PŘÍPOJKA NN A SD...'!C2" display="/"/>
    <hyperlink ref="A57" location="'2 - NOVÁ PŘÍPOJKA NN A SD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78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79</v>
      </c>
    </row>
    <row r="4" s="1" customFormat="1" ht="24.96" customHeight="1">
      <c r="B4" s="23"/>
      <c r="D4" s="133" t="s">
        <v>84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Nová přípojka elektro a datový propoj k projektu Vrbenského kasárna v Hradci Králové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85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23. 6. 2025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32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35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37</v>
      </c>
      <c r="G32" s="41"/>
      <c r="H32" s="41"/>
      <c r="I32" s="148" t="s">
        <v>36</v>
      </c>
      <c r="J32" s="148" t="s">
        <v>38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39</v>
      </c>
      <c r="E33" s="135" t="s">
        <v>40</v>
      </c>
      <c r="F33" s="150">
        <f>ROUND((SUM(BE87:BE174)),  2)</f>
        <v>0</v>
      </c>
      <c r="G33" s="41"/>
      <c r="H33" s="41"/>
      <c r="I33" s="151">
        <v>0.20999999999999999</v>
      </c>
      <c r="J33" s="150">
        <f>ROUND(((SUM(BE87:BE174))*I33),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41</v>
      </c>
      <c r="F34" s="150">
        <f>ROUND((SUM(BF87:BF174)),  2)</f>
        <v>0</v>
      </c>
      <c r="G34" s="41"/>
      <c r="H34" s="41"/>
      <c r="I34" s="151">
        <v>0.12</v>
      </c>
      <c r="J34" s="150">
        <f>ROUND(((SUM(BF87:BF174))*I34),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42</v>
      </c>
      <c r="F35" s="150">
        <f>ROUND((SUM(BG87:BG174)),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43</v>
      </c>
      <c r="F36" s="150">
        <f>ROUND((SUM(BH87:BH174)),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44</v>
      </c>
      <c r="F37" s="150">
        <f>ROUND((SUM(BI87:BI174)),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87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Nová přípojka elektro a datový propoj k projektu Vrbenského kasárna v Hradci Králové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85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00 - VRN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23. 6. 2025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88</v>
      </c>
      <c r="D57" s="165"/>
      <c r="E57" s="165"/>
      <c r="F57" s="165"/>
      <c r="G57" s="165"/>
      <c r="H57" s="165"/>
      <c r="I57" s="165"/>
      <c r="J57" s="166" t="s">
        <v>89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67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90</v>
      </c>
    </row>
    <row r="60" s="9" customFormat="1" ht="24.96" customHeight="1">
      <c r="A60" s="9"/>
      <c r="B60" s="168"/>
      <c r="C60" s="169"/>
      <c r="D60" s="170" t="s">
        <v>91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92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93</v>
      </c>
      <c r="E62" s="177"/>
      <c r="F62" s="177"/>
      <c r="G62" s="177"/>
      <c r="H62" s="177"/>
      <c r="I62" s="177"/>
      <c r="J62" s="178">
        <f>J111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94</v>
      </c>
      <c r="E63" s="177"/>
      <c r="F63" s="177"/>
      <c r="G63" s="177"/>
      <c r="H63" s="177"/>
      <c r="I63" s="177"/>
      <c r="J63" s="178">
        <f>J117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95</v>
      </c>
      <c r="E64" s="177"/>
      <c r="F64" s="177"/>
      <c r="G64" s="177"/>
      <c r="H64" s="177"/>
      <c r="I64" s="177"/>
      <c r="J64" s="178">
        <f>J135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96</v>
      </c>
      <c r="E65" s="177"/>
      <c r="F65" s="177"/>
      <c r="G65" s="177"/>
      <c r="H65" s="177"/>
      <c r="I65" s="177"/>
      <c r="J65" s="178">
        <f>J146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97</v>
      </c>
      <c r="E66" s="177"/>
      <c r="F66" s="177"/>
      <c r="G66" s="177"/>
      <c r="H66" s="177"/>
      <c r="I66" s="177"/>
      <c r="J66" s="178">
        <f>J152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98</v>
      </c>
      <c r="E67" s="177"/>
      <c r="F67" s="177"/>
      <c r="G67" s="177"/>
      <c r="H67" s="177"/>
      <c r="I67" s="177"/>
      <c r="J67" s="178">
        <f>J166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99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Nová přípojka elektro a datový propoj k projektu Vrbenského kasárna v Hradci Králové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85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00 - VRN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 xml:space="preserve"> </v>
      </c>
      <c r="G81" s="43"/>
      <c r="H81" s="43"/>
      <c r="I81" s="35" t="s">
        <v>23</v>
      </c>
      <c r="J81" s="75" t="str">
        <f>IF(J12="","",J12)</f>
        <v>23. 6. 2025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E15</f>
        <v xml:space="preserve"> </v>
      </c>
      <c r="G83" s="43"/>
      <c r="H83" s="43"/>
      <c r="I83" s="35" t="s">
        <v>30</v>
      </c>
      <c r="J83" s="39" t="str">
        <f>E21</f>
        <v xml:space="preserve"> 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28</v>
      </c>
      <c r="D84" s="43"/>
      <c r="E84" s="43"/>
      <c r="F84" s="30" t="str">
        <f>IF(E18="","",E18)</f>
        <v>Vyplň údaj</v>
      </c>
      <c r="G84" s="43"/>
      <c r="H84" s="43"/>
      <c r="I84" s="35" t="s">
        <v>32</v>
      </c>
      <c r="J84" s="39" t="str">
        <f>E24</f>
        <v xml:space="preserve"> 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100</v>
      </c>
      <c r="D86" s="183" t="s">
        <v>54</v>
      </c>
      <c r="E86" s="183" t="s">
        <v>50</v>
      </c>
      <c r="F86" s="183" t="s">
        <v>51</v>
      </c>
      <c r="G86" s="183" t="s">
        <v>101</v>
      </c>
      <c r="H86" s="183" t="s">
        <v>102</v>
      </c>
      <c r="I86" s="183" t="s">
        <v>103</v>
      </c>
      <c r="J86" s="183" t="s">
        <v>89</v>
      </c>
      <c r="K86" s="184" t="s">
        <v>104</v>
      </c>
      <c r="L86" s="185"/>
      <c r="M86" s="95" t="s">
        <v>19</v>
      </c>
      <c r="N86" s="96" t="s">
        <v>39</v>
      </c>
      <c r="O86" s="96" t="s">
        <v>105</v>
      </c>
      <c r="P86" s="96" t="s">
        <v>106</v>
      </c>
      <c r="Q86" s="96" t="s">
        <v>107</v>
      </c>
      <c r="R86" s="96" t="s">
        <v>108</v>
      </c>
      <c r="S86" s="96" t="s">
        <v>109</v>
      </c>
      <c r="T86" s="97" t="s">
        <v>110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111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</f>
        <v>0</v>
      </c>
      <c r="Q87" s="99"/>
      <c r="R87" s="188">
        <f>R88</f>
        <v>0</v>
      </c>
      <c r="S87" s="99"/>
      <c r="T87" s="189">
        <f>T88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68</v>
      </c>
      <c r="AU87" s="20" t="s">
        <v>90</v>
      </c>
      <c r="BK87" s="190">
        <f>BK88</f>
        <v>0</v>
      </c>
    </row>
    <row r="88" s="12" customFormat="1" ht="25.92" customHeight="1">
      <c r="A88" s="12"/>
      <c r="B88" s="191"/>
      <c r="C88" s="192"/>
      <c r="D88" s="193" t="s">
        <v>68</v>
      </c>
      <c r="E88" s="194" t="s">
        <v>75</v>
      </c>
      <c r="F88" s="194" t="s">
        <v>112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P89+P111+P117+P135+P146+P152+P166</f>
        <v>0</v>
      </c>
      <c r="Q88" s="199"/>
      <c r="R88" s="200">
        <f>R89+R111+R117+R135+R146+R152+R166</f>
        <v>0</v>
      </c>
      <c r="S88" s="199"/>
      <c r="T88" s="201">
        <f>T89+T111+T117+T135+T146+T152+T166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113</v>
      </c>
      <c r="AT88" s="203" t="s">
        <v>68</v>
      </c>
      <c r="AU88" s="203" t="s">
        <v>69</v>
      </c>
      <c r="AY88" s="202" t="s">
        <v>114</v>
      </c>
      <c r="BK88" s="204">
        <f>BK89+BK111+BK117+BK135+BK146+BK152+BK166</f>
        <v>0</v>
      </c>
    </row>
    <row r="89" s="12" customFormat="1" ht="22.8" customHeight="1">
      <c r="A89" s="12"/>
      <c r="B89" s="191"/>
      <c r="C89" s="192"/>
      <c r="D89" s="193" t="s">
        <v>68</v>
      </c>
      <c r="E89" s="205" t="s">
        <v>115</v>
      </c>
      <c r="F89" s="205" t="s">
        <v>116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SUM(P90:P110)</f>
        <v>0</v>
      </c>
      <c r="Q89" s="199"/>
      <c r="R89" s="200">
        <f>SUM(R90:R110)</f>
        <v>0</v>
      </c>
      <c r="S89" s="199"/>
      <c r="T89" s="201">
        <f>SUM(T90:T110)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113</v>
      </c>
      <c r="AT89" s="203" t="s">
        <v>68</v>
      </c>
      <c r="AU89" s="203" t="s">
        <v>77</v>
      </c>
      <c r="AY89" s="202" t="s">
        <v>114</v>
      </c>
      <c r="BK89" s="204">
        <f>SUM(BK90:BK110)</f>
        <v>0</v>
      </c>
    </row>
    <row r="90" s="2" customFormat="1" ht="16.5" customHeight="1">
      <c r="A90" s="41"/>
      <c r="B90" s="42"/>
      <c r="C90" s="207" t="s">
        <v>77</v>
      </c>
      <c r="D90" s="207" t="s">
        <v>117</v>
      </c>
      <c r="E90" s="208" t="s">
        <v>118</v>
      </c>
      <c r="F90" s="209" t="s">
        <v>119</v>
      </c>
      <c r="G90" s="210" t="s">
        <v>120</v>
      </c>
      <c r="H90" s="211">
        <v>1</v>
      </c>
      <c r="I90" s="212"/>
      <c r="J90" s="213">
        <f>ROUND(I90*H90,2)</f>
        <v>0</v>
      </c>
      <c r="K90" s="209" t="s">
        <v>121</v>
      </c>
      <c r="L90" s="47"/>
      <c r="M90" s="214" t="s">
        <v>19</v>
      </c>
      <c r="N90" s="215" t="s">
        <v>40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122</v>
      </c>
      <c r="AT90" s="218" t="s">
        <v>117</v>
      </c>
      <c r="AU90" s="218" t="s">
        <v>79</v>
      </c>
      <c r="AY90" s="20" t="s">
        <v>114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77</v>
      </c>
      <c r="BK90" s="219">
        <f>ROUND(I90*H90,2)</f>
        <v>0</v>
      </c>
      <c r="BL90" s="20" t="s">
        <v>122</v>
      </c>
      <c r="BM90" s="218" t="s">
        <v>123</v>
      </c>
    </row>
    <row r="91" s="2" customFormat="1">
      <c r="A91" s="41"/>
      <c r="B91" s="42"/>
      <c r="C91" s="43"/>
      <c r="D91" s="220" t="s">
        <v>124</v>
      </c>
      <c r="E91" s="43"/>
      <c r="F91" s="221" t="s">
        <v>125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124</v>
      </c>
      <c r="AU91" s="20" t="s">
        <v>79</v>
      </c>
    </row>
    <row r="92" s="13" customFormat="1">
      <c r="A92" s="13"/>
      <c r="B92" s="225"/>
      <c r="C92" s="226"/>
      <c r="D92" s="220" t="s">
        <v>126</v>
      </c>
      <c r="E92" s="227" t="s">
        <v>19</v>
      </c>
      <c r="F92" s="228" t="s">
        <v>127</v>
      </c>
      <c r="G92" s="226"/>
      <c r="H92" s="229">
        <v>1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126</v>
      </c>
      <c r="AU92" s="235" t="s">
        <v>79</v>
      </c>
      <c r="AV92" s="13" t="s">
        <v>79</v>
      </c>
      <c r="AW92" s="13" t="s">
        <v>31</v>
      </c>
      <c r="AX92" s="13" t="s">
        <v>69</v>
      </c>
      <c r="AY92" s="235" t="s">
        <v>114</v>
      </c>
    </row>
    <row r="93" s="14" customFormat="1">
      <c r="A93" s="14"/>
      <c r="B93" s="236"/>
      <c r="C93" s="237"/>
      <c r="D93" s="220" t="s">
        <v>126</v>
      </c>
      <c r="E93" s="238" t="s">
        <v>19</v>
      </c>
      <c r="F93" s="239" t="s">
        <v>128</v>
      </c>
      <c r="G93" s="237"/>
      <c r="H93" s="240">
        <v>1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126</v>
      </c>
      <c r="AU93" s="246" t="s">
        <v>79</v>
      </c>
      <c r="AV93" s="14" t="s">
        <v>129</v>
      </c>
      <c r="AW93" s="14" t="s">
        <v>31</v>
      </c>
      <c r="AX93" s="14" t="s">
        <v>77</v>
      </c>
      <c r="AY93" s="246" t="s">
        <v>114</v>
      </c>
    </row>
    <row r="94" s="2" customFormat="1" ht="16.5" customHeight="1">
      <c r="A94" s="41"/>
      <c r="B94" s="42"/>
      <c r="C94" s="207" t="s">
        <v>79</v>
      </c>
      <c r="D94" s="207" t="s">
        <v>117</v>
      </c>
      <c r="E94" s="208" t="s">
        <v>130</v>
      </c>
      <c r="F94" s="209" t="s">
        <v>131</v>
      </c>
      <c r="G94" s="210" t="s">
        <v>120</v>
      </c>
      <c r="H94" s="211">
        <v>1</v>
      </c>
      <c r="I94" s="212"/>
      <c r="J94" s="213">
        <f>ROUND(I94*H94,2)</f>
        <v>0</v>
      </c>
      <c r="K94" s="209" t="s">
        <v>121</v>
      </c>
      <c r="L94" s="47"/>
      <c r="M94" s="214" t="s">
        <v>19</v>
      </c>
      <c r="N94" s="215" t="s">
        <v>40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122</v>
      </c>
      <c r="AT94" s="218" t="s">
        <v>117</v>
      </c>
      <c r="AU94" s="218" t="s">
        <v>79</v>
      </c>
      <c r="AY94" s="20" t="s">
        <v>114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77</v>
      </c>
      <c r="BK94" s="219">
        <f>ROUND(I94*H94,2)</f>
        <v>0</v>
      </c>
      <c r="BL94" s="20" t="s">
        <v>122</v>
      </c>
      <c r="BM94" s="218" t="s">
        <v>132</v>
      </c>
    </row>
    <row r="95" s="2" customFormat="1">
      <c r="A95" s="41"/>
      <c r="B95" s="42"/>
      <c r="C95" s="43"/>
      <c r="D95" s="220" t="s">
        <v>124</v>
      </c>
      <c r="E95" s="43"/>
      <c r="F95" s="221" t="s">
        <v>133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124</v>
      </c>
      <c r="AU95" s="20" t="s">
        <v>79</v>
      </c>
    </row>
    <row r="96" s="13" customFormat="1">
      <c r="A96" s="13"/>
      <c r="B96" s="225"/>
      <c r="C96" s="226"/>
      <c r="D96" s="220" t="s">
        <v>126</v>
      </c>
      <c r="E96" s="227" t="s">
        <v>19</v>
      </c>
      <c r="F96" s="228" t="s">
        <v>134</v>
      </c>
      <c r="G96" s="226"/>
      <c r="H96" s="229">
        <v>1</v>
      </c>
      <c r="I96" s="230"/>
      <c r="J96" s="226"/>
      <c r="K96" s="226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126</v>
      </c>
      <c r="AU96" s="235" t="s">
        <v>79</v>
      </c>
      <c r="AV96" s="13" t="s">
        <v>79</v>
      </c>
      <c r="AW96" s="13" t="s">
        <v>31</v>
      </c>
      <c r="AX96" s="13" t="s">
        <v>69</v>
      </c>
      <c r="AY96" s="235" t="s">
        <v>114</v>
      </c>
    </row>
    <row r="97" s="14" customFormat="1">
      <c r="A97" s="14"/>
      <c r="B97" s="236"/>
      <c r="C97" s="237"/>
      <c r="D97" s="220" t="s">
        <v>126</v>
      </c>
      <c r="E97" s="238" t="s">
        <v>19</v>
      </c>
      <c r="F97" s="239" t="s">
        <v>128</v>
      </c>
      <c r="G97" s="237"/>
      <c r="H97" s="240">
        <v>1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126</v>
      </c>
      <c r="AU97" s="246" t="s">
        <v>79</v>
      </c>
      <c r="AV97" s="14" t="s">
        <v>129</v>
      </c>
      <c r="AW97" s="14" t="s">
        <v>31</v>
      </c>
      <c r="AX97" s="14" t="s">
        <v>77</v>
      </c>
      <c r="AY97" s="246" t="s">
        <v>114</v>
      </c>
    </row>
    <row r="98" s="2" customFormat="1" ht="16.5" customHeight="1">
      <c r="A98" s="41"/>
      <c r="B98" s="42"/>
      <c r="C98" s="207" t="s">
        <v>135</v>
      </c>
      <c r="D98" s="207" t="s">
        <v>117</v>
      </c>
      <c r="E98" s="208" t="s">
        <v>136</v>
      </c>
      <c r="F98" s="209" t="s">
        <v>137</v>
      </c>
      <c r="G98" s="210" t="s">
        <v>120</v>
      </c>
      <c r="H98" s="211">
        <v>1</v>
      </c>
      <c r="I98" s="212"/>
      <c r="J98" s="213">
        <f>ROUND(I98*H98,2)</f>
        <v>0</v>
      </c>
      <c r="K98" s="209" t="s">
        <v>138</v>
      </c>
      <c r="L98" s="47"/>
      <c r="M98" s="214" t="s">
        <v>19</v>
      </c>
      <c r="N98" s="215" t="s">
        <v>40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122</v>
      </c>
      <c r="AT98" s="218" t="s">
        <v>117</v>
      </c>
      <c r="AU98" s="218" t="s">
        <v>79</v>
      </c>
      <c r="AY98" s="20" t="s">
        <v>114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77</v>
      </c>
      <c r="BK98" s="219">
        <f>ROUND(I98*H98,2)</f>
        <v>0</v>
      </c>
      <c r="BL98" s="20" t="s">
        <v>122</v>
      </c>
      <c r="BM98" s="218" t="s">
        <v>139</v>
      </c>
    </row>
    <row r="99" s="2" customFormat="1">
      <c r="A99" s="41"/>
      <c r="B99" s="42"/>
      <c r="C99" s="43"/>
      <c r="D99" s="247" t="s">
        <v>140</v>
      </c>
      <c r="E99" s="43"/>
      <c r="F99" s="248" t="s">
        <v>141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140</v>
      </c>
      <c r="AU99" s="20" t="s">
        <v>79</v>
      </c>
    </row>
    <row r="100" s="2" customFormat="1">
      <c r="A100" s="41"/>
      <c r="B100" s="42"/>
      <c r="C100" s="43"/>
      <c r="D100" s="220" t="s">
        <v>124</v>
      </c>
      <c r="E100" s="43"/>
      <c r="F100" s="221" t="s">
        <v>142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124</v>
      </c>
      <c r="AU100" s="20" t="s">
        <v>79</v>
      </c>
    </row>
    <row r="101" s="13" customFormat="1">
      <c r="A101" s="13"/>
      <c r="B101" s="225"/>
      <c r="C101" s="226"/>
      <c r="D101" s="220" t="s">
        <v>126</v>
      </c>
      <c r="E101" s="227" t="s">
        <v>19</v>
      </c>
      <c r="F101" s="228" t="s">
        <v>143</v>
      </c>
      <c r="G101" s="226"/>
      <c r="H101" s="229">
        <v>1</v>
      </c>
      <c r="I101" s="230"/>
      <c r="J101" s="226"/>
      <c r="K101" s="226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126</v>
      </c>
      <c r="AU101" s="235" t="s">
        <v>79</v>
      </c>
      <c r="AV101" s="13" t="s">
        <v>79</v>
      </c>
      <c r="AW101" s="13" t="s">
        <v>31</v>
      </c>
      <c r="AX101" s="13" t="s">
        <v>69</v>
      </c>
      <c r="AY101" s="235" t="s">
        <v>114</v>
      </c>
    </row>
    <row r="102" s="14" customFormat="1">
      <c r="A102" s="14"/>
      <c r="B102" s="236"/>
      <c r="C102" s="237"/>
      <c r="D102" s="220" t="s">
        <v>126</v>
      </c>
      <c r="E102" s="238" t="s">
        <v>19</v>
      </c>
      <c r="F102" s="239" t="s">
        <v>128</v>
      </c>
      <c r="G102" s="237"/>
      <c r="H102" s="240">
        <v>1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126</v>
      </c>
      <c r="AU102" s="246" t="s">
        <v>79</v>
      </c>
      <c r="AV102" s="14" t="s">
        <v>129</v>
      </c>
      <c r="AW102" s="14" t="s">
        <v>31</v>
      </c>
      <c r="AX102" s="14" t="s">
        <v>77</v>
      </c>
      <c r="AY102" s="246" t="s">
        <v>114</v>
      </c>
    </row>
    <row r="103" s="2" customFormat="1" ht="16.5" customHeight="1">
      <c r="A103" s="41"/>
      <c r="B103" s="42"/>
      <c r="C103" s="207" t="s">
        <v>129</v>
      </c>
      <c r="D103" s="207" t="s">
        <v>117</v>
      </c>
      <c r="E103" s="208" t="s">
        <v>144</v>
      </c>
      <c r="F103" s="209" t="s">
        <v>145</v>
      </c>
      <c r="G103" s="210" t="s">
        <v>120</v>
      </c>
      <c r="H103" s="211">
        <v>1</v>
      </c>
      <c r="I103" s="212"/>
      <c r="J103" s="213">
        <f>ROUND(I103*H103,2)</f>
        <v>0</v>
      </c>
      <c r="K103" s="209" t="s">
        <v>121</v>
      </c>
      <c r="L103" s="47"/>
      <c r="M103" s="214" t="s">
        <v>19</v>
      </c>
      <c r="N103" s="215" t="s">
        <v>40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122</v>
      </c>
      <c r="AT103" s="218" t="s">
        <v>117</v>
      </c>
      <c r="AU103" s="218" t="s">
        <v>79</v>
      </c>
      <c r="AY103" s="20" t="s">
        <v>114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77</v>
      </c>
      <c r="BK103" s="219">
        <f>ROUND(I103*H103,2)</f>
        <v>0</v>
      </c>
      <c r="BL103" s="20" t="s">
        <v>122</v>
      </c>
      <c r="BM103" s="218" t="s">
        <v>146</v>
      </c>
    </row>
    <row r="104" s="2" customFormat="1">
      <c r="A104" s="41"/>
      <c r="B104" s="42"/>
      <c r="C104" s="43"/>
      <c r="D104" s="220" t="s">
        <v>124</v>
      </c>
      <c r="E104" s="43"/>
      <c r="F104" s="221" t="s">
        <v>147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124</v>
      </c>
      <c r="AU104" s="20" t="s">
        <v>79</v>
      </c>
    </row>
    <row r="105" s="13" customFormat="1">
      <c r="A105" s="13"/>
      <c r="B105" s="225"/>
      <c r="C105" s="226"/>
      <c r="D105" s="220" t="s">
        <v>126</v>
      </c>
      <c r="E105" s="227" t="s">
        <v>19</v>
      </c>
      <c r="F105" s="228" t="s">
        <v>148</v>
      </c>
      <c r="G105" s="226"/>
      <c r="H105" s="229">
        <v>1</v>
      </c>
      <c r="I105" s="230"/>
      <c r="J105" s="226"/>
      <c r="K105" s="226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126</v>
      </c>
      <c r="AU105" s="235" t="s">
        <v>79</v>
      </c>
      <c r="AV105" s="13" t="s">
        <v>79</v>
      </c>
      <c r="AW105" s="13" t="s">
        <v>31</v>
      </c>
      <c r="AX105" s="13" t="s">
        <v>69</v>
      </c>
      <c r="AY105" s="235" t="s">
        <v>114</v>
      </c>
    </row>
    <row r="106" s="14" customFormat="1">
      <c r="A106" s="14"/>
      <c r="B106" s="236"/>
      <c r="C106" s="237"/>
      <c r="D106" s="220" t="s">
        <v>126</v>
      </c>
      <c r="E106" s="238" t="s">
        <v>19</v>
      </c>
      <c r="F106" s="239" t="s">
        <v>128</v>
      </c>
      <c r="G106" s="237"/>
      <c r="H106" s="240">
        <v>1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126</v>
      </c>
      <c r="AU106" s="246" t="s">
        <v>79</v>
      </c>
      <c r="AV106" s="14" t="s">
        <v>129</v>
      </c>
      <c r="AW106" s="14" t="s">
        <v>31</v>
      </c>
      <c r="AX106" s="14" t="s">
        <v>77</v>
      </c>
      <c r="AY106" s="246" t="s">
        <v>114</v>
      </c>
    </row>
    <row r="107" s="2" customFormat="1" ht="16.5" customHeight="1">
      <c r="A107" s="41"/>
      <c r="B107" s="42"/>
      <c r="C107" s="207" t="s">
        <v>113</v>
      </c>
      <c r="D107" s="207" t="s">
        <v>117</v>
      </c>
      <c r="E107" s="208" t="s">
        <v>149</v>
      </c>
      <c r="F107" s="209" t="s">
        <v>150</v>
      </c>
      <c r="G107" s="210" t="s">
        <v>120</v>
      </c>
      <c r="H107" s="211">
        <v>1</v>
      </c>
      <c r="I107" s="212"/>
      <c r="J107" s="213">
        <f>ROUND(I107*H107,2)</f>
        <v>0</v>
      </c>
      <c r="K107" s="209" t="s">
        <v>121</v>
      </c>
      <c r="L107" s="47"/>
      <c r="M107" s="214" t="s">
        <v>19</v>
      </c>
      <c r="N107" s="215" t="s">
        <v>40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122</v>
      </c>
      <c r="AT107" s="218" t="s">
        <v>117</v>
      </c>
      <c r="AU107" s="218" t="s">
        <v>79</v>
      </c>
      <c r="AY107" s="20" t="s">
        <v>114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77</v>
      </c>
      <c r="BK107" s="219">
        <f>ROUND(I107*H107,2)</f>
        <v>0</v>
      </c>
      <c r="BL107" s="20" t="s">
        <v>122</v>
      </c>
      <c r="BM107" s="218" t="s">
        <v>151</v>
      </c>
    </row>
    <row r="108" s="2" customFormat="1">
      <c r="A108" s="41"/>
      <c r="B108" s="42"/>
      <c r="C108" s="43"/>
      <c r="D108" s="220" t="s">
        <v>124</v>
      </c>
      <c r="E108" s="43"/>
      <c r="F108" s="221" t="s">
        <v>152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124</v>
      </c>
      <c r="AU108" s="20" t="s">
        <v>79</v>
      </c>
    </row>
    <row r="109" s="13" customFormat="1">
      <c r="A109" s="13"/>
      <c r="B109" s="225"/>
      <c r="C109" s="226"/>
      <c r="D109" s="220" t="s">
        <v>126</v>
      </c>
      <c r="E109" s="227" t="s">
        <v>19</v>
      </c>
      <c r="F109" s="228" t="s">
        <v>153</v>
      </c>
      <c r="G109" s="226"/>
      <c r="H109" s="229">
        <v>1</v>
      </c>
      <c r="I109" s="230"/>
      <c r="J109" s="226"/>
      <c r="K109" s="226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126</v>
      </c>
      <c r="AU109" s="235" t="s">
        <v>79</v>
      </c>
      <c r="AV109" s="13" t="s">
        <v>79</v>
      </c>
      <c r="AW109" s="13" t="s">
        <v>31</v>
      </c>
      <c r="AX109" s="13" t="s">
        <v>69</v>
      </c>
      <c r="AY109" s="235" t="s">
        <v>114</v>
      </c>
    </row>
    <row r="110" s="14" customFormat="1">
      <c r="A110" s="14"/>
      <c r="B110" s="236"/>
      <c r="C110" s="237"/>
      <c r="D110" s="220" t="s">
        <v>126</v>
      </c>
      <c r="E110" s="238" t="s">
        <v>19</v>
      </c>
      <c r="F110" s="239" t="s">
        <v>128</v>
      </c>
      <c r="G110" s="237"/>
      <c r="H110" s="240">
        <v>1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126</v>
      </c>
      <c r="AU110" s="246" t="s">
        <v>79</v>
      </c>
      <c r="AV110" s="14" t="s">
        <v>129</v>
      </c>
      <c r="AW110" s="14" t="s">
        <v>31</v>
      </c>
      <c r="AX110" s="14" t="s">
        <v>77</v>
      </c>
      <c r="AY110" s="246" t="s">
        <v>114</v>
      </c>
    </row>
    <row r="111" s="12" customFormat="1" ht="22.8" customHeight="1">
      <c r="A111" s="12"/>
      <c r="B111" s="191"/>
      <c r="C111" s="192"/>
      <c r="D111" s="193" t="s">
        <v>68</v>
      </c>
      <c r="E111" s="205" t="s">
        <v>154</v>
      </c>
      <c r="F111" s="205" t="s">
        <v>155</v>
      </c>
      <c r="G111" s="192"/>
      <c r="H111" s="192"/>
      <c r="I111" s="195"/>
      <c r="J111" s="206">
        <f>BK111</f>
        <v>0</v>
      </c>
      <c r="K111" s="192"/>
      <c r="L111" s="197"/>
      <c r="M111" s="198"/>
      <c r="N111" s="199"/>
      <c r="O111" s="199"/>
      <c r="P111" s="200">
        <f>SUM(P112:P116)</f>
        <v>0</v>
      </c>
      <c r="Q111" s="199"/>
      <c r="R111" s="200">
        <f>SUM(R112:R116)</f>
        <v>0</v>
      </c>
      <c r="S111" s="199"/>
      <c r="T111" s="201">
        <f>SUM(T112:T116)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2" t="s">
        <v>113</v>
      </c>
      <c r="AT111" s="203" t="s">
        <v>68</v>
      </c>
      <c r="AU111" s="203" t="s">
        <v>77</v>
      </c>
      <c r="AY111" s="202" t="s">
        <v>114</v>
      </c>
      <c r="BK111" s="204">
        <f>SUM(BK112:BK116)</f>
        <v>0</v>
      </c>
    </row>
    <row r="112" s="2" customFormat="1" ht="16.5" customHeight="1">
      <c r="A112" s="41"/>
      <c r="B112" s="42"/>
      <c r="C112" s="207" t="s">
        <v>156</v>
      </c>
      <c r="D112" s="207" t="s">
        <v>117</v>
      </c>
      <c r="E112" s="208" t="s">
        <v>157</v>
      </c>
      <c r="F112" s="209" t="s">
        <v>155</v>
      </c>
      <c r="G112" s="210" t="s">
        <v>120</v>
      </c>
      <c r="H112" s="211">
        <v>1</v>
      </c>
      <c r="I112" s="212"/>
      <c r="J112" s="213">
        <f>ROUND(I112*H112,2)</f>
        <v>0</v>
      </c>
      <c r="K112" s="209" t="s">
        <v>138</v>
      </c>
      <c r="L112" s="47"/>
      <c r="M112" s="214" t="s">
        <v>19</v>
      </c>
      <c r="N112" s="215" t="s">
        <v>40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122</v>
      </c>
      <c r="AT112" s="218" t="s">
        <v>117</v>
      </c>
      <c r="AU112" s="218" t="s">
        <v>79</v>
      </c>
      <c r="AY112" s="20" t="s">
        <v>114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77</v>
      </c>
      <c r="BK112" s="219">
        <f>ROUND(I112*H112,2)</f>
        <v>0</v>
      </c>
      <c r="BL112" s="20" t="s">
        <v>122</v>
      </c>
      <c r="BM112" s="218" t="s">
        <v>158</v>
      </c>
    </row>
    <row r="113" s="2" customFormat="1">
      <c r="A113" s="41"/>
      <c r="B113" s="42"/>
      <c r="C113" s="43"/>
      <c r="D113" s="247" t="s">
        <v>140</v>
      </c>
      <c r="E113" s="43"/>
      <c r="F113" s="248" t="s">
        <v>159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140</v>
      </c>
      <c r="AU113" s="20" t="s">
        <v>79</v>
      </c>
    </row>
    <row r="114" s="2" customFormat="1">
      <c r="A114" s="41"/>
      <c r="B114" s="42"/>
      <c r="C114" s="43"/>
      <c r="D114" s="220" t="s">
        <v>124</v>
      </c>
      <c r="E114" s="43"/>
      <c r="F114" s="221" t="s">
        <v>160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124</v>
      </c>
      <c r="AU114" s="20" t="s">
        <v>79</v>
      </c>
    </row>
    <row r="115" s="13" customFormat="1">
      <c r="A115" s="13"/>
      <c r="B115" s="225"/>
      <c r="C115" s="226"/>
      <c r="D115" s="220" t="s">
        <v>126</v>
      </c>
      <c r="E115" s="227" t="s">
        <v>19</v>
      </c>
      <c r="F115" s="228" t="s">
        <v>161</v>
      </c>
      <c r="G115" s="226"/>
      <c r="H115" s="229">
        <v>1</v>
      </c>
      <c r="I115" s="230"/>
      <c r="J115" s="226"/>
      <c r="K115" s="226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126</v>
      </c>
      <c r="AU115" s="235" t="s">
        <v>79</v>
      </c>
      <c r="AV115" s="13" t="s">
        <v>79</v>
      </c>
      <c r="AW115" s="13" t="s">
        <v>31</v>
      </c>
      <c r="AX115" s="13" t="s">
        <v>69</v>
      </c>
      <c r="AY115" s="235" t="s">
        <v>114</v>
      </c>
    </row>
    <row r="116" s="14" customFormat="1">
      <c r="A116" s="14"/>
      <c r="B116" s="236"/>
      <c r="C116" s="237"/>
      <c r="D116" s="220" t="s">
        <v>126</v>
      </c>
      <c r="E116" s="238" t="s">
        <v>19</v>
      </c>
      <c r="F116" s="239" t="s">
        <v>128</v>
      </c>
      <c r="G116" s="237"/>
      <c r="H116" s="240">
        <v>1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126</v>
      </c>
      <c r="AU116" s="246" t="s">
        <v>79</v>
      </c>
      <c r="AV116" s="14" t="s">
        <v>129</v>
      </c>
      <c r="AW116" s="14" t="s">
        <v>31</v>
      </c>
      <c r="AX116" s="14" t="s">
        <v>77</v>
      </c>
      <c r="AY116" s="246" t="s">
        <v>114</v>
      </c>
    </row>
    <row r="117" s="12" customFormat="1" ht="22.8" customHeight="1">
      <c r="A117" s="12"/>
      <c r="B117" s="191"/>
      <c r="C117" s="192"/>
      <c r="D117" s="193" t="s">
        <v>68</v>
      </c>
      <c r="E117" s="205" t="s">
        <v>162</v>
      </c>
      <c r="F117" s="205" t="s">
        <v>163</v>
      </c>
      <c r="G117" s="192"/>
      <c r="H117" s="192"/>
      <c r="I117" s="195"/>
      <c r="J117" s="206">
        <f>BK117</f>
        <v>0</v>
      </c>
      <c r="K117" s="192"/>
      <c r="L117" s="197"/>
      <c r="M117" s="198"/>
      <c r="N117" s="199"/>
      <c r="O117" s="199"/>
      <c r="P117" s="200">
        <f>SUM(P118:P134)</f>
        <v>0</v>
      </c>
      <c r="Q117" s="199"/>
      <c r="R117" s="200">
        <f>SUM(R118:R134)</f>
        <v>0</v>
      </c>
      <c r="S117" s="199"/>
      <c r="T117" s="201">
        <f>SUM(T118:T134)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2" t="s">
        <v>113</v>
      </c>
      <c r="AT117" s="203" t="s">
        <v>68</v>
      </c>
      <c r="AU117" s="203" t="s">
        <v>77</v>
      </c>
      <c r="AY117" s="202" t="s">
        <v>114</v>
      </c>
      <c r="BK117" s="204">
        <f>SUM(BK118:BK134)</f>
        <v>0</v>
      </c>
    </row>
    <row r="118" s="2" customFormat="1" ht="16.5" customHeight="1">
      <c r="A118" s="41"/>
      <c r="B118" s="42"/>
      <c r="C118" s="207" t="s">
        <v>164</v>
      </c>
      <c r="D118" s="207" t="s">
        <v>117</v>
      </c>
      <c r="E118" s="208" t="s">
        <v>165</v>
      </c>
      <c r="F118" s="209" t="s">
        <v>166</v>
      </c>
      <c r="G118" s="210" t="s">
        <v>120</v>
      </c>
      <c r="H118" s="211">
        <v>1</v>
      </c>
      <c r="I118" s="212"/>
      <c r="J118" s="213">
        <f>ROUND(I118*H118,2)</f>
        <v>0</v>
      </c>
      <c r="K118" s="209" t="s">
        <v>121</v>
      </c>
      <c r="L118" s="47"/>
      <c r="M118" s="214" t="s">
        <v>19</v>
      </c>
      <c r="N118" s="215" t="s">
        <v>40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122</v>
      </c>
      <c r="AT118" s="218" t="s">
        <v>117</v>
      </c>
      <c r="AU118" s="218" t="s">
        <v>79</v>
      </c>
      <c r="AY118" s="20" t="s">
        <v>114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77</v>
      </c>
      <c r="BK118" s="219">
        <f>ROUND(I118*H118,2)</f>
        <v>0</v>
      </c>
      <c r="BL118" s="20" t="s">
        <v>122</v>
      </c>
      <c r="BM118" s="218" t="s">
        <v>167</v>
      </c>
    </row>
    <row r="119" s="2" customFormat="1">
      <c r="A119" s="41"/>
      <c r="B119" s="42"/>
      <c r="C119" s="43"/>
      <c r="D119" s="220" t="s">
        <v>124</v>
      </c>
      <c r="E119" s="43"/>
      <c r="F119" s="221" t="s">
        <v>168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124</v>
      </c>
      <c r="AU119" s="20" t="s">
        <v>79</v>
      </c>
    </row>
    <row r="120" s="13" customFormat="1">
      <c r="A120" s="13"/>
      <c r="B120" s="225"/>
      <c r="C120" s="226"/>
      <c r="D120" s="220" t="s">
        <v>126</v>
      </c>
      <c r="E120" s="227" t="s">
        <v>19</v>
      </c>
      <c r="F120" s="228" t="s">
        <v>169</v>
      </c>
      <c r="G120" s="226"/>
      <c r="H120" s="229">
        <v>1</v>
      </c>
      <c r="I120" s="230"/>
      <c r="J120" s="226"/>
      <c r="K120" s="226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126</v>
      </c>
      <c r="AU120" s="235" t="s">
        <v>79</v>
      </c>
      <c r="AV120" s="13" t="s">
        <v>79</v>
      </c>
      <c r="AW120" s="13" t="s">
        <v>31</v>
      </c>
      <c r="AX120" s="13" t="s">
        <v>69</v>
      </c>
      <c r="AY120" s="235" t="s">
        <v>114</v>
      </c>
    </row>
    <row r="121" s="14" customFormat="1">
      <c r="A121" s="14"/>
      <c r="B121" s="236"/>
      <c r="C121" s="237"/>
      <c r="D121" s="220" t="s">
        <v>126</v>
      </c>
      <c r="E121" s="238" t="s">
        <v>19</v>
      </c>
      <c r="F121" s="239" t="s">
        <v>128</v>
      </c>
      <c r="G121" s="237"/>
      <c r="H121" s="240">
        <v>1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6" t="s">
        <v>126</v>
      </c>
      <c r="AU121" s="246" t="s">
        <v>79</v>
      </c>
      <c r="AV121" s="14" t="s">
        <v>129</v>
      </c>
      <c r="AW121" s="14" t="s">
        <v>31</v>
      </c>
      <c r="AX121" s="14" t="s">
        <v>77</v>
      </c>
      <c r="AY121" s="246" t="s">
        <v>114</v>
      </c>
    </row>
    <row r="122" s="2" customFormat="1" ht="16.5" customHeight="1">
      <c r="A122" s="41"/>
      <c r="B122" s="42"/>
      <c r="C122" s="207" t="s">
        <v>170</v>
      </c>
      <c r="D122" s="207" t="s">
        <v>117</v>
      </c>
      <c r="E122" s="208" t="s">
        <v>171</v>
      </c>
      <c r="F122" s="209" t="s">
        <v>172</v>
      </c>
      <c r="G122" s="210" t="s">
        <v>120</v>
      </c>
      <c r="H122" s="211">
        <v>1</v>
      </c>
      <c r="I122" s="212"/>
      <c r="J122" s="213">
        <f>ROUND(I122*H122,2)</f>
        <v>0</v>
      </c>
      <c r="K122" s="209" t="s">
        <v>121</v>
      </c>
      <c r="L122" s="47"/>
      <c r="M122" s="214" t="s">
        <v>19</v>
      </c>
      <c r="N122" s="215" t="s">
        <v>40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122</v>
      </c>
      <c r="AT122" s="218" t="s">
        <v>117</v>
      </c>
      <c r="AU122" s="218" t="s">
        <v>79</v>
      </c>
      <c r="AY122" s="20" t="s">
        <v>114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77</v>
      </c>
      <c r="BK122" s="219">
        <f>ROUND(I122*H122,2)</f>
        <v>0</v>
      </c>
      <c r="BL122" s="20" t="s">
        <v>122</v>
      </c>
      <c r="BM122" s="218" t="s">
        <v>173</v>
      </c>
    </row>
    <row r="123" s="2" customFormat="1">
      <c r="A123" s="41"/>
      <c r="B123" s="42"/>
      <c r="C123" s="43"/>
      <c r="D123" s="220" t="s">
        <v>124</v>
      </c>
      <c r="E123" s="43"/>
      <c r="F123" s="221" t="s">
        <v>174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124</v>
      </c>
      <c r="AU123" s="20" t="s">
        <v>79</v>
      </c>
    </row>
    <row r="124" s="13" customFormat="1">
      <c r="A124" s="13"/>
      <c r="B124" s="225"/>
      <c r="C124" s="226"/>
      <c r="D124" s="220" t="s">
        <v>126</v>
      </c>
      <c r="E124" s="227" t="s">
        <v>19</v>
      </c>
      <c r="F124" s="228" t="s">
        <v>175</v>
      </c>
      <c r="G124" s="226"/>
      <c r="H124" s="229">
        <v>1</v>
      </c>
      <c r="I124" s="230"/>
      <c r="J124" s="226"/>
      <c r="K124" s="226"/>
      <c r="L124" s="231"/>
      <c r="M124" s="232"/>
      <c r="N124" s="233"/>
      <c r="O124" s="233"/>
      <c r="P124" s="233"/>
      <c r="Q124" s="233"/>
      <c r="R124" s="233"/>
      <c r="S124" s="233"/>
      <c r="T124" s="23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5" t="s">
        <v>126</v>
      </c>
      <c r="AU124" s="235" t="s">
        <v>79</v>
      </c>
      <c r="AV124" s="13" t="s">
        <v>79</v>
      </c>
      <c r="AW124" s="13" t="s">
        <v>31</v>
      </c>
      <c r="AX124" s="13" t="s">
        <v>69</v>
      </c>
      <c r="AY124" s="235" t="s">
        <v>114</v>
      </c>
    </row>
    <row r="125" s="14" customFormat="1">
      <c r="A125" s="14"/>
      <c r="B125" s="236"/>
      <c r="C125" s="237"/>
      <c r="D125" s="220" t="s">
        <v>126</v>
      </c>
      <c r="E125" s="238" t="s">
        <v>19</v>
      </c>
      <c r="F125" s="239" t="s">
        <v>128</v>
      </c>
      <c r="G125" s="237"/>
      <c r="H125" s="240">
        <v>1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126</v>
      </c>
      <c r="AU125" s="246" t="s">
        <v>79</v>
      </c>
      <c r="AV125" s="14" t="s">
        <v>129</v>
      </c>
      <c r="AW125" s="14" t="s">
        <v>31</v>
      </c>
      <c r="AX125" s="14" t="s">
        <v>77</v>
      </c>
      <c r="AY125" s="246" t="s">
        <v>114</v>
      </c>
    </row>
    <row r="126" s="2" customFormat="1" ht="16.5" customHeight="1">
      <c r="A126" s="41"/>
      <c r="B126" s="42"/>
      <c r="C126" s="207" t="s">
        <v>176</v>
      </c>
      <c r="D126" s="207" t="s">
        <v>117</v>
      </c>
      <c r="E126" s="208" t="s">
        <v>177</v>
      </c>
      <c r="F126" s="209" t="s">
        <v>178</v>
      </c>
      <c r="G126" s="210" t="s">
        <v>120</v>
      </c>
      <c r="H126" s="211">
        <v>1</v>
      </c>
      <c r="I126" s="212"/>
      <c r="J126" s="213">
        <f>ROUND(I126*H126,2)</f>
        <v>0</v>
      </c>
      <c r="K126" s="209" t="s">
        <v>121</v>
      </c>
      <c r="L126" s="47"/>
      <c r="M126" s="214" t="s">
        <v>19</v>
      </c>
      <c r="N126" s="215" t="s">
        <v>40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122</v>
      </c>
      <c r="AT126" s="218" t="s">
        <v>117</v>
      </c>
      <c r="AU126" s="218" t="s">
        <v>79</v>
      </c>
      <c r="AY126" s="20" t="s">
        <v>114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77</v>
      </c>
      <c r="BK126" s="219">
        <f>ROUND(I126*H126,2)</f>
        <v>0</v>
      </c>
      <c r="BL126" s="20" t="s">
        <v>122</v>
      </c>
      <c r="BM126" s="218" t="s">
        <v>179</v>
      </c>
    </row>
    <row r="127" s="2" customFormat="1">
      <c r="A127" s="41"/>
      <c r="B127" s="42"/>
      <c r="C127" s="43"/>
      <c r="D127" s="220" t="s">
        <v>124</v>
      </c>
      <c r="E127" s="43"/>
      <c r="F127" s="221" t="s">
        <v>180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124</v>
      </c>
      <c r="AU127" s="20" t="s">
        <v>79</v>
      </c>
    </row>
    <row r="128" s="13" customFormat="1">
      <c r="A128" s="13"/>
      <c r="B128" s="225"/>
      <c r="C128" s="226"/>
      <c r="D128" s="220" t="s">
        <v>126</v>
      </c>
      <c r="E128" s="227" t="s">
        <v>19</v>
      </c>
      <c r="F128" s="228" t="s">
        <v>181</v>
      </c>
      <c r="G128" s="226"/>
      <c r="H128" s="229">
        <v>1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126</v>
      </c>
      <c r="AU128" s="235" t="s">
        <v>79</v>
      </c>
      <c r="AV128" s="13" t="s">
        <v>79</v>
      </c>
      <c r="AW128" s="13" t="s">
        <v>31</v>
      </c>
      <c r="AX128" s="13" t="s">
        <v>69</v>
      </c>
      <c r="AY128" s="235" t="s">
        <v>114</v>
      </c>
    </row>
    <row r="129" s="14" customFormat="1">
      <c r="A129" s="14"/>
      <c r="B129" s="236"/>
      <c r="C129" s="237"/>
      <c r="D129" s="220" t="s">
        <v>126</v>
      </c>
      <c r="E129" s="238" t="s">
        <v>19</v>
      </c>
      <c r="F129" s="239" t="s">
        <v>128</v>
      </c>
      <c r="G129" s="237"/>
      <c r="H129" s="240">
        <v>1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126</v>
      </c>
      <c r="AU129" s="246" t="s">
        <v>79</v>
      </c>
      <c r="AV129" s="14" t="s">
        <v>129</v>
      </c>
      <c r="AW129" s="14" t="s">
        <v>31</v>
      </c>
      <c r="AX129" s="14" t="s">
        <v>77</v>
      </c>
      <c r="AY129" s="246" t="s">
        <v>114</v>
      </c>
    </row>
    <row r="130" s="2" customFormat="1" ht="16.5" customHeight="1">
      <c r="A130" s="41"/>
      <c r="B130" s="42"/>
      <c r="C130" s="207" t="s">
        <v>182</v>
      </c>
      <c r="D130" s="207" t="s">
        <v>117</v>
      </c>
      <c r="E130" s="208" t="s">
        <v>183</v>
      </c>
      <c r="F130" s="209" t="s">
        <v>184</v>
      </c>
      <c r="G130" s="210" t="s">
        <v>120</v>
      </c>
      <c r="H130" s="211">
        <v>1</v>
      </c>
      <c r="I130" s="212"/>
      <c r="J130" s="213">
        <f>ROUND(I130*H130,2)</f>
        <v>0</v>
      </c>
      <c r="K130" s="209" t="s">
        <v>138</v>
      </c>
      <c r="L130" s="47"/>
      <c r="M130" s="214" t="s">
        <v>19</v>
      </c>
      <c r="N130" s="215" t="s">
        <v>40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122</v>
      </c>
      <c r="AT130" s="218" t="s">
        <v>117</v>
      </c>
      <c r="AU130" s="218" t="s">
        <v>79</v>
      </c>
      <c r="AY130" s="20" t="s">
        <v>114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77</v>
      </c>
      <c r="BK130" s="219">
        <f>ROUND(I130*H130,2)</f>
        <v>0</v>
      </c>
      <c r="BL130" s="20" t="s">
        <v>122</v>
      </c>
      <c r="BM130" s="218" t="s">
        <v>185</v>
      </c>
    </row>
    <row r="131" s="2" customFormat="1">
      <c r="A131" s="41"/>
      <c r="B131" s="42"/>
      <c r="C131" s="43"/>
      <c r="D131" s="247" t="s">
        <v>140</v>
      </c>
      <c r="E131" s="43"/>
      <c r="F131" s="248" t="s">
        <v>186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140</v>
      </c>
      <c r="AU131" s="20" t="s">
        <v>79</v>
      </c>
    </row>
    <row r="132" s="2" customFormat="1">
      <c r="A132" s="41"/>
      <c r="B132" s="42"/>
      <c r="C132" s="43"/>
      <c r="D132" s="220" t="s">
        <v>124</v>
      </c>
      <c r="E132" s="43"/>
      <c r="F132" s="221" t="s">
        <v>187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124</v>
      </c>
      <c r="AU132" s="20" t="s">
        <v>79</v>
      </c>
    </row>
    <row r="133" s="13" customFormat="1">
      <c r="A133" s="13"/>
      <c r="B133" s="225"/>
      <c r="C133" s="226"/>
      <c r="D133" s="220" t="s">
        <v>126</v>
      </c>
      <c r="E133" s="227" t="s">
        <v>19</v>
      </c>
      <c r="F133" s="228" t="s">
        <v>188</v>
      </c>
      <c r="G133" s="226"/>
      <c r="H133" s="229">
        <v>1</v>
      </c>
      <c r="I133" s="230"/>
      <c r="J133" s="226"/>
      <c r="K133" s="226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126</v>
      </c>
      <c r="AU133" s="235" t="s">
        <v>79</v>
      </c>
      <c r="AV133" s="13" t="s">
        <v>79</v>
      </c>
      <c r="AW133" s="13" t="s">
        <v>31</v>
      </c>
      <c r="AX133" s="13" t="s">
        <v>69</v>
      </c>
      <c r="AY133" s="235" t="s">
        <v>114</v>
      </c>
    </row>
    <row r="134" s="14" customFormat="1">
      <c r="A134" s="14"/>
      <c r="B134" s="236"/>
      <c r="C134" s="237"/>
      <c r="D134" s="220" t="s">
        <v>126</v>
      </c>
      <c r="E134" s="238" t="s">
        <v>19</v>
      </c>
      <c r="F134" s="239" t="s">
        <v>128</v>
      </c>
      <c r="G134" s="237"/>
      <c r="H134" s="240">
        <v>1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126</v>
      </c>
      <c r="AU134" s="246" t="s">
        <v>79</v>
      </c>
      <c r="AV134" s="14" t="s">
        <v>129</v>
      </c>
      <c r="AW134" s="14" t="s">
        <v>31</v>
      </c>
      <c r="AX134" s="14" t="s">
        <v>77</v>
      </c>
      <c r="AY134" s="246" t="s">
        <v>114</v>
      </c>
    </row>
    <row r="135" s="12" customFormat="1" ht="22.8" customHeight="1">
      <c r="A135" s="12"/>
      <c r="B135" s="191"/>
      <c r="C135" s="192"/>
      <c r="D135" s="193" t="s">
        <v>68</v>
      </c>
      <c r="E135" s="205" t="s">
        <v>189</v>
      </c>
      <c r="F135" s="205" t="s">
        <v>190</v>
      </c>
      <c r="G135" s="192"/>
      <c r="H135" s="192"/>
      <c r="I135" s="195"/>
      <c r="J135" s="206">
        <f>BK135</f>
        <v>0</v>
      </c>
      <c r="K135" s="192"/>
      <c r="L135" s="197"/>
      <c r="M135" s="198"/>
      <c r="N135" s="199"/>
      <c r="O135" s="199"/>
      <c r="P135" s="200">
        <f>SUM(P136:P145)</f>
        <v>0</v>
      </c>
      <c r="Q135" s="199"/>
      <c r="R135" s="200">
        <f>SUM(R136:R145)</f>
        <v>0</v>
      </c>
      <c r="S135" s="199"/>
      <c r="T135" s="201">
        <f>SUM(T136:T145)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2" t="s">
        <v>113</v>
      </c>
      <c r="AT135" s="203" t="s">
        <v>68</v>
      </c>
      <c r="AU135" s="203" t="s">
        <v>77</v>
      </c>
      <c r="AY135" s="202" t="s">
        <v>114</v>
      </c>
      <c r="BK135" s="204">
        <f>SUM(BK136:BK145)</f>
        <v>0</v>
      </c>
    </row>
    <row r="136" s="2" customFormat="1" ht="16.5" customHeight="1">
      <c r="A136" s="41"/>
      <c r="B136" s="42"/>
      <c r="C136" s="207" t="s">
        <v>191</v>
      </c>
      <c r="D136" s="207" t="s">
        <v>117</v>
      </c>
      <c r="E136" s="208" t="s">
        <v>192</v>
      </c>
      <c r="F136" s="209" t="s">
        <v>190</v>
      </c>
      <c r="G136" s="210" t="s">
        <v>120</v>
      </c>
      <c r="H136" s="211">
        <v>1</v>
      </c>
      <c r="I136" s="212"/>
      <c r="J136" s="213">
        <f>ROUND(I136*H136,2)</f>
        <v>0</v>
      </c>
      <c r="K136" s="209" t="s">
        <v>138</v>
      </c>
      <c r="L136" s="47"/>
      <c r="M136" s="214" t="s">
        <v>19</v>
      </c>
      <c r="N136" s="215" t="s">
        <v>40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122</v>
      </c>
      <c r="AT136" s="218" t="s">
        <v>117</v>
      </c>
      <c r="AU136" s="218" t="s">
        <v>79</v>
      </c>
      <c r="AY136" s="20" t="s">
        <v>114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77</v>
      </c>
      <c r="BK136" s="219">
        <f>ROUND(I136*H136,2)</f>
        <v>0</v>
      </c>
      <c r="BL136" s="20" t="s">
        <v>122</v>
      </c>
      <c r="BM136" s="218" t="s">
        <v>193</v>
      </c>
    </row>
    <row r="137" s="2" customFormat="1">
      <c r="A137" s="41"/>
      <c r="B137" s="42"/>
      <c r="C137" s="43"/>
      <c r="D137" s="247" t="s">
        <v>140</v>
      </c>
      <c r="E137" s="43"/>
      <c r="F137" s="248" t="s">
        <v>194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140</v>
      </c>
      <c r="AU137" s="20" t="s">
        <v>79</v>
      </c>
    </row>
    <row r="138" s="2" customFormat="1">
      <c r="A138" s="41"/>
      <c r="B138" s="42"/>
      <c r="C138" s="43"/>
      <c r="D138" s="220" t="s">
        <v>124</v>
      </c>
      <c r="E138" s="43"/>
      <c r="F138" s="221" t="s">
        <v>195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124</v>
      </c>
      <c r="AU138" s="20" t="s">
        <v>79</v>
      </c>
    </row>
    <row r="139" s="13" customFormat="1">
      <c r="A139" s="13"/>
      <c r="B139" s="225"/>
      <c r="C139" s="226"/>
      <c r="D139" s="220" t="s">
        <v>126</v>
      </c>
      <c r="E139" s="227" t="s">
        <v>19</v>
      </c>
      <c r="F139" s="228" t="s">
        <v>196</v>
      </c>
      <c r="G139" s="226"/>
      <c r="H139" s="229">
        <v>1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126</v>
      </c>
      <c r="AU139" s="235" t="s">
        <v>79</v>
      </c>
      <c r="AV139" s="13" t="s">
        <v>79</v>
      </c>
      <c r="AW139" s="13" t="s">
        <v>31</v>
      </c>
      <c r="AX139" s="13" t="s">
        <v>69</v>
      </c>
      <c r="AY139" s="235" t="s">
        <v>114</v>
      </c>
    </row>
    <row r="140" s="14" customFormat="1">
      <c r="A140" s="14"/>
      <c r="B140" s="236"/>
      <c r="C140" s="237"/>
      <c r="D140" s="220" t="s">
        <v>126</v>
      </c>
      <c r="E140" s="238" t="s">
        <v>19</v>
      </c>
      <c r="F140" s="239" t="s">
        <v>128</v>
      </c>
      <c r="G140" s="237"/>
      <c r="H140" s="240">
        <v>1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126</v>
      </c>
      <c r="AU140" s="246" t="s">
        <v>79</v>
      </c>
      <c r="AV140" s="14" t="s">
        <v>129</v>
      </c>
      <c r="AW140" s="14" t="s">
        <v>31</v>
      </c>
      <c r="AX140" s="14" t="s">
        <v>77</v>
      </c>
      <c r="AY140" s="246" t="s">
        <v>114</v>
      </c>
    </row>
    <row r="141" s="2" customFormat="1" ht="16.5" customHeight="1">
      <c r="A141" s="41"/>
      <c r="B141" s="42"/>
      <c r="C141" s="207" t="s">
        <v>8</v>
      </c>
      <c r="D141" s="207" t="s">
        <v>117</v>
      </c>
      <c r="E141" s="208" t="s">
        <v>197</v>
      </c>
      <c r="F141" s="209" t="s">
        <v>198</v>
      </c>
      <c r="G141" s="210" t="s">
        <v>120</v>
      </c>
      <c r="H141" s="211">
        <v>1</v>
      </c>
      <c r="I141" s="212"/>
      <c r="J141" s="213">
        <f>ROUND(I141*H141,2)</f>
        <v>0</v>
      </c>
      <c r="K141" s="209" t="s">
        <v>138</v>
      </c>
      <c r="L141" s="47"/>
      <c r="M141" s="214" t="s">
        <v>19</v>
      </c>
      <c r="N141" s="215" t="s">
        <v>40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122</v>
      </c>
      <c r="AT141" s="218" t="s">
        <v>117</v>
      </c>
      <c r="AU141" s="218" t="s">
        <v>79</v>
      </c>
      <c r="AY141" s="20" t="s">
        <v>114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77</v>
      </c>
      <c r="BK141" s="219">
        <f>ROUND(I141*H141,2)</f>
        <v>0</v>
      </c>
      <c r="BL141" s="20" t="s">
        <v>122</v>
      </c>
      <c r="BM141" s="218" t="s">
        <v>199</v>
      </c>
    </row>
    <row r="142" s="2" customFormat="1">
      <c r="A142" s="41"/>
      <c r="B142" s="42"/>
      <c r="C142" s="43"/>
      <c r="D142" s="247" t="s">
        <v>140</v>
      </c>
      <c r="E142" s="43"/>
      <c r="F142" s="248" t="s">
        <v>200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140</v>
      </c>
      <c r="AU142" s="20" t="s">
        <v>79</v>
      </c>
    </row>
    <row r="143" s="2" customFormat="1">
      <c r="A143" s="41"/>
      <c r="B143" s="42"/>
      <c r="C143" s="43"/>
      <c r="D143" s="220" t="s">
        <v>124</v>
      </c>
      <c r="E143" s="43"/>
      <c r="F143" s="221" t="s">
        <v>201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124</v>
      </c>
      <c r="AU143" s="20" t="s">
        <v>79</v>
      </c>
    </row>
    <row r="144" s="13" customFormat="1">
      <c r="A144" s="13"/>
      <c r="B144" s="225"/>
      <c r="C144" s="226"/>
      <c r="D144" s="220" t="s">
        <v>126</v>
      </c>
      <c r="E144" s="227" t="s">
        <v>19</v>
      </c>
      <c r="F144" s="228" t="s">
        <v>202</v>
      </c>
      <c r="G144" s="226"/>
      <c r="H144" s="229">
        <v>1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126</v>
      </c>
      <c r="AU144" s="235" t="s">
        <v>79</v>
      </c>
      <c r="AV144" s="13" t="s">
        <v>79</v>
      </c>
      <c r="AW144" s="13" t="s">
        <v>31</v>
      </c>
      <c r="AX144" s="13" t="s">
        <v>69</v>
      </c>
      <c r="AY144" s="235" t="s">
        <v>114</v>
      </c>
    </row>
    <row r="145" s="14" customFormat="1">
      <c r="A145" s="14"/>
      <c r="B145" s="236"/>
      <c r="C145" s="237"/>
      <c r="D145" s="220" t="s">
        <v>126</v>
      </c>
      <c r="E145" s="238" t="s">
        <v>19</v>
      </c>
      <c r="F145" s="239" t="s">
        <v>128</v>
      </c>
      <c r="G145" s="237"/>
      <c r="H145" s="240">
        <v>1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126</v>
      </c>
      <c r="AU145" s="246" t="s">
        <v>79</v>
      </c>
      <c r="AV145" s="14" t="s">
        <v>129</v>
      </c>
      <c r="AW145" s="14" t="s">
        <v>31</v>
      </c>
      <c r="AX145" s="14" t="s">
        <v>77</v>
      </c>
      <c r="AY145" s="246" t="s">
        <v>114</v>
      </c>
    </row>
    <row r="146" s="12" customFormat="1" ht="22.8" customHeight="1">
      <c r="A146" s="12"/>
      <c r="B146" s="191"/>
      <c r="C146" s="192"/>
      <c r="D146" s="193" t="s">
        <v>68</v>
      </c>
      <c r="E146" s="205" t="s">
        <v>203</v>
      </c>
      <c r="F146" s="205" t="s">
        <v>204</v>
      </c>
      <c r="G146" s="192"/>
      <c r="H146" s="192"/>
      <c r="I146" s="195"/>
      <c r="J146" s="206">
        <f>BK146</f>
        <v>0</v>
      </c>
      <c r="K146" s="192"/>
      <c r="L146" s="197"/>
      <c r="M146" s="198"/>
      <c r="N146" s="199"/>
      <c r="O146" s="199"/>
      <c r="P146" s="200">
        <f>SUM(P147:P151)</f>
        <v>0</v>
      </c>
      <c r="Q146" s="199"/>
      <c r="R146" s="200">
        <f>SUM(R147:R151)</f>
        <v>0</v>
      </c>
      <c r="S146" s="199"/>
      <c r="T146" s="201">
        <f>SUM(T147:T151)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2" t="s">
        <v>113</v>
      </c>
      <c r="AT146" s="203" t="s">
        <v>68</v>
      </c>
      <c r="AU146" s="203" t="s">
        <v>77</v>
      </c>
      <c r="AY146" s="202" t="s">
        <v>114</v>
      </c>
      <c r="BK146" s="204">
        <f>SUM(BK147:BK151)</f>
        <v>0</v>
      </c>
    </row>
    <row r="147" s="2" customFormat="1" ht="16.5" customHeight="1">
      <c r="A147" s="41"/>
      <c r="B147" s="42"/>
      <c r="C147" s="207" t="s">
        <v>205</v>
      </c>
      <c r="D147" s="207" t="s">
        <v>117</v>
      </c>
      <c r="E147" s="208" t="s">
        <v>206</v>
      </c>
      <c r="F147" s="209" t="s">
        <v>204</v>
      </c>
      <c r="G147" s="210" t="s">
        <v>120</v>
      </c>
      <c r="H147" s="211">
        <v>1</v>
      </c>
      <c r="I147" s="212"/>
      <c r="J147" s="213">
        <f>ROUND(I147*H147,2)</f>
        <v>0</v>
      </c>
      <c r="K147" s="209" t="s">
        <v>138</v>
      </c>
      <c r="L147" s="47"/>
      <c r="M147" s="214" t="s">
        <v>19</v>
      </c>
      <c r="N147" s="215" t="s">
        <v>40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122</v>
      </c>
      <c r="AT147" s="218" t="s">
        <v>117</v>
      </c>
      <c r="AU147" s="218" t="s">
        <v>79</v>
      </c>
      <c r="AY147" s="20" t="s">
        <v>114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77</v>
      </c>
      <c r="BK147" s="219">
        <f>ROUND(I147*H147,2)</f>
        <v>0</v>
      </c>
      <c r="BL147" s="20" t="s">
        <v>122</v>
      </c>
      <c r="BM147" s="218" t="s">
        <v>207</v>
      </c>
    </row>
    <row r="148" s="2" customFormat="1">
      <c r="A148" s="41"/>
      <c r="B148" s="42"/>
      <c r="C148" s="43"/>
      <c r="D148" s="247" t="s">
        <v>140</v>
      </c>
      <c r="E148" s="43"/>
      <c r="F148" s="248" t="s">
        <v>208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140</v>
      </c>
      <c r="AU148" s="20" t="s">
        <v>79</v>
      </c>
    </row>
    <row r="149" s="2" customFormat="1">
      <c r="A149" s="41"/>
      <c r="B149" s="42"/>
      <c r="C149" s="43"/>
      <c r="D149" s="220" t="s">
        <v>124</v>
      </c>
      <c r="E149" s="43"/>
      <c r="F149" s="221" t="s">
        <v>209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124</v>
      </c>
      <c r="AU149" s="20" t="s">
        <v>79</v>
      </c>
    </row>
    <row r="150" s="13" customFormat="1">
      <c r="A150" s="13"/>
      <c r="B150" s="225"/>
      <c r="C150" s="226"/>
      <c r="D150" s="220" t="s">
        <v>126</v>
      </c>
      <c r="E150" s="227" t="s">
        <v>19</v>
      </c>
      <c r="F150" s="228" t="s">
        <v>210</v>
      </c>
      <c r="G150" s="226"/>
      <c r="H150" s="229">
        <v>1</v>
      </c>
      <c r="I150" s="230"/>
      <c r="J150" s="226"/>
      <c r="K150" s="226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126</v>
      </c>
      <c r="AU150" s="235" t="s">
        <v>79</v>
      </c>
      <c r="AV150" s="13" t="s">
        <v>79</v>
      </c>
      <c r="AW150" s="13" t="s">
        <v>31</v>
      </c>
      <c r="AX150" s="13" t="s">
        <v>69</v>
      </c>
      <c r="AY150" s="235" t="s">
        <v>114</v>
      </c>
    </row>
    <row r="151" s="14" customFormat="1">
      <c r="A151" s="14"/>
      <c r="B151" s="236"/>
      <c r="C151" s="237"/>
      <c r="D151" s="220" t="s">
        <v>126</v>
      </c>
      <c r="E151" s="238" t="s">
        <v>19</v>
      </c>
      <c r="F151" s="239" t="s">
        <v>128</v>
      </c>
      <c r="G151" s="237"/>
      <c r="H151" s="240">
        <v>1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126</v>
      </c>
      <c r="AU151" s="246" t="s">
        <v>79</v>
      </c>
      <c r="AV151" s="14" t="s">
        <v>129</v>
      </c>
      <c r="AW151" s="14" t="s">
        <v>31</v>
      </c>
      <c r="AX151" s="14" t="s">
        <v>77</v>
      </c>
      <c r="AY151" s="246" t="s">
        <v>114</v>
      </c>
    </row>
    <row r="152" s="12" customFormat="1" ht="22.8" customHeight="1">
      <c r="A152" s="12"/>
      <c r="B152" s="191"/>
      <c r="C152" s="192"/>
      <c r="D152" s="193" t="s">
        <v>68</v>
      </c>
      <c r="E152" s="205" t="s">
        <v>211</v>
      </c>
      <c r="F152" s="205" t="s">
        <v>212</v>
      </c>
      <c r="G152" s="192"/>
      <c r="H152" s="192"/>
      <c r="I152" s="195"/>
      <c r="J152" s="206">
        <f>BK152</f>
        <v>0</v>
      </c>
      <c r="K152" s="192"/>
      <c r="L152" s="197"/>
      <c r="M152" s="198"/>
      <c r="N152" s="199"/>
      <c r="O152" s="199"/>
      <c r="P152" s="200">
        <f>SUM(P153:P165)</f>
        <v>0</v>
      </c>
      <c r="Q152" s="199"/>
      <c r="R152" s="200">
        <f>SUM(R153:R165)</f>
        <v>0</v>
      </c>
      <c r="S152" s="199"/>
      <c r="T152" s="201">
        <f>SUM(T153:T165)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2" t="s">
        <v>113</v>
      </c>
      <c r="AT152" s="203" t="s">
        <v>68</v>
      </c>
      <c r="AU152" s="203" t="s">
        <v>77</v>
      </c>
      <c r="AY152" s="202" t="s">
        <v>114</v>
      </c>
      <c r="BK152" s="204">
        <f>SUM(BK153:BK165)</f>
        <v>0</v>
      </c>
    </row>
    <row r="153" s="2" customFormat="1" ht="16.5" customHeight="1">
      <c r="A153" s="41"/>
      <c r="B153" s="42"/>
      <c r="C153" s="207" t="s">
        <v>213</v>
      </c>
      <c r="D153" s="207" t="s">
        <v>117</v>
      </c>
      <c r="E153" s="208" t="s">
        <v>214</v>
      </c>
      <c r="F153" s="209" t="s">
        <v>212</v>
      </c>
      <c r="G153" s="210" t="s">
        <v>120</v>
      </c>
      <c r="H153" s="211">
        <v>1</v>
      </c>
      <c r="I153" s="212"/>
      <c r="J153" s="213">
        <f>ROUND(I153*H153,2)</f>
        <v>0</v>
      </c>
      <c r="K153" s="209" t="s">
        <v>138</v>
      </c>
      <c r="L153" s="47"/>
      <c r="M153" s="214" t="s">
        <v>19</v>
      </c>
      <c r="N153" s="215" t="s">
        <v>40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122</v>
      </c>
      <c r="AT153" s="218" t="s">
        <v>117</v>
      </c>
      <c r="AU153" s="218" t="s">
        <v>79</v>
      </c>
      <c r="AY153" s="20" t="s">
        <v>114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77</v>
      </c>
      <c r="BK153" s="219">
        <f>ROUND(I153*H153,2)</f>
        <v>0</v>
      </c>
      <c r="BL153" s="20" t="s">
        <v>122</v>
      </c>
      <c r="BM153" s="218" t="s">
        <v>215</v>
      </c>
    </row>
    <row r="154" s="2" customFormat="1">
      <c r="A154" s="41"/>
      <c r="B154" s="42"/>
      <c r="C154" s="43"/>
      <c r="D154" s="247" t="s">
        <v>140</v>
      </c>
      <c r="E154" s="43"/>
      <c r="F154" s="248" t="s">
        <v>216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140</v>
      </c>
      <c r="AU154" s="20" t="s">
        <v>79</v>
      </c>
    </row>
    <row r="155" s="2" customFormat="1">
      <c r="A155" s="41"/>
      <c r="B155" s="42"/>
      <c r="C155" s="43"/>
      <c r="D155" s="220" t="s">
        <v>124</v>
      </c>
      <c r="E155" s="43"/>
      <c r="F155" s="221" t="s">
        <v>217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124</v>
      </c>
      <c r="AU155" s="20" t="s">
        <v>79</v>
      </c>
    </row>
    <row r="156" s="13" customFormat="1">
      <c r="A156" s="13"/>
      <c r="B156" s="225"/>
      <c r="C156" s="226"/>
      <c r="D156" s="220" t="s">
        <v>126</v>
      </c>
      <c r="E156" s="227" t="s">
        <v>19</v>
      </c>
      <c r="F156" s="228" t="s">
        <v>218</v>
      </c>
      <c r="G156" s="226"/>
      <c r="H156" s="229">
        <v>1</v>
      </c>
      <c r="I156" s="230"/>
      <c r="J156" s="226"/>
      <c r="K156" s="226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126</v>
      </c>
      <c r="AU156" s="235" t="s">
        <v>79</v>
      </c>
      <c r="AV156" s="13" t="s">
        <v>79</v>
      </c>
      <c r="AW156" s="13" t="s">
        <v>31</v>
      </c>
      <c r="AX156" s="13" t="s">
        <v>69</v>
      </c>
      <c r="AY156" s="235" t="s">
        <v>114</v>
      </c>
    </row>
    <row r="157" s="14" customFormat="1">
      <c r="A157" s="14"/>
      <c r="B157" s="236"/>
      <c r="C157" s="237"/>
      <c r="D157" s="220" t="s">
        <v>126</v>
      </c>
      <c r="E157" s="238" t="s">
        <v>19</v>
      </c>
      <c r="F157" s="239" t="s">
        <v>128</v>
      </c>
      <c r="G157" s="237"/>
      <c r="H157" s="240">
        <v>1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126</v>
      </c>
      <c r="AU157" s="246" t="s">
        <v>79</v>
      </c>
      <c r="AV157" s="14" t="s">
        <v>129</v>
      </c>
      <c r="AW157" s="14" t="s">
        <v>31</v>
      </c>
      <c r="AX157" s="14" t="s">
        <v>77</v>
      </c>
      <c r="AY157" s="246" t="s">
        <v>114</v>
      </c>
    </row>
    <row r="158" s="2" customFormat="1" ht="16.5" customHeight="1">
      <c r="A158" s="41"/>
      <c r="B158" s="42"/>
      <c r="C158" s="207" t="s">
        <v>219</v>
      </c>
      <c r="D158" s="207" t="s">
        <v>117</v>
      </c>
      <c r="E158" s="208" t="s">
        <v>220</v>
      </c>
      <c r="F158" s="209" t="s">
        <v>221</v>
      </c>
      <c r="G158" s="210" t="s">
        <v>120</v>
      </c>
      <c r="H158" s="211">
        <v>1</v>
      </c>
      <c r="I158" s="212"/>
      <c r="J158" s="213">
        <f>ROUND(I158*H158,2)</f>
        <v>0</v>
      </c>
      <c r="K158" s="209" t="s">
        <v>121</v>
      </c>
      <c r="L158" s="47"/>
      <c r="M158" s="214" t="s">
        <v>19</v>
      </c>
      <c r="N158" s="215" t="s">
        <v>40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122</v>
      </c>
      <c r="AT158" s="218" t="s">
        <v>117</v>
      </c>
      <c r="AU158" s="218" t="s">
        <v>79</v>
      </c>
      <c r="AY158" s="20" t="s">
        <v>114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77</v>
      </c>
      <c r="BK158" s="219">
        <f>ROUND(I158*H158,2)</f>
        <v>0</v>
      </c>
      <c r="BL158" s="20" t="s">
        <v>122</v>
      </c>
      <c r="BM158" s="218" t="s">
        <v>222</v>
      </c>
    </row>
    <row r="159" s="2" customFormat="1">
      <c r="A159" s="41"/>
      <c r="B159" s="42"/>
      <c r="C159" s="43"/>
      <c r="D159" s="220" t="s">
        <v>124</v>
      </c>
      <c r="E159" s="43"/>
      <c r="F159" s="221" t="s">
        <v>223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124</v>
      </c>
      <c r="AU159" s="20" t="s">
        <v>79</v>
      </c>
    </row>
    <row r="160" s="13" customFormat="1">
      <c r="A160" s="13"/>
      <c r="B160" s="225"/>
      <c r="C160" s="226"/>
      <c r="D160" s="220" t="s">
        <v>126</v>
      </c>
      <c r="E160" s="227" t="s">
        <v>19</v>
      </c>
      <c r="F160" s="228" t="s">
        <v>224</v>
      </c>
      <c r="G160" s="226"/>
      <c r="H160" s="229">
        <v>1</v>
      </c>
      <c r="I160" s="230"/>
      <c r="J160" s="226"/>
      <c r="K160" s="226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126</v>
      </c>
      <c r="AU160" s="235" t="s">
        <v>79</v>
      </c>
      <c r="AV160" s="13" t="s">
        <v>79</v>
      </c>
      <c r="AW160" s="13" t="s">
        <v>31</v>
      </c>
      <c r="AX160" s="13" t="s">
        <v>69</v>
      </c>
      <c r="AY160" s="235" t="s">
        <v>114</v>
      </c>
    </row>
    <row r="161" s="14" customFormat="1">
      <c r="A161" s="14"/>
      <c r="B161" s="236"/>
      <c r="C161" s="237"/>
      <c r="D161" s="220" t="s">
        <v>126</v>
      </c>
      <c r="E161" s="238" t="s">
        <v>19</v>
      </c>
      <c r="F161" s="239" t="s">
        <v>128</v>
      </c>
      <c r="G161" s="237"/>
      <c r="H161" s="240">
        <v>1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126</v>
      </c>
      <c r="AU161" s="246" t="s">
        <v>79</v>
      </c>
      <c r="AV161" s="14" t="s">
        <v>129</v>
      </c>
      <c r="AW161" s="14" t="s">
        <v>31</v>
      </c>
      <c r="AX161" s="14" t="s">
        <v>77</v>
      </c>
      <c r="AY161" s="246" t="s">
        <v>114</v>
      </c>
    </row>
    <row r="162" s="2" customFormat="1" ht="16.5" customHeight="1">
      <c r="A162" s="41"/>
      <c r="B162" s="42"/>
      <c r="C162" s="207" t="s">
        <v>225</v>
      </c>
      <c r="D162" s="207" t="s">
        <v>117</v>
      </c>
      <c r="E162" s="208" t="s">
        <v>226</v>
      </c>
      <c r="F162" s="209" t="s">
        <v>227</v>
      </c>
      <c r="G162" s="210" t="s">
        <v>120</v>
      </c>
      <c r="H162" s="211">
        <v>1</v>
      </c>
      <c r="I162" s="212"/>
      <c r="J162" s="213">
        <f>ROUND(I162*H162,2)</f>
        <v>0</v>
      </c>
      <c r="K162" s="209" t="s">
        <v>121</v>
      </c>
      <c r="L162" s="47"/>
      <c r="M162" s="214" t="s">
        <v>19</v>
      </c>
      <c r="N162" s="215" t="s">
        <v>40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122</v>
      </c>
      <c r="AT162" s="218" t="s">
        <v>117</v>
      </c>
      <c r="AU162" s="218" t="s">
        <v>79</v>
      </c>
      <c r="AY162" s="20" t="s">
        <v>114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77</v>
      </c>
      <c r="BK162" s="219">
        <f>ROUND(I162*H162,2)</f>
        <v>0</v>
      </c>
      <c r="BL162" s="20" t="s">
        <v>122</v>
      </c>
      <c r="BM162" s="218" t="s">
        <v>228</v>
      </c>
    </row>
    <row r="163" s="2" customFormat="1">
      <c r="A163" s="41"/>
      <c r="B163" s="42"/>
      <c r="C163" s="43"/>
      <c r="D163" s="220" t="s">
        <v>124</v>
      </c>
      <c r="E163" s="43"/>
      <c r="F163" s="221" t="s">
        <v>229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124</v>
      </c>
      <c r="AU163" s="20" t="s">
        <v>79</v>
      </c>
    </row>
    <row r="164" s="13" customFormat="1">
      <c r="A164" s="13"/>
      <c r="B164" s="225"/>
      <c r="C164" s="226"/>
      <c r="D164" s="220" t="s">
        <v>126</v>
      </c>
      <c r="E164" s="227" t="s">
        <v>19</v>
      </c>
      <c r="F164" s="228" t="s">
        <v>230</v>
      </c>
      <c r="G164" s="226"/>
      <c r="H164" s="229">
        <v>1</v>
      </c>
      <c r="I164" s="230"/>
      <c r="J164" s="226"/>
      <c r="K164" s="226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126</v>
      </c>
      <c r="AU164" s="235" t="s">
        <v>79</v>
      </c>
      <c r="AV164" s="13" t="s">
        <v>79</v>
      </c>
      <c r="AW164" s="13" t="s">
        <v>31</v>
      </c>
      <c r="AX164" s="13" t="s">
        <v>69</v>
      </c>
      <c r="AY164" s="235" t="s">
        <v>114</v>
      </c>
    </row>
    <row r="165" s="14" customFormat="1">
      <c r="A165" s="14"/>
      <c r="B165" s="236"/>
      <c r="C165" s="237"/>
      <c r="D165" s="220" t="s">
        <v>126</v>
      </c>
      <c r="E165" s="238" t="s">
        <v>19</v>
      </c>
      <c r="F165" s="239" t="s">
        <v>128</v>
      </c>
      <c r="G165" s="237"/>
      <c r="H165" s="240">
        <v>1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126</v>
      </c>
      <c r="AU165" s="246" t="s">
        <v>79</v>
      </c>
      <c r="AV165" s="14" t="s">
        <v>129</v>
      </c>
      <c r="AW165" s="14" t="s">
        <v>31</v>
      </c>
      <c r="AX165" s="14" t="s">
        <v>77</v>
      </c>
      <c r="AY165" s="246" t="s">
        <v>114</v>
      </c>
    </row>
    <row r="166" s="12" customFormat="1" ht="22.8" customHeight="1">
      <c r="A166" s="12"/>
      <c r="B166" s="191"/>
      <c r="C166" s="192"/>
      <c r="D166" s="193" t="s">
        <v>68</v>
      </c>
      <c r="E166" s="205" t="s">
        <v>231</v>
      </c>
      <c r="F166" s="205" t="s">
        <v>232</v>
      </c>
      <c r="G166" s="192"/>
      <c r="H166" s="192"/>
      <c r="I166" s="195"/>
      <c r="J166" s="206">
        <f>BK166</f>
        <v>0</v>
      </c>
      <c r="K166" s="192"/>
      <c r="L166" s="197"/>
      <c r="M166" s="198"/>
      <c r="N166" s="199"/>
      <c r="O166" s="199"/>
      <c r="P166" s="200">
        <f>SUM(P167:P174)</f>
        <v>0</v>
      </c>
      <c r="Q166" s="199"/>
      <c r="R166" s="200">
        <f>SUM(R167:R174)</f>
        <v>0</v>
      </c>
      <c r="S166" s="199"/>
      <c r="T166" s="201">
        <f>SUM(T167:T174)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2" t="s">
        <v>113</v>
      </c>
      <c r="AT166" s="203" t="s">
        <v>68</v>
      </c>
      <c r="AU166" s="203" t="s">
        <v>77</v>
      </c>
      <c r="AY166" s="202" t="s">
        <v>114</v>
      </c>
      <c r="BK166" s="204">
        <f>SUM(BK167:BK174)</f>
        <v>0</v>
      </c>
    </row>
    <row r="167" s="2" customFormat="1" ht="16.5" customHeight="1">
      <c r="A167" s="41"/>
      <c r="B167" s="42"/>
      <c r="C167" s="207" t="s">
        <v>233</v>
      </c>
      <c r="D167" s="207" t="s">
        <v>117</v>
      </c>
      <c r="E167" s="208" t="s">
        <v>234</v>
      </c>
      <c r="F167" s="209" t="s">
        <v>235</v>
      </c>
      <c r="G167" s="210" t="s">
        <v>120</v>
      </c>
      <c r="H167" s="211">
        <v>1</v>
      </c>
      <c r="I167" s="212"/>
      <c r="J167" s="213">
        <f>ROUND(I167*H167,2)</f>
        <v>0</v>
      </c>
      <c r="K167" s="209" t="s">
        <v>138</v>
      </c>
      <c r="L167" s="47"/>
      <c r="M167" s="214" t="s">
        <v>19</v>
      </c>
      <c r="N167" s="215" t="s">
        <v>40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122</v>
      </c>
      <c r="AT167" s="218" t="s">
        <v>117</v>
      </c>
      <c r="AU167" s="218" t="s">
        <v>79</v>
      </c>
      <c r="AY167" s="20" t="s">
        <v>114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77</v>
      </c>
      <c r="BK167" s="219">
        <f>ROUND(I167*H167,2)</f>
        <v>0</v>
      </c>
      <c r="BL167" s="20" t="s">
        <v>122</v>
      </c>
      <c r="BM167" s="218" t="s">
        <v>236</v>
      </c>
    </row>
    <row r="168" s="2" customFormat="1">
      <c r="A168" s="41"/>
      <c r="B168" s="42"/>
      <c r="C168" s="43"/>
      <c r="D168" s="247" t="s">
        <v>140</v>
      </c>
      <c r="E168" s="43"/>
      <c r="F168" s="248" t="s">
        <v>237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140</v>
      </c>
      <c r="AU168" s="20" t="s">
        <v>79</v>
      </c>
    </row>
    <row r="169" s="2" customFormat="1">
      <c r="A169" s="41"/>
      <c r="B169" s="42"/>
      <c r="C169" s="43"/>
      <c r="D169" s="220" t="s">
        <v>124</v>
      </c>
      <c r="E169" s="43"/>
      <c r="F169" s="221" t="s">
        <v>238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124</v>
      </c>
      <c r="AU169" s="20" t="s">
        <v>79</v>
      </c>
    </row>
    <row r="170" s="13" customFormat="1">
      <c r="A170" s="13"/>
      <c r="B170" s="225"/>
      <c r="C170" s="226"/>
      <c r="D170" s="220" t="s">
        <v>126</v>
      </c>
      <c r="E170" s="227" t="s">
        <v>19</v>
      </c>
      <c r="F170" s="228" t="s">
        <v>239</v>
      </c>
      <c r="G170" s="226"/>
      <c r="H170" s="229">
        <v>1</v>
      </c>
      <c r="I170" s="230"/>
      <c r="J170" s="226"/>
      <c r="K170" s="226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126</v>
      </c>
      <c r="AU170" s="235" t="s">
        <v>79</v>
      </c>
      <c r="AV170" s="13" t="s">
        <v>79</v>
      </c>
      <c r="AW170" s="13" t="s">
        <v>31</v>
      </c>
      <c r="AX170" s="13" t="s">
        <v>69</v>
      </c>
      <c r="AY170" s="235" t="s">
        <v>114</v>
      </c>
    </row>
    <row r="171" s="14" customFormat="1">
      <c r="A171" s="14"/>
      <c r="B171" s="236"/>
      <c r="C171" s="237"/>
      <c r="D171" s="220" t="s">
        <v>126</v>
      </c>
      <c r="E171" s="238" t="s">
        <v>19</v>
      </c>
      <c r="F171" s="239" t="s">
        <v>128</v>
      </c>
      <c r="G171" s="237"/>
      <c r="H171" s="240">
        <v>1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126</v>
      </c>
      <c r="AU171" s="246" t="s">
        <v>79</v>
      </c>
      <c r="AV171" s="14" t="s">
        <v>129</v>
      </c>
      <c r="AW171" s="14" t="s">
        <v>31</v>
      </c>
      <c r="AX171" s="14" t="s">
        <v>77</v>
      </c>
      <c r="AY171" s="246" t="s">
        <v>114</v>
      </c>
    </row>
    <row r="172" s="2" customFormat="1" ht="21.75" customHeight="1">
      <c r="A172" s="41"/>
      <c r="B172" s="42"/>
      <c r="C172" s="207" t="s">
        <v>240</v>
      </c>
      <c r="D172" s="207" t="s">
        <v>117</v>
      </c>
      <c r="E172" s="208" t="s">
        <v>241</v>
      </c>
      <c r="F172" s="209" t="s">
        <v>242</v>
      </c>
      <c r="G172" s="210" t="s">
        <v>120</v>
      </c>
      <c r="H172" s="211">
        <v>1</v>
      </c>
      <c r="I172" s="212"/>
      <c r="J172" s="213">
        <f>ROUND(I172*H172,2)</f>
        <v>0</v>
      </c>
      <c r="K172" s="209" t="s">
        <v>121</v>
      </c>
      <c r="L172" s="47"/>
      <c r="M172" s="214" t="s">
        <v>19</v>
      </c>
      <c r="N172" s="215" t="s">
        <v>40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122</v>
      </c>
      <c r="AT172" s="218" t="s">
        <v>117</v>
      </c>
      <c r="AU172" s="218" t="s">
        <v>79</v>
      </c>
      <c r="AY172" s="20" t="s">
        <v>114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77</v>
      </c>
      <c r="BK172" s="219">
        <f>ROUND(I172*H172,2)</f>
        <v>0</v>
      </c>
      <c r="BL172" s="20" t="s">
        <v>122</v>
      </c>
      <c r="BM172" s="218" t="s">
        <v>243</v>
      </c>
    </row>
    <row r="173" s="13" customFormat="1">
      <c r="A173" s="13"/>
      <c r="B173" s="225"/>
      <c r="C173" s="226"/>
      <c r="D173" s="220" t="s">
        <v>126</v>
      </c>
      <c r="E173" s="227" t="s">
        <v>19</v>
      </c>
      <c r="F173" s="228" t="s">
        <v>244</v>
      </c>
      <c r="G173" s="226"/>
      <c r="H173" s="229">
        <v>1</v>
      </c>
      <c r="I173" s="230"/>
      <c r="J173" s="226"/>
      <c r="K173" s="226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126</v>
      </c>
      <c r="AU173" s="235" t="s">
        <v>79</v>
      </c>
      <c r="AV173" s="13" t="s">
        <v>79</v>
      </c>
      <c r="AW173" s="13" t="s">
        <v>31</v>
      </c>
      <c r="AX173" s="13" t="s">
        <v>69</v>
      </c>
      <c r="AY173" s="235" t="s">
        <v>114</v>
      </c>
    </row>
    <row r="174" s="14" customFormat="1">
      <c r="A174" s="14"/>
      <c r="B174" s="236"/>
      <c r="C174" s="237"/>
      <c r="D174" s="220" t="s">
        <v>126</v>
      </c>
      <c r="E174" s="238" t="s">
        <v>19</v>
      </c>
      <c r="F174" s="239" t="s">
        <v>128</v>
      </c>
      <c r="G174" s="237"/>
      <c r="H174" s="240">
        <v>1</v>
      </c>
      <c r="I174" s="241"/>
      <c r="J174" s="237"/>
      <c r="K174" s="237"/>
      <c r="L174" s="242"/>
      <c r="M174" s="249"/>
      <c r="N174" s="250"/>
      <c r="O174" s="250"/>
      <c r="P174" s="250"/>
      <c r="Q174" s="250"/>
      <c r="R174" s="250"/>
      <c r="S174" s="250"/>
      <c r="T174" s="25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126</v>
      </c>
      <c r="AU174" s="246" t="s">
        <v>79</v>
      </c>
      <c r="AV174" s="14" t="s">
        <v>129</v>
      </c>
      <c r="AW174" s="14" t="s">
        <v>31</v>
      </c>
      <c r="AX174" s="14" t="s">
        <v>77</v>
      </c>
      <c r="AY174" s="246" t="s">
        <v>114</v>
      </c>
    </row>
    <row r="175" s="2" customFormat="1" ht="6.96" customHeight="1">
      <c r="A175" s="41"/>
      <c r="B175" s="62"/>
      <c r="C175" s="63"/>
      <c r="D175" s="63"/>
      <c r="E175" s="63"/>
      <c r="F175" s="63"/>
      <c r="G175" s="63"/>
      <c r="H175" s="63"/>
      <c r="I175" s="63"/>
      <c r="J175" s="63"/>
      <c r="K175" s="63"/>
      <c r="L175" s="47"/>
      <c r="M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</row>
  </sheetData>
  <sheetProtection sheet="1" autoFilter="0" formatColumns="0" formatRows="0" objects="1" scenarios="1" spinCount="100000" saltValue="/ju8CIc1PVk74vKK2PQVT2pz/EWkoj4Zb3PBR9EGR8gmdjhhbfikgirklcRiTbsViW8XLKqOHllhqbAOybugmA==" hashValue="UFoxsFBYELiUbeTTt1bH2s+AjHyW6EmS+lDWsCR+5ZwdRZMlZWPkg9ETZ/CdWmrQ0pqpoPIwazHd8/OnA6RReQ==" algorithmName="SHA-512" password="C4AA"/>
  <autoFilter ref="C86:K174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9" r:id="rId1" display="https://podminky.urs.cz/item/CS_URS_2025_01/013254000"/>
    <hyperlink ref="F113" r:id="rId2" display="https://podminky.urs.cz/item/CS_URS_2025_01/020001000"/>
    <hyperlink ref="F131" r:id="rId3" display="https://podminky.urs.cz/item/CS_URS_2025_01/034503000"/>
    <hyperlink ref="F137" r:id="rId4" display="https://podminky.urs.cz/item/CS_URS_2025_01/040001000"/>
    <hyperlink ref="F142" r:id="rId5" display="https://podminky.urs.cz/item/CS_URS_2025_01/045002000"/>
    <hyperlink ref="F148" r:id="rId6" display="https://podminky.urs.cz/item/CS_URS_2025_01/060001000"/>
    <hyperlink ref="F154" r:id="rId7" display="https://podminky.urs.cz/item/CS_URS_2025_01/070001000"/>
    <hyperlink ref="F168" r:id="rId8" display="https://podminky.urs.cz/item/CS_URS_2025_01/09170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79</v>
      </c>
    </row>
    <row r="4" s="1" customFormat="1" ht="24.96" customHeight="1">
      <c r="B4" s="23"/>
      <c r="D4" s="133" t="s">
        <v>84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Nová přípojka elektro a datový propoj k projektu Vrbenského kasárna v Hradci Králové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85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245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23. 6. 2025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32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35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37</v>
      </c>
      <c r="G32" s="41"/>
      <c r="H32" s="41"/>
      <c r="I32" s="148" t="s">
        <v>36</v>
      </c>
      <c r="J32" s="148" t="s">
        <v>38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39</v>
      </c>
      <c r="E33" s="135" t="s">
        <v>40</v>
      </c>
      <c r="F33" s="150">
        <f>ROUND((SUM(BE84:BE534)),  2)</f>
        <v>0</v>
      </c>
      <c r="G33" s="41"/>
      <c r="H33" s="41"/>
      <c r="I33" s="151">
        <v>0.20999999999999999</v>
      </c>
      <c r="J33" s="150">
        <f>ROUND(((SUM(BE84:BE534))*I33),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41</v>
      </c>
      <c r="F34" s="150">
        <f>ROUND((SUM(BF84:BF534)),  2)</f>
        <v>0</v>
      </c>
      <c r="G34" s="41"/>
      <c r="H34" s="41"/>
      <c r="I34" s="151">
        <v>0.12</v>
      </c>
      <c r="J34" s="150">
        <f>ROUND(((SUM(BF84:BF534))*I34),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42</v>
      </c>
      <c r="F35" s="150">
        <f>ROUND((SUM(BG84:BG534)),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43</v>
      </c>
      <c r="F36" s="150">
        <f>ROUND((SUM(BH84:BH534)),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44</v>
      </c>
      <c r="F37" s="150">
        <f>ROUND((SUM(BI84:BI534)),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87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Nová přípojka elektro a datový propoj k projektu Vrbenského kasárna v Hradci Králové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85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1 - NOVÁ PŘÍPOJKA NN A SDĚLOVACÍHO VEDENÍ - Kabely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23. 6. 2025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88</v>
      </c>
      <c r="D57" s="165"/>
      <c r="E57" s="165"/>
      <c r="F57" s="165"/>
      <c r="G57" s="165"/>
      <c r="H57" s="165"/>
      <c r="I57" s="165"/>
      <c r="J57" s="166" t="s">
        <v>89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67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90</v>
      </c>
    </row>
    <row r="60" s="9" customFormat="1" ht="24.96" customHeight="1">
      <c r="A60" s="9"/>
      <c r="B60" s="168"/>
      <c r="C60" s="169"/>
      <c r="D60" s="170" t="s">
        <v>246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247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248</v>
      </c>
      <c r="E62" s="177"/>
      <c r="F62" s="177"/>
      <c r="G62" s="177"/>
      <c r="H62" s="177"/>
      <c r="I62" s="177"/>
      <c r="J62" s="178">
        <f>J194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249</v>
      </c>
      <c r="E63" s="177"/>
      <c r="F63" s="177"/>
      <c r="G63" s="177"/>
      <c r="H63" s="177"/>
      <c r="I63" s="177"/>
      <c r="J63" s="178">
        <f>J252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8"/>
      <c r="C64" s="169"/>
      <c r="D64" s="170" t="s">
        <v>250</v>
      </c>
      <c r="E64" s="171"/>
      <c r="F64" s="171"/>
      <c r="G64" s="171"/>
      <c r="H64" s="171"/>
      <c r="I64" s="171"/>
      <c r="J64" s="172">
        <f>J530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99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Nová přípojka elektro a datový propoj k projektu Vrbenského kasárna v Hradci Králové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85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1 - NOVÁ PŘÍPOJKA NN A SDĚLOVACÍHO VEDENÍ - Kabely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 xml:space="preserve"> </v>
      </c>
      <c r="G78" s="43"/>
      <c r="H78" s="43"/>
      <c r="I78" s="35" t="s">
        <v>23</v>
      </c>
      <c r="J78" s="75" t="str">
        <f>IF(J12="","",J12)</f>
        <v>23. 6. 2025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 xml:space="preserve"> </v>
      </c>
      <c r="G80" s="43"/>
      <c r="H80" s="43"/>
      <c r="I80" s="35" t="s">
        <v>30</v>
      </c>
      <c r="J80" s="39" t="str">
        <f>E21</f>
        <v xml:space="preserve"> 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28</v>
      </c>
      <c r="D81" s="43"/>
      <c r="E81" s="43"/>
      <c r="F81" s="30" t="str">
        <f>IF(E18="","",E18)</f>
        <v>Vyplň údaj</v>
      </c>
      <c r="G81" s="43"/>
      <c r="H81" s="43"/>
      <c r="I81" s="35" t="s">
        <v>32</v>
      </c>
      <c r="J81" s="39" t="str">
        <f>E24</f>
        <v xml:space="preserve"> 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100</v>
      </c>
      <c r="D83" s="183" t="s">
        <v>54</v>
      </c>
      <c r="E83" s="183" t="s">
        <v>50</v>
      </c>
      <c r="F83" s="183" t="s">
        <v>51</v>
      </c>
      <c r="G83" s="183" t="s">
        <v>101</v>
      </c>
      <c r="H83" s="183" t="s">
        <v>102</v>
      </c>
      <c r="I83" s="183" t="s">
        <v>103</v>
      </c>
      <c r="J83" s="183" t="s">
        <v>89</v>
      </c>
      <c r="K83" s="184" t="s">
        <v>104</v>
      </c>
      <c r="L83" s="185"/>
      <c r="M83" s="95" t="s">
        <v>19</v>
      </c>
      <c r="N83" s="96" t="s">
        <v>39</v>
      </c>
      <c r="O83" s="96" t="s">
        <v>105</v>
      </c>
      <c r="P83" s="96" t="s">
        <v>106</v>
      </c>
      <c r="Q83" s="96" t="s">
        <v>107</v>
      </c>
      <c r="R83" s="96" t="s">
        <v>108</v>
      </c>
      <c r="S83" s="96" t="s">
        <v>109</v>
      </c>
      <c r="T83" s="97" t="s">
        <v>110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111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P85+P530</f>
        <v>0</v>
      </c>
      <c r="Q84" s="99"/>
      <c r="R84" s="188">
        <f>R85+R530</f>
        <v>125.89023915</v>
      </c>
      <c r="S84" s="99"/>
      <c r="T84" s="189">
        <f>T85+T530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68</v>
      </c>
      <c r="AU84" s="20" t="s">
        <v>90</v>
      </c>
      <c r="BK84" s="190">
        <f>BK85+BK530</f>
        <v>0</v>
      </c>
    </row>
    <row r="85" s="12" customFormat="1" ht="25.92" customHeight="1">
      <c r="A85" s="12"/>
      <c r="B85" s="191"/>
      <c r="C85" s="192"/>
      <c r="D85" s="193" t="s">
        <v>68</v>
      </c>
      <c r="E85" s="194" t="s">
        <v>251</v>
      </c>
      <c r="F85" s="194" t="s">
        <v>252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P86+P194+P252</f>
        <v>0</v>
      </c>
      <c r="Q85" s="199"/>
      <c r="R85" s="200">
        <f>R86+R194+R252</f>
        <v>125.89023915</v>
      </c>
      <c r="S85" s="199"/>
      <c r="T85" s="201">
        <f>T86+T194+T252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135</v>
      </c>
      <c r="AT85" s="203" t="s">
        <v>68</v>
      </c>
      <c r="AU85" s="203" t="s">
        <v>69</v>
      </c>
      <c r="AY85" s="202" t="s">
        <v>114</v>
      </c>
      <c r="BK85" s="204">
        <f>BK86+BK194+BK252</f>
        <v>0</v>
      </c>
    </row>
    <row r="86" s="12" customFormat="1" ht="22.8" customHeight="1">
      <c r="A86" s="12"/>
      <c r="B86" s="191"/>
      <c r="C86" s="192"/>
      <c r="D86" s="193" t="s">
        <v>68</v>
      </c>
      <c r="E86" s="205" t="s">
        <v>253</v>
      </c>
      <c r="F86" s="205" t="s">
        <v>254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SUM(P87:P193)</f>
        <v>0</v>
      </c>
      <c r="Q86" s="199"/>
      <c r="R86" s="200">
        <f>SUM(R87:R193)</f>
        <v>2.8215355000000004</v>
      </c>
      <c r="S86" s="199"/>
      <c r="T86" s="201">
        <f>SUM(T87:T193)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135</v>
      </c>
      <c r="AT86" s="203" t="s">
        <v>68</v>
      </c>
      <c r="AU86" s="203" t="s">
        <v>77</v>
      </c>
      <c r="AY86" s="202" t="s">
        <v>114</v>
      </c>
      <c r="BK86" s="204">
        <f>SUM(BK87:BK193)</f>
        <v>0</v>
      </c>
    </row>
    <row r="87" s="2" customFormat="1" ht="24.15" customHeight="1">
      <c r="A87" s="41"/>
      <c r="B87" s="42"/>
      <c r="C87" s="207" t="s">
        <v>77</v>
      </c>
      <c r="D87" s="207" t="s">
        <v>117</v>
      </c>
      <c r="E87" s="208" t="s">
        <v>255</v>
      </c>
      <c r="F87" s="209" t="s">
        <v>256</v>
      </c>
      <c r="G87" s="210" t="s">
        <v>257</v>
      </c>
      <c r="H87" s="211">
        <v>194.69999999999999</v>
      </c>
      <c r="I87" s="212"/>
      <c r="J87" s="213">
        <f>ROUND(I87*H87,2)</f>
        <v>0</v>
      </c>
      <c r="K87" s="209" t="s">
        <v>138</v>
      </c>
      <c r="L87" s="47"/>
      <c r="M87" s="214" t="s">
        <v>19</v>
      </c>
      <c r="N87" s="215" t="s">
        <v>40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258</v>
      </c>
      <c r="AT87" s="218" t="s">
        <v>117</v>
      </c>
      <c r="AU87" s="218" t="s">
        <v>79</v>
      </c>
      <c r="AY87" s="20" t="s">
        <v>114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77</v>
      </c>
      <c r="BK87" s="219">
        <f>ROUND(I87*H87,2)</f>
        <v>0</v>
      </c>
      <c r="BL87" s="20" t="s">
        <v>258</v>
      </c>
      <c r="BM87" s="218" t="s">
        <v>259</v>
      </c>
    </row>
    <row r="88" s="2" customFormat="1">
      <c r="A88" s="41"/>
      <c r="B88" s="42"/>
      <c r="C88" s="43"/>
      <c r="D88" s="247" t="s">
        <v>140</v>
      </c>
      <c r="E88" s="43"/>
      <c r="F88" s="248" t="s">
        <v>260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140</v>
      </c>
      <c r="AU88" s="20" t="s">
        <v>79</v>
      </c>
    </row>
    <row r="89" s="2" customFormat="1">
      <c r="A89" s="41"/>
      <c r="B89" s="42"/>
      <c r="C89" s="43"/>
      <c r="D89" s="220" t="s">
        <v>124</v>
      </c>
      <c r="E89" s="43"/>
      <c r="F89" s="221" t="s">
        <v>261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124</v>
      </c>
      <c r="AU89" s="20" t="s">
        <v>79</v>
      </c>
    </row>
    <row r="90" s="15" customFormat="1">
      <c r="A90" s="15"/>
      <c r="B90" s="252"/>
      <c r="C90" s="253"/>
      <c r="D90" s="220" t="s">
        <v>126</v>
      </c>
      <c r="E90" s="254" t="s">
        <v>19</v>
      </c>
      <c r="F90" s="255" t="s">
        <v>262</v>
      </c>
      <c r="G90" s="253"/>
      <c r="H90" s="254" t="s">
        <v>19</v>
      </c>
      <c r="I90" s="256"/>
      <c r="J90" s="253"/>
      <c r="K90" s="253"/>
      <c r="L90" s="257"/>
      <c r="M90" s="258"/>
      <c r="N90" s="259"/>
      <c r="O90" s="259"/>
      <c r="P90" s="259"/>
      <c r="Q90" s="259"/>
      <c r="R90" s="259"/>
      <c r="S90" s="259"/>
      <c r="T90" s="260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T90" s="261" t="s">
        <v>126</v>
      </c>
      <c r="AU90" s="261" t="s">
        <v>79</v>
      </c>
      <c r="AV90" s="15" t="s">
        <v>77</v>
      </c>
      <c r="AW90" s="15" t="s">
        <v>31</v>
      </c>
      <c r="AX90" s="15" t="s">
        <v>69</v>
      </c>
      <c r="AY90" s="261" t="s">
        <v>114</v>
      </c>
    </row>
    <row r="91" s="13" customFormat="1">
      <c r="A91" s="13"/>
      <c r="B91" s="225"/>
      <c r="C91" s="226"/>
      <c r="D91" s="220" t="s">
        <v>126</v>
      </c>
      <c r="E91" s="227" t="s">
        <v>19</v>
      </c>
      <c r="F91" s="228" t="s">
        <v>263</v>
      </c>
      <c r="G91" s="226"/>
      <c r="H91" s="229">
        <v>141.5</v>
      </c>
      <c r="I91" s="230"/>
      <c r="J91" s="226"/>
      <c r="K91" s="226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126</v>
      </c>
      <c r="AU91" s="235" t="s">
        <v>79</v>
      </c>
      <c r="AV91" s="13" t="s">
        <v>79</v>
      </c>
      <c r="AW91" s="13" t="s">
        <v>31</v>
      </c>
      <c r="AX91" s="13" t="s">
        <v>69</v>
      </c>
      <c r="AY91" s="235" t="s">
        <v>114</v>
      </c>
    </row>
    <row r="92" s="13" customFormat="1">
      <c r="A92" s="13"/>
      <c r="B92" s="225"/>
      <c r="C92" s="226"/>
      <c r="D92" s="220" t="s">
        <v>126</v>
      </c>
      <c r="E92" s="227" t="s">
        <v>19</v>
      </c>
      <c r="F92" s="228" t="s">
        <v>264</v>
      </c>
      <c r="G92" s="226"/>
      <c r="H92" s="229">
        <v>53.200000000000003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126</v>
      </c>
      <c r="AU92" s="235" t="s">
        <v>79</v>
      </c>
      <c r="AV92" s="13" t="s">
        <v>79</v>
      </c>
      <c r="AW92" s="13" t="s">
        <v>31</v>
      </c>
      <c r="AX92" s="13" t="s">
        <v>69</v>
      </c>
      <c r="AY92" s="235" t="s">
        <v>114</v>
      </c>
    </row>
    <row r="93" s="14" customFormat="1">
      <c r="A93" s="14"/>
      <c r="B93" s="236"/>
      <c r="C93" s="237"/>
      <c r="D93" s="220" t="s">
        <v>126</v>
      </c>
      <c r="E93" s="238" t="s">
        <v>19</v>
      </c>
      <c r="F93" s="239" t="s">
        <v>128</v>
      </c>
      <c r="G93" s="237"/>
      <c r="H93" s="240">
        <v>194.69999999999999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126</v>
      </c>
      <c r="AU93" s="246" t="s">
        <v>79</v>
      </c>
      <c r="AV93" s="14" t="s">
        <v>129</v>
      </c>
      <c r="AW93" s="14" t="s">
        <v>31</v>
      </c>
      <c r="AX93" s="14" t="s">
        <v>77</v>
      </c>
      <c r="AY93" s="246" t="s">
        <v>114</v>
      </c>
    </row>
    <row r="94" s="2" customFormat="1" ht="16.5" customHeight="1">
      <c r="A94" s="41"/>
      <c r="B94" s="42"/>
      <c r="C94" s="262" t="s">
        <v>79</v>
      </c>
      <c r="D94" s="262" t="s">
        <v>251</v>
      </c>
      <c r="E94" s="263" t="s">
        <v>265</v>
      </c>
      <c r="F94" s="264" t="s">
        <v>266</v>
      </c>
      <c r="G94" s="265" t="s">
        <v>267</v>
      </c>
      <c r="H94" s="266">
        <v>194.21299999999999</v>
      </c>
      <c r="I94" s="267"/>
      <c r="J94" s="268">
        <f>ROUND(I94*H94,2)</f>
        <v>0</v>
      </c>
      <c r="K94" s="264" t="s">
        <v>138</v>
      </c>
      <c r="L94" s="269"/>
      <c r="M94" s="270" t="s">
        <v>19</v>
      </c>
      <c r="N94" s="271" t="s">
        <v>40</v>
      </c>
      <c r="O94" s="87"/>
      <c r="P94" s="216">
        <f>O94*H94</f>
        <v>0</v>
      </c>
      <c r="Q94" s="216">
        <v>0.001</v>
      </c>
      <c r="R94" s="216">
        <f>Q94*H94</f>
        <v>0.194213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268</v>
      </c>
      <c r="AT94" s="218" t="s">
        <v>251</v>
      </c>
      <c r="AU94" s="218" t="s">
        <v>79</v>
      </c>
      <c r="AY94" s="20" t="s">
        <v>114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77</v>
      </c>
      <c r="BK94" s="219">
        <f>ROUND(I94*H94,2)</f>
        <v>0</v>
      </c>
      <c r="BL94" s="20" t="s">
        <v>258</v>
      </c>
      <c r="BM94" s="218" t="s">
        <v>269</v>
      </c>
    </row>
    <row r="95" s="15" customFormat="1">
      <c r="A95" s="15"/>
      <c r="B95" s="252"/>
      <c r="C95" s="253"/>
      <c r="D95" s="220" t="s">
        <v>126</v>
      </c>
      <c r="E95" s="254" t="s">
        <v>19</v>
      </c>
      <c r="F95" s="255" t="s">
        <v>270</v>
      </c>
      <c r="G95" s="253"/>
      <c r="H95" s="254" t="s">
        <v>19</v>
      </c>
      <c r="I95" s="256"/>
      <c r="J95" s="253"/>
      <c r="K95" s="253"/>
      <c r="L95" s="257"/>
      <c r="M95" s="258"/>
      <c r="N95" s="259"/>
      <c r="O95" s="259"/>
      <c r="P95" s="259"/>
      <c r="Q95" s="259"/>
      <c r="R95" s="259"/>
      <c r="S95" s="259"/>
      <c r="T95" s="260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61" t="s">
        <v>126</v>
      </c>
      <c r="AU95" s="261" t="s">
        <v>79</v>
      </c>
      <c r="AV95" s="15" t="s">
        <v>77</v>
      </c>
      <c r="AW95" s="15" t="s">
        <v>31</v>
      </c>
      <c r="AX95" s="15" t="s">
        <v>69</v>
      </c>
      <c r="AY95" s="261" t="s">
        <v>114</v>
      </c>
    </row>
    <row r="96" s="13" customFormat="1">
      <c r="A96" s="13"/>
      <c r="B96" s="225"/>
      <c r="C96" s="226"/>
      <c r="D96" s="220" t="s">
        <v>126</v>
      </c>
      <c r="E96" s="227" t="s">
        <v>19</v>
      </c>
      <c r="F96" s="228" t="s">
        <v>271</v>
      </c>
      <c r="G96" s="226"/>
      <c r="H96" s="229">
        <v>141.14599999999999</v>
      </c>
      <c r="I96" s="230"/>
      <c r="J96" s="226"/>
      <c r="K96" s="226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126</v>
      </c>
      <c r="AU96" s="235" t="s">
        <v>79</v>
      </c>
      <c r="AV96" s="13" t="s">
        <v>79</v>
      </c>
      <c r="AW96" s="13" t="s">
        <v>31</v>
      </c>
      <c r="AX96" s="13" t="s">
        <v>69</v>
      </c>
      <c r="AY96" s="235" t="s">
        <v>114</v>
      </c>
    </row>
    <row r="97" s="13" customFormat="1">
      <c r="A97" s="13"/>
      <c r="B97" s="225"/>
      <c r="C97" s="226"/>
      <c r="D97" s="220" t="s">
        <v>126</v>
      </c>
      <c r="E97" s="227" t="s">
        <v>19</v>
      </c>
      <c r="F97" s="228" t="s">
        <v>272</v>
      </c>
      <c r="G97" s="226"/>
      <c r="H97" s="229">
        <v>53.067</v>
      </c>
      <c r="I97" s="230"/>
      <c r="J97" s="226"/>
      <c r="K97" s="226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126</v>
      </c>
      <c r="AU97" s="235" t="s">
        <v>79</v>
      </c>
      <c r="AV97" s="13" t="s">
        <v>79</v>
      </c>
      <c r="AW97" s="13" t="s">
        <v>31</v>
      </c>
      <c r="AX97" s="13" t="s">
        <v>69</v>
      </c>
      <c r="AY97" s="235" t="s">
        <v>114</v>
      </c>
    </row>
    <row r="98" s="14" customFormat="1">
      <c r="A98" s="14"/>
      <c r="B98" s="236"/>
      <c r="C98" s="237"/>
      <c r="D98" s="220" t="s">
        <v>126</v>
      </c>
      <c r="E98" s="238" t="s">
        <v>19</v>
      </c>
      <c r="F98" s="239" t="s">
        <v>128</v>
      </c>
      <c r="G98" s="237"/>
      <c r="H98" s="240">
        <v>194.21299999999999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126</v>
      </c>
      <c r="AU98" s="246" t="s">
        <v>79</v>
      </c>
      <c r="AV98" s="14" t="s">
        <v>129</v>
      </c>
      <c r="AW98" s="14" t="s">
        <v>31</v>
      </c>
      <c r="AX98" s="14" t="s">
        <v>77</v>
      </c>
      <c r="AY98" s="246" t="s">
        <v>114</v>
      </c>
    </row>
    <row r="99" s="15" customFormat="1">
      <c r="A99" s="15"/>
      <c r="B99" s="252"/>
      <c r="C99" s="253"/>
      <c r="D99" s="220" t="s">
        <v>126</v>
      </c>
      <c r="E99" s="254" t="s">
        <v>19</v>
      </c>
      <c r="F99" s="255" t="s">
        <v>273</v>
      </c>
      <c r="G99" s="253"/>
      <c r="H99" s="254" t="s">
        <v>19</v>
      </c>
      <c r="I99" s="256"/>
      <c r="J99" s="253"/>
      <c r="K99" s="253"/>
      <c r="L99" s="257"/>
      <c r="M99" s="258"/>
      <c r="N99" s="259"/>
      <c r="O99" s="259"/>
      <c r="P99" s="259"/>
      <c r="Q99" s="259"/>
      <c r="R99" s="259"/>
      <c r="S99" s="259"/>
      <c r="T99" s="260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61" t="s">
        <v>126</v>
      </c>
      <c r="AU99" s="261" t="s">
        <v>79</v>
      </c>
      <c r="AV99" s="15" t="s">
        <v>77</v>
      </c>
      <c r="AW99" s="15" t="s">
        <v>31</v>
      </c>
      <c r="AX99" s="15" t="s">
        <v>69</v>
      </c>
      <c r="AY99" s="261" t="s">
        <v>114</v>
      </c>
    </row>
    <row r="100" s="15" customFormat="1">
      <c r="A100" s="15"/>
      <c r="B100" s="252"/>
      <c r="C100" s="253"/>
      <c r="D100" s="220" t="s">
        <v>126</v>
      </c>
      <c r="E100" s="254" t="s">
        <v>19</v>
      </c>
      <c r="F100" s="255" t="s">
        <v>274</v>
      </c>
      <c r="G100" s="253"/>
      <c r="H100" s="254" t="s">
        <v>19</v>
      </c>
      <c r="I100" s="256"/>
      <c r="J100" s="253"/>
      <c r="K100" s="253"/>
      <c r="L100" s="257"/>
      <c r="M100" s="258"/>
      <c r="N100" s="259"/>
      <c r="O100" s="259"/>
      <c r="P100" s="259"/>
      <c r="Q100" s="259"/>
      <c r="R100" s="259"/>
      <c r="S100" s="259"/>
      <c r="T100" s="260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1" t="s">
        <v>126</v>
      </c>
      <c r="AU100" s="261" t="s">
        <v>79</v>
      </c>
      <c r="AV100" s="15" t="s">
        <v>77</v>
      </c>
      <c r="AW100" s="15" t="s">
        <v>31</v>
      </c>
      <c r="AX100" s="15" t="s">
        <v>69</v>
      </c>
      <c r="AY100" s="261" t="s">
        <v>114</v>
      </c>
    </row>
    <row r="101" s="2" customFormat="1" ht="16.5" customHeight="1">
      <c r="A101" s="41"/>
      <c r="B101" s="42"/>
      <c r="C101" s="262" t="s">
        <v>135</v>
      </c>
      <c r="D101" s="262" t="s">
        <v>251</v>
      </c>
      <c r="E101" s="263" t="s">
        <v>275</v>
      </c>
      <c r="F101" s="264" t="s">
        <v>276</v>
      </c>
      <c r="G101" s="265" t="s">
        <v>277</v>
      </c>
      <c r="H101" s="266">
        <v>4</v>
      </c>
      <c r="I101" s="267"/>
      <c r="J101" s="268">
        <f>ROUND(I101*H101,2)</f>
        <v>0</v>
      </c>
      <c r="K101" s="264" t="s">
        <v>138</v>
      </c>
      <c r="L101" s="269"/>
      <c r="M101" s="270" t="s">
        <v>19</v>
      </c>
      <c r="N101" s="271" t="s">
        <v>40</v>
      </c>
      <c r="O101" s="87"/>
      <c r="P101" s="216">
        <f>O101*H101</f>
        <v>0</v>
      </c>
      <c r="Q101" s="216">
        <v>0.00029999999999999997</v>
      </c>
      <c r="R101" s="216">
        <f>Q101*H101</f>
        <v>0.0011999999999999999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268</v>
      </c>
      <c r="AT101" s="218" t="s">
        <v>251</v>
      </c>
      <c r="AU101" s="218" t="s">
        <v>79</v>
      </c>
      <c r="AY101" s="20" t="s">
        <v>114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77</v>
      </c>
      <c r="BK101" s="219">
        <f>ROUND(I101*H101,2)</f>
        <v>0</v>
      </c>
      <c r="BL101" s="20" t="s">
        <v>258</v>
      </c>
      <c r="BM101" s="218" t="s">
        <v>278</v>
      </c>
    </row>
    <row r="102" s="13" customFormat="1">
      <c r="A102" s="13"/>
      <c r="B102" s="225"/>
      <c r="C102" s="226"/>
      <c r="D102" s="220" t="s">
        <v>126</v>
      </c>
      <c r="E102" s="227" t="s">
        <v>19</v>
      </c>
      <c r="F102" s="228" t="s">
        <v>279</v>
      </c>
      <c r="G102" s="226"/>
      <c r="H102" s="229">
        <v>4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126</v>
      </c>
      <c r="AU102" s="235" t="s">
        <v>79</v>
      </c>
      <c r="AV102" s="13" t="s">
        <v>79</v>
      </c>
      <c r="AW102" s="13" t="s">
        <v>31</v>
      </c>
      <c r="AX102" s="13" t="s">
        <v>69</v>
      </c>
      <c r="AY102" s="235" t="s">
        <v>114</v>
      </c>
    </row>
    <row r="103" s="14" customFormat="1">
      <c r="A103" s="14"/>
      <c r="B103" s="236"/>
      <c r="C103" s="237"/>
      <c r="D103" s="220" t="s">
        <v>126</v>
      </c>
      <c r="E103" s="238" t="s">
        <v>19</v>
      </c>
      <c r="F103" s="239" t="s">
        <v>128</v>
      </c>
      <c r="G103" s="237"/>
      <c r="H103" s="240">
        <v>4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126</v>
      </c>
      <c r="AU103" s="246" t="s">
        <v>79</v>
      </c>
      <c r="AV103" s="14" t="s">
        <v>129</v>
      </c>
      <c r="AW103" s="14" t="s">
        <v>31</v>
      </c>
      <c r="AX103" s="14" t="s">
        <v>77</v>
      </c>
      <c r="AY103" s="246" t="s">
        <v>114</v>
      </c>
    </row>
    <row r="104" s="15" customFormat="1">
      <c r="A104" s="15"/>
      <c r="B104" s="252"/>
      <c r="C104" s="253"/>
      <c r="D104" s="220" t="s">
        <v>126</v>
      </c>
      <c r="E104" s="254" t="s">
        <v>19</v>
      </c>
      <c r="F104" s="255" t="s">
        <v>280</v>
      </c>
      <c r="G104" s="253"/>
      <c r="H104" s="254" t="s">
        <v>19</v>
      </c>
      <c r="I104" s="256"/>
      <c r="J104" s="253"/>
      <c r="K104" s="253"/>
      <c r="L104" s="257"/>
      <c r="M104" s="258"/>
      <c r="N104" s="259"/>
      <c r="O104" s="259"/>
      <c r="P104" s="259"/>
      <c r="Q104" s="259"/>
      <c r="R104" s="259"/>
      <c r="S104" s="259"/>
      <c r="T104" s="260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1" t="s">
        <v>126</v>
      </c>
      <c r="AU104" s="261" t="s">
        <v>79</v>
      </c>
      <c r="AV104" s="15" t="s">
        <v>77</v>
      </c>
      <c r="AW104" s="15" t="s">
        <v>31</v>
      </c>
      <c r="AX104" s="15" t="s">
        <v>69</v>
      </c>
      <c r="AY104" s="261" t="s">
        <v>114</v>
      </c>
    </row>
    <row r="105" s="15" customFormat="1">
      <c r="A105" s="15"/>
      <c r="B105" s="252"/>
      <c r="C105" s="253"/>
      <c r="D105" s="220" t="s">
        <v>126</v>
      </c>
      <c r="E105" s="254" t="s">
        <v>19</v>
      </c>
      <c r="F105" s="255" t="s">
        <v>281</v>
      </c>
      <c r="G105" s="253"/>
      <c r="H105" s="254" t="s">
        <v>19</v>
      </c>
      <c r="I105" s="256"/>
      <c r="J105" s="253"/>
      <c r="K105" s="253"/>
      <c r="L105" s="257"/>
      <c r="M105" s="258"/>
      <c r="N105" s="259"/>
      <c r="O105" s="259"/>
      <c r="P105" s="259"/>
      <c r="Q105" s="259"/>
      <c r="R105" s="259"/>
      <c r="S105" s="259"/>
      <c r="T105" s="260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61" t="s">
        <v>126</v>
      </c>
      <c r="AU105" s="261" t="s">
        <v>79</v>
      </c>
      <c r="AV105" s="15" t="s">
        <v>77</v>
      </c>
      <c r="AW105" s="15" t="s">
        <v>31</v>
      </c>
      <c r="AX105" s="15" t="s">
        <v>69</v>
      </c>
      <c r="AY105" s="261" t="s">
        <v>114</v>
      </c>
    </row>
    <row r="106" s="2" customFormat="1" ht="16.5" customHeight="1">
      <c r="A106" s="41"/>
      <c r="B106" s="42"/>
      <c r="C106" s="262" t="s">
        <v>129</v>
      </c>
      <c r="D106" s="262" t="s">
        <v>251</v>
      </c>
      <c r="E106" s="263" t="s">
        <v>282</v>
      </c>
      <c r="F106" s="264" t="s">
        <v>283</v>
      </c>
      <c r="G106" s="265" t="s">
        <v>277</v>
      </c>
      <c r="H106" s="266">
        <v>105</v>
      </c>
      <c r="I106" s="267"/>
      <c r="J106" s="268">
        <f>ROUND(I106*H106,2)</f>
        <v>0</v>
      </c>
      <c r="K106" s="264" t="s">
        <v>138</v>
      </c>
      <c r="L106" s="269"/>
      <c r="M106" s="270" t="s">
        <v>19</v>
      </c>
      <c r="N106" s="271" t="s">
        <v>40</v>
      </c>
      <c r="O106" s="87"/>
      <c r="P106" s="216">
        <f>O106*H106</f>
        <v>0</v>
      </c>
      <c r="Q106" s="216">
        <v>0.00025999999999999998</v>
      </c>
      <c r="R106" s="216">
        <f>Q106*H106</f>
        <v>0.027299999999999998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284</v>
      </c>
      <c r="AT106" s="218" t="s">
        <v>251</v>
      </c>
      <c r="AU106" s="218" t="s">
        <v>79</v>
      </c>
      <c r="AY106" s="20" t="s">
        <v>114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77</v>
      </c>
      <c r="BK106" s="219">
        <f>ROUND(I106*H106,2)</f>
        <v>0</v>
      </c>
      <c r="BL106" s="20" t="s">
        <v>284</v>
      </c>
      <c r="BM106" s="218" t="s">
        <v>285</v>
      </c>
    </row>
    <row r="107" s="13" customFormat="1">
      <c r="A107" s="13"/>
      <c r="B107" s="225"/>
      <c r="C107" s="226"/>
      <c r="D107" s="220" t="s">
        <v>126</v>
      </c>
      <c r="E107" s="227" t="s">
        <v>19</v>
      </c>
      <c r="F107" s="228" t="s">
        <v>286</v>
      </c>
      <c r="G107" s="226"/>
      <c r="H107" s="229">
        <v>105</v>
      </c>
      <c r="I107" s="230"/>
      <c r="J107" s="226"/>
      <c r="K107" s="226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126</v>
      </c>
      <c r="AU107" s="235" t="s">
        <v>79</v>
      </c>
      <c r="AV107" s="13" t="s">
        <v>79</v>
      </c>
      <c r="AW107" s="13" t="s">
        <v>31</v>
      </c>
      <c r="AX107" s="13" t="s">
        <v>69</v>
      </c>
      <c r="AY107" s="235" t="s">
        <v>114</v>
      </c>
    </row>
    <row r="108" s="14" customFormat="1">
      <c r="A108" s="14"/>
      <c r="B108" s="236"/>
      <c r="C108" s="237"/>
      <c r="D108" s="220" t="s">
        <v>126</v>
      </c>
      <c r="E108" s="238" t="s">
        <v>19</v>
      </c>
      <c r="F108" s="239" t="s">
        <v>128</v>
      </c>
      <c r="G108" s="237"/>
      <c r="H108" s="240">
        <v>105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126</v>
      </c>
      <c r="AU108" s="246" t="s">
        <v>79</v>
      </c>
      <c r="AV108" s="14" t="s">
        <v>129</v>
      </c>
      <c r="AW108" s="14" t="s">
        <v>31</v>
      </c>
      <c r="AX108" s="14" t="s">
        <v>77</v>
      </c>
      <c r="AY108" s="246" t="s">
        <v>114</v>
      </c>
    </row>
    <row r="109" s="15" customFormat="1">
      <c r="A109" s="15"/>
      <c r="B109" s="252"/>
      <c r="C109" s="253"/>
      <c r="D109" s="220" t="s">
        <v>126</v>
      </c>
      <c r="E109" s="254" t="s">
        <v>19</v>
      </c>
      <c r="F109" s="255" t="s">
        <v>287</v>
      </c>
      <c r="G109" s="253"/>
      <c r="H109" s="254" t="s">
        <v>19</v>
      </c>
      <c r="I109" s="256"/>
      <c r="J109" s="253"/>
      <c r="K109" s="253"/>
      <c r="L109" s="257"/>
      <c r="M109" s="258"/>
      <c r="N109" s="259"/>
      <c r="O109" s="259"/>
      <c r="P109" s="259"/>
      <c r="Q109" s="259"/>
      <c r="R109" s="259"/>
      <c r="S109" s="259"/>
      <c r="T109" s="260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1" t="s">
        <v>126</v>
      </c>
      <c r="AU109" s="261" t="s">
        <v>79</v>
      </c>
      <c r="AV109" s="15" t="s">
        <v>77</v>
      </c>
      <c r="AW109" s="15" t="s">
        <v>31</v>
      </c>
      <c r="AX109" s="15" t="s">
        <v>69</v>
      </c>
      <c r="AY109" s="261" t="s">
        <v>114</v>
      </c>
    </row>
    <row r="110" s="15" customFormat="1">
      <c r="A110" s="15"/>
      <c r="B110" s="252"/>
      <c r="C110" s="253"/>
      <c r="D110" s="220" t="s">
        <v>126</v>
      </c>
      <c r="E110" s="254" t="s">
        <v>19</v>
      </c>
      <c r="F110" s="255" t="s">
        <v>281</v>
      </c>
      <c r="G110" s="253"/>
      <c r="H110" s="254" t="s">
        <v>19</v>
      </c>
      <c r="I110" s="256"/>
      <c r="J110" s="253"/>
      <c r="K110" s="253"/>
      <c r="L110" s="257"/>
      <c r="M110" s="258"/>
      <c r="N110" s="259"/>
      <c r="O110" s="259"/>
      <c r="P110" s="259"/>
      <c r="Q110" s="259"/>
      <c r="R110" s="259"/>
      <c r="S110" s="259"/>
      <c r="T110" s="260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1" t="s">
        <v>126</v>
      </c>
      <c r="AU110" s="261" t="s">
        <v>79</v>
      </c>
      <c r="AV110" s="15" t="s">
        <v>77</v>
      </c>
      <c r="AW110" s="15" t="s">
        <v>31</v>
      </c>
      <c r="AX110" s="15" t="s">
        <v>69</v>
      </c>
      <c r="AY110" s="261" t="s">
        <v>114</v>
      </c>
    </row>
    <row r="111" s="2" customFormat="1" ht="24.15" customHeight="1">
      <c r="A111" s="41"/>
      <c r="B111" s="42"/>
      <c r="C111" s="207" t="s">
        <v>113</v>
      </c>
      <c r="D111" s="207" t="s">
        <v>117</v>
      </c>
      <c r="E111" s="208" t="s">
        <v>288</v>
      </c>
      <c r="F111" s="209" t="s">
        <v>289</v>
      </c>
      <c r="G111" s="210" t="s">
        <v>257</v>
      </c>
      <c r="H111" s="211">
        <v>2.5</v>
      </c>
      <c r="I111" s="212"/>
      <c r="J111" s="213">
        <f>ROUND(I111*H111,2)</f>
        <v>0</v>
      </c>
      <c r="K111" s="209" t="s">
        <v>138</v>
      </c>
      <c r="L111" s="47"/>
      <c r="M111" s="214" t="s">
        <v>19</v>
      </c>
      <c r="N111" s="215" t="s">
        <v>40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258</v>
      </c>
      <c r="AT111" s="218" t="s">
        <v>117</v>
      </c>
      <c r="AU111" s="218" t="s">
        <v>79</v>
      </c>
      <c r="AY111" s="20" t="s">
        <v>114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77</v>
      </c>
      <c r="BK111" s="219">
        <f>ROUND(I111*H111,2)</f>
        <v>0</v>
      </c>
      <c r="BL111" s="20" t="s">
        <v>258</v>
      </c>
      <c r="BM111" s="218" t="s">
        <v>290</v>
      </c>
    </row>
    <row r="112" s="2" customFormat="1">
      <c r="A112" s="41"/>
      <c r="B112" s="42"/>
      <c r="C112" s="43"/>
      <c r="D112" s="247" t="s">
        <v>140</v>
      </c>
      <c r="E112" s="43"/>
      <c r="F112" s="248" t="s">
        <v>291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140</v>
      </c>
      <c r="AU112" s="20" t="s">
        <v>79</v>
      </c>
    </row>
    <row r="113" s="2" customFormat="1">
      <c r="A113" s="41"/>
      <c r="B113" s="42"/>
      <c r="C113" s="43"/>
      <c r="D113" s="220" t="s">
        <v>124</v>
      </c>
      <c r="E113" s="43"/>
      <c r="F113" s="221" t="s">
        <v>261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124</v>
      </c>
      <c r="AU113" s="20" t="s">
        <v>79</v>
      </c>
    </row>
    <row r="114" s="15" customFormat="1">
      <c r="A114" s="15"/>
      <c r="B114" s="252"/>
      <c r="C114" s="253"/>
      <c r="D114" s="220" t="s">
        <v>126</v>
      </c>
      <c r="E114" s="254" t="s">
        <v>19</v>
      </c>
      <c r="F114" s="255" t="s">
        <v>292</v>
      </c>
      <c r="G114" s="253"/>
      <c r="H114" s="254" t="s">
        <v>19</v>
      </c>
      <c r="I114" s="256"/>
      <c r="J114" s="253"/>
      <c r="K114" s="253"/>
      <c r="L114" s="257"/>
      <c r="M114" s="258"/>
      <c r="N114" s="259"/>
      <c r="O114" s="259"/>
      <c r="P114" s="259"/>
      <c r="Q114" s="259"/>
      <c r="R114" s="259"/>
      <c r="S114" s="259"/>
      <c r="T114" s="260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1" t="s">
        <v>126</v>
      </c>
      <c r="AU114" s="261" t="s">
        <v>79</v>
      </c>
      <c r="AV114" s="15" t="s">
        <v>77</v>
      </c>
      <c r="AW114" s="15" t="s">
        <v>31</v>
      </c>
      <c r="AX114" s="15" t="s">
        <v>69</v>
      </c>
      <c r="AY114" s="261" t="s">
        <v>114</v>
      </c>
    </row>
    <row r="115" s="13" customFormat="1">
      <c r="A115" s="13"/>
      <c r="B115" s="225"/>
      <c r="C115" s="226"/>
      <c r="D115" s="220" t="s">
        <v>126</v>
      </c>
      <c r="E115" s="227" t="s">
        <v>19</v>
      </c>
      <c r="F115" s="228" t="s">
        <v>293</v>
      </c>
      <c r="G115" s="226"/>
      <c r="H115" s="229">
        <v>2.5</v>
      </c>
      <c r="I115" s="230"/>
      <c r="J115" s="226"/>
      <c r="K115" s="226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126</v>
      </c>
      <c r="AU115" s="235" t="s">
        <v>79</v>
      </c>
      <c r="AV115" s="13" t="s">
        <v>79</v>
      </c>
      <c r="AW115" s="13" t="s">
        <v>31</v>
      </c>
      <c r="AX115" s="13" t="s">
        <v>69</v>
      </c>
      <c r="AY115" s="235" t="s">
        <v>114</v>
      </c>
    </row>
    <row r="116" s="14" customFormat="1">
      <c r="A116" s="14"/>
      <c r="B116" s="236"/>
      <c r="C116" s="237"/>
      <c r="D116" s="220" t="s">
        <v>126</v>
      </c>
      <c r="E116" s="238" t="s">
        <v>19</v>
      </c>
      <c r="F116" s="239" t="s">
        <v>128</v>
      </c>
      <c r="G116" s="237"/>
      <c r="H116" s="240">
        <v>2.5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126</v>
      </c>
      <c r="AU116" s="246" t="s">
        <v>79</v>
      </c>
      <c r="AV116" s="14" t="s">
        <v>129</v>
      </c>
      <c r="AW116" s="14" t="s">
        <v>31</v>
      </c>
      <c r="AX116" s="14" t="s">
        <v>77</v>
      </c>
      <c r="AY116" s="246" t="s">
        <v>114</v>
      </c>
    </row>
    <row r="117" s="2" customFormat="1" ht="16.5" customHeight="1">
      <c r="A117" s="41"/>
      <c r="B117" s="42"/>
      <c r="C117" s="262" t="s">
        <v>156</v>
      </c>
      <c r="D117" s="262" t="s">
        <v>251</v>
      </c>
      <c r="E117" s="263" t="s">
        <v>294</v>
      </c>
      <c r="F117" s="264" t="s">
        <v>295</v>
      </c>
      <c r="G117" s="265" t="s">
        <v>267</v>
      </c>
      <c r="H117" s="266">
        <v>1.6279999999999999</v>
      </c>
      <c r="I117" s="267"/>
      <c r="J117" s="268">
        <f>ROUND(I117*H117,2)</f>
        <v>0</v>
      </c>
      <c r="K117" s="264" t="s">
        <v>138</v>
      </c>
      <c r="L117" s="269"/>
      <c r="M117" s="270" t="s">
        <v>19</v>
      </c>
      <c r="N117" s="271" t="s">
        <v>40</v>
      </c>
      <c r="O117" s="87"/>
      <c r="P117" s="216">
        <f>O117*H117</f>
        <v>0</v>
      </c>
      <c r="Q117" s="216">
        <v>0.001</v>
      </c>
      <c r="R117" s="216">
        <f>Q117*H117</f>
        <v>0.0016279999999999999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268</v>
      </c>
      <c r="AT117" s="218" t="s">
        <v>251</v>
      </c>
      <c r="AU117" s="218" t="s">
        <v>79</v>
      </c>
      <c r="AY117" s="20" t="s">
        <v>114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77</v>
      </c>
      <c r="BK117" s="219">
        <f>ROUND(I117*H117,2)</f>
        <v>0</v>
      </c>
      <c r="BL117" s="20" t="s">
        <v>258</v>
      </c>
      <c r="BM117" s="218" t="s">
        <v>296</v>
      </c>
    </row>
    <row r="118" s="15" customFormat="1">
      <c r="A118" s="15"/>
      <c r="B118" s="252"/>
      <c r="C118" s="253"/>
      <c r="D118" s="220" t="s">
        <v>126</v>
      </c>
      <c r="E118" s="254" t="s">
        <v>19</v>
      </c>
      <c r="F118" s="255" t="s">
        <v>297</v>
      </c>
      <c r="G118" s="253"/>
      <c r="H118" s="254" t="s">
        <v>19</v>
      </c>
      <c r="I118" s="256"/>
      <c r="J118" s="253"/>
      <c r="K118" s="253"/>
      <c r="L118" s="257"/>
      <c r="M118" s="258"/>
      <c r="N118" s="259"/>
      <c r="O118" s="259"/>
      <c r="P118" s="259"/>
      <c r="Q118" s="259"/>
      <c r="R118" s="259"/>
      <c r="S118" s="259"/>
      <c r="T118" s="260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1" t="s">
        <v>126</v>
      </c>
      <c r="AU118" s="261" t="s">
        <v>79</v>
      </c>
      <c r="AV118" s="15" t="s">
        <v>77</v>
      </c>
      <c r="AW118" s="15" t="s">
        <v>31</v>
      </c>
      <c r="AX118" s="15" t="s">
        <v>69</v>
      </c>
      <c r="AY118" s="261" t="s">
        <v>114</v>
      </c>
    </row>
    <row r="119" s="13" customFormat="1">
      <c r="A119" s="13"/>
      <c r="B119" s="225"/>
      <c r="C119" s="226"/>
      <c r="D119" s="220" t="s">
        <v>126</v>
      </c>
      <c r="E119" s="227" t="s">
        <v>19</v>
      </c>
      <c r="F119" s="228" t="s">
        <v>298</v>
      </c>
      <c r="G119" s="226"/>
      <c r="H119" s="229">
        <v>1.6279999999999999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126</v>
      </c>
      <c r="AU119" s="235" t="s">
        <v>79</v>
      </c>
      <c r="AV119" s="13" t="s">
        <v>79</v>
      </c>
      <c r="AW119" s="13" t="s">
        <v>31</v>
      </c>
      <c r="AX119" s="13" t="s">
        <v>69</v>
      </c>
      <c r="AY119" s="235" t="s">
        <v>114</v>
      </c>
    </row>
    <row r="120" s="14" customFormat="1">
      <c r="A120" s="14"/>
      <c r="B120" s="236"/>
      <c r="C120" s="237"/>
      <c r="D120" s="220" t="s">
        <v>126</v>
      </c>
      <c r="E120" s="238" t="s">
        <v>19</v>
      </c>
      <c r="F120" s="239" t="s">
        <v>128</v>
      </c>
      <c r="G120" s="237"/>
      <c r="H120" s="240">
        <v>1.6279999999999999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126</v>
      </c>
      <c r="AU120" s="246" t="s">
        <v>79</v>
      </c>
      <c r="AV120" s="14" t="s">
        <v>129</v>
      </c>
      <c r="AW120" s="14" t="s">
        <v>31</v>
      </c>
      <c r="AX120" s="14" t="s">
        <v>77</v>
      </c>
      <c r="AY120" s="246" t="s">
        <v>114</v>
      </c>
    </row>
    <row r="121" s="15" customFormat="1">
      <c r="A121" s="15"/>
      <c r="B121" s="252"/>
      <c r="C121" s="253"/>
      <c r="D121" s="220" t="s">
        <v>126</v>
      </c>
      <c r="E121" s="254" t="s">
        <v>19</v>
      </c>
      <c r="F121" s="255" t="s">
        <v>299</v>
      </c>
      <c r="G121" s="253"/>
      <c r="H121" s="254" t="s">
        <v>19</v>
      </c>
      <c r="I121" s="256"/>
      <c r="J121" s="253"/>
      <c r="K121" s="253"/>
      <c r="L121" s="257"/>
      <c r="M121" s="258"/>
      <c r="N121" s="259"/>
      <c r="O121" s="259"/>
      <c r="P121" s="259"/>
      <c r="Q121" s="259"/>
      <c r="R121" s="259"/>
      <c r="S121" s="259"/>
      <c r="T121" s="260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1" t="s">
        <v>126</v>
      </c>
      <c r="AU121" s="261" t="s">
        <v>79</v>
      </c>
      <c r="AV121" s="15" t="s">
        <v>77</v>
      </c>
      <c r="AW121" s="15" t="s">
        <v>31</v>
      </c>
      <c r="AX121" s="15" t="s">
        <v>69</v>
      </c>
      <c r="AY121" s="261" t="s">
        <v>114</v>
      </c>
    </row>
    <row r="122" s="2" customFormat="1" ht="33" customHeight="1">
      <c r="A122" s="41"/>
      <c r="B122" s="42"/>
      <c r="C122" s="207" t="s">
        <v>164</v>
      </c>
      <c r="D122" s="207" t="s">
        <v>117</v>
      </c>
      <c r="E122" s="208" t="s">
        <v>300</v>
      </c>
      <c r="F122" s="209" t="s">
        <v>301</v>
      </c>
      <c r="G122" s="210" t="s">
        <v>257</v>
      </c>
      <c r="H122" s="211">
        <v>249</v>
      </c>
      <c r="I122" s="212"/>
      <c r="J122" s="213">
        <f>ROUND(I122*H122,2)</f>
        <v>0</v>
      </c>
      <c r="K122" s="209" t="s">
        <v>121</v>
      </c>
      <c r="L122" s="47"/>
      <c r="M122" s="214" t="s">
        <v>19</v>
      </c>
      <c r="N122" s="215" t="s">
        <v>40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258</v>
      </c>
      <c r="AT122" s="218" t="s">
        <v>117</v>
      </c>
      <c r="AU122" s="218" t="s">
        <v>79</v>
      </c>
      <c r="AY122" s="20" t="s">
        <v>114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77</v>
      </c>
      <c r="BK122" s="219">
        <f>ROUND(I122*H122,2)</f>
        <v>0</v>
      </c>
      <c r="BL122" s="20" t="s">
        <v>258</v>
      </c>
      <c r="BM122" s="218" t="s">
        <v>302</v>
      </c>
    </row>
    <row r="123" s="2" customFormat="1">
      <c r="A123" s="41"/>
      <c r="B123" s="42"/>
      <c r="C123" s="43"/>
      <c r="D123" s="220" t="s">
        <v>124</v>
      </c>
      <c r="E123" s="43"/>
      <c r="F123" s="221" t="s">
        <v>303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124</v>
      </c>
      <c r="AU123" s="20" t="s">
        <v>79</v>
      </c>
    </row>
    <row r="124" s="15" customFormat="1">
      <c r="A124" s="15"/>
      <c r="B124" s="252"/>
      <c r="C124" s="253"/>
      <c r="D124" s="220" t="s">
        <v>126</v>
      </c>
      <c r="E124" s="254" t="s">
        <v>19</v>
      </c>
      <c r="F124" s="255" t="s">
        <v>304</v>
      </c>
      <c r="G124" s="253"/>
      <c r="H124" s="254" t="s">
        <v>19</v>
      </c>
      <c r="I124" s="256"/>
      <c r="J124" s="253"/>
      <c r="K124" s="253"/>
      <c r="L124" s="257"/>
      <c r="M124" s="258"/>
      <c r="N124" s="259"/>
      <c r="O124" s="259"/>
      <c r="P124" s="259"/>
      <c r="Q124" s="259"/>
      <c r="R124" s="259"/>
      <c r="S124" s="259"/>
      <c r="T124" s="260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1" t="s">
        <v>126</v>
      </c>
      <c r="AU124" s="261" t="s">
        <v>79</v>
      </c>
      <c r="AV124" s="15" t="s">
        <v>77</v>
      </c>
      <c r="AW124" s="15" t="s">
        <v>31</v>
      </c>
      <c r="AX124" s="15" t="s">
        <v>69</v>
      </c>
      <c r="AY124" s="261" t="s">
        <v>114</v>
      </c>
    </row>
    <row r="125" s="13" customFormat="1">
      <c r="A125" s="13"/>
      <c r="B125" s="225"/>
      <c r="C125" s="226"/>
      <c r="D125" s="220" t="s">
        <v>126</v>
      </c>
      <c r="E125" s="227" t="s">
        <v>19</v>
      </c>
      <c r="F125" s="228" t="s">
        <v>305</v>
      </c>
      <c r="G125" s="226"/>
      <c r="H125" s="229">
        <v>141.5</v>
      </c>
      <c r="I125" s="230"/>
      <c r="J125" s="226"/>
      <c r="K125" s="226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126</v>
      </c>
      <c r="AU125" s="235" t="s">
        <v>79</v>
      </c>
      <c r="AV125" s="13" t="s">
        <v>79</v>
      </c>
      <c r="AW125" s="13" t="s">
        <v>31</v>
      </c>
      <c r="AX125" s="13" t="s">
        <v>69</v>
      </c>
      <c r="AY125" s="235" t="s">
        <v>114</v>
      </c>
    </row>
    <row r="126" s="13" customFormat="1">
      <c r="A126" s="13"/>
      <c r="B126" s="225"/>
      <c r="C126" s="226"/>
      <c r="D126" s="220" t="s">
        <v>126</v>
      </c>
      <c r="E126" s="227" t="s">
        <v>19</v>
      </c>
      <c r="F126" s="228" t="s">
        <v>306</v>
      </c>
      <c r="G126" s="226"/>
      <c r="H126" s="229">
        <v>2.5</v>
      </c>
      <c r="I126" s="230"/>
      <c r="J126" s="226"/>
      <c r="K126" s="226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126</v>
      </c>
      <c r="AU126" s="235" t="s">
        <v>79</v>
      </c>
      <c r="AV126" s="13" t="s">
        <v>79</v>
      </c>
      <c r="AW126" s="13" t="s">
        <v>31</v>
      </c>
      <c r="AX126" s="13" t="s">
        <v>69</v>
      </c>
      <c r="AY126" s="235" t="s">
        <v>114</v>
      </c>
    </row>
    <row r="127" s="13" customFormat="1">
      <c r="A127" s="13"/>
      <c r="B127" s="225"/>
      <c r="C127" s="226"/>
      <c r="D127" s="220" t="s">
        <v>126</v>
      </c>
      <c r="E127" s="227" t="s">
        <v>19</v>
      </c>
      <c r="F127" s="228" t="s">
        <v>307</v>
      </c>
      <c r="G127" s="226"/>
      <c r="H127" s="229">
        <v>5</v>
      </c>
      <c r="I127" s="230"/>
      <c r="J127" s="226"/>
      <c r="K127" s="226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126</v>
      </c>
      <c r="AU127" s="235" t="s">
        <v>79</v>
      </c>
      <c r="AV127" s="13" t="s">
        <v>79</v>
      </c>
      <c r="AW127" s="13" t="s">
        <v>31</v>
      </c>
      <c r="AX127" s="13" t="s">
        <v>69</v>
      </c>
      <c r="AY127" s="235" t="s">
        <v>114</v>
      </c>
    </row>
    <row r="128" s="13" customFormat="1">
      <c r="A128" s="13"/>
      <c r="B128" s="225"/>
      <c r="C128" s="226"/>
      <c r="D128" s="220" t="s">
        <v>126</v>
      </c>
      <c r="E128" s="227" t="s">
        <v>19</v>
      </c>
      <c r="F128" s="228" t="s">
        <v>308</v>
      </c>
      <c r="G128" s="226"/>
      <c r="H128" s="229">
        <v>100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126</v>
      </c>
      <c r="AU128" s="235" t="s">
        <v>79</v>
      </c>
      <c r="AV128" s="13" t="s">
        <v>79</v>
      </c>
      <c r="AW128" s="13" t="s">
        <v>31</v>
      </c>
      <c r="AX128" s="13" t="s">
        <v>69</v>
      </c>
      <c r="AY128" s="235" t="s">
        <v>114</v>
      </c>
    </row>
    <row r="129" s="14" customFormat="1">
      <c r="A129" s="14"/>
      <c r="B129" s="236"/>
      <c r="C129" s="237"/>
      <c r="D129" s="220" t="s">
        <v>126</v>
      </c>
      <c r="E129" s="238" t="s">
        <v>19</v>
      </c>
      <c r="F129" s="239" t="s">
        <v>128</v>
      </c>
      <c r="G129" s="237"/>
      <c r="H129" s="240">
        <v>249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126</v>
      </c>
      <c r="AU129" s="246" t="s">
        <v>79</v>
      </c>
      <c r="AV129" s="14" t="s">
        <v>129</v>
      </c>
      <c r="AW129" s="14" t="s">
        <v>31</v>
      </c>
      <c r="AX129" s="14" t="s">
        <v>77</v>
      </c>
      <c r="AY129" s="246" t="s">
        <v>114</v>
      </c>
    </row>
    <row r="130" s="2" customFormat="1" ht="16.5" customHeight="1">
      <c r="A130" s="41"/>
      <c r="B130" s="42"/>
      <c r="C130" s="262" t="s">
        <v>170</v>
      </c>
      <c r="D130" s="262" t="s">
        <v>251</v>
      </c>
      <c r="E130" s="263" t="s">
        <v>309</v>
      </c>
      <c r="F130" s="264" t="s">
        <v>310</v>
      </c>
      <c r="G130" s="265" t="s">
        <v>257</v>
      </c>
      <c r="H130" s="266">
        <v>286.35000000000002</v>
      </c>
      <c r="I130" s="267"/>
      <c r="J130" s="268">
        <f>ROUND(I130*H130,2)</f>
        <v>0</v>
      </c>
      <c r="K130" s="264" t="s">
        <v>138</v>
      </c>
      <c r="L130" s="269"/>
      <c r="M130" s="270" t="s">
        <v>19</v>
      </c>
      <c r="N130" s="271" t="s">
        <v>40</v>
      </c>
      <c r="O130" s="87"/>
      <c r="P130" s="216">
        <f>O130*H130</f>
        <v>0</v>
      </c>
      <c r="Q130" s="216">
        <v>0.00233</v>
      </c>
      <c r="R130" s="216">
        <f>Q130*H130</f>
        <v>0.66719550000000005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284</v>
      </c>
      <c r="AT130" s="218" t="s">
        <v>251</v>
      </c>
      <c r="AU130" s="218" t="s">
        <v>79</v>
      </c>
      <c r="AY130" s="20" t="s">
        <v>114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77</v>
      </c>
      <c r="BK130" s="219">
        <f>ROUND(I130*H130,2)</f>
        <v>0</v>
      </c>
      <c r="BL130" s="20" t="s">
        <v>284</v>
      </c>
      <c r="BM130" s="218" t="s">
        <v>311</v>
      </c>
    </row>
    <row r="131" s="15" customFormat="1">
      <c r="A131" s="15"/>
      <c r="B131" s="252"/>
      <c r="C131" s="253"/>
      <c r="D131" s="220" t="s">
        <v>126</v>
      </c>
      <c r="E131" s="254" t="s">
        <v>19</v>
      </c>
      <c r="F131" s="255" t="s">
        <v>304</v>
      </c>
      <c r="G131" s="253"/>
      <c r="H131" s="254" t="s">
        <v>19</v>
      </c>
      <c r="I131" s="256"/>
      <c r="J131" s="253"/>
      <c r="K131" s="253"/>
      <c r="L131" s="257"/>
      <c r="M131" s="258"/>
      <c r="N131" s="259"/>
      <c r="O131" s="259"/>
      <c r="P131" s="259"/>
      <c r="Q131" s="259"/>
      <c r="R131" s="259"/>
      <c r="S131" s="259"/>
      <c r="T131" s="260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1" t="s">
        <v>126</v>
      </c>
      <c r="AU131" s="261" t="s">
        <v>79</v>
      </c>
      <c r="AV131" s="15" t="s">
        <v>77</v>
      </c>
      <c r="AW131" s="15" t="s">
        <v>31</v>
      </c>
      <c r="AX131" s="15" t="s">
        <v>69</v>
      </c>
      <c r="AY131" s="261" t="s">
        <v>114</v>
      </c>
    </row>
    <row r="132" s="13" customFormat="1">
      <c r="A132" s="13"/>
      <c r="B132" s="225"/>
      <c r="C132" s="226"/>
      <c r="D132" s="220" t="s">
        <v>126</v>
      </c>
      <c r="E132" s="227" t="s">
        <v>19</v>
      </c>
      <c r="F132" s="228" t="s">
        <v>312</v>
      </c>
      <c r="G132" s="226"/>
      <c r="H132" s="229">
        <v>162.72499999999999</v>
      </c>
      <c r="I132" s="230"/>
      <c r="J132" s="226"/>
      <c r="K132" s="226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126</v>
      </c>
      <c r="AU132" s="235" t="s">
        <v>79</v>
      </c>
      <c r="AV132" s="13" t="s">
        <v>79</v>
      </c>
      <c r="AW132" s="13" t="s">
        <v>31</v>
      </c>
      <c r="AX132" s="13" t="s">
        <v>69</v>
      </c>
      <c r="AY132" s="235" t="s">
        <v>114</v>
      </c>
    </row>
    <row r="133" s="13" customFormat="1">
      <c r="A133" s="13"/>
      <c r="B133" s="225"/>
      <c r="C133" s="226"/>
      <c r="D133" s="220" t="s">
        <v>126</v>
      </c>
      <c r="E133" s="227" t="s">
        <v>19</v>
      </c>
      <c r="F133" s="228" t="s">
        <v>313</v>
      </c>
      <c r="G133" s="226"/>
      <c r="H133" s="229">
        <v>2.875</v>
      </c>
      <c r="I133" s="230"/>
      <c r="J133" s="226"/>
      <c r="K133" s="226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126</v>
      </c>
      <c r="AU133" s="235" t="s">
        <v>79</v>
      </c>
      <c r="AV133" s="13" t="s">
        <v>79</v>
      </c>
      <c r="AW133" s="13" t="s">
        <v>31</v>
      </c>
      <c r="AX133" s="13" t="s">
        <v>69</v>
      </c>
      <c r="AY133" s="235" t="s">
        <v>114</v>
      </c>
    </row>
    <row r="134" s="13" customFormat="1">
      <c r="A134" s="13"/>
      <c r="B134" s="225"/>
      <c r="C134" s="226"/>
      <c r="D134" s="220" t="s">
        <v>126</v>
      </c>
      <c r="E134" s="227" t="s">
        <v>19</v>
      </c>
      <c r="F134" s="228" t="s">
        <v>314</v>
      </c>
      <c r="G134" s="226"/>
      <c r="H134" s="229">
        <v>5.75</v>
      </c>
      <c r="I134" s="230"/>
      <c r="J134" s="226"/>
      <c r="K134" s="226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126</v>
      </c>
      <c r="AU134" s="235" t="s">
        <v>79</v>
      </c>
      <c r="AV134" s="13" t="s">
        <v>79</v>
      </c>
      <c r="AW134" s="13" t="s">
        <v>31</v>
      </c>
      <c r="AX134" s="13" t="s">
        <v>69</v>
      </c>
      <c r="AY134" s="235" t="s">
        <v>114</v>
      </c>
    </row>
    <row r="135" s="13" customFormat="1">
      <c r="A135" s="13"/>
      <c r="B135" s="225"/>
      <c r="C135" s="226"/>
      <c r="D135" s="220" t="s">
        <v>126</v>
      </c>
      <c r="E135" s="227" t="s">
        <v>19</v>
      </c>
      <c r="F135" s="228" t="s">
        <v>315</v>
      </c>
      <c r="G135" s="226"/>
      <c r="H135" s="229">
        <v>115</v>
      </c>
      <c r="I135" s="230"/>
      <c r="J135" s="226"/>
      <c r="K135" s="226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126</v>
      </c>
      <c r="AU135" s="235" t="s">
        <v>79</v>
      </c>
      <c r="AV135" s="13" t="s">
        <v>79</v>
      </c>
      <c r="AW135" s="13" t="s">
        <v>31</v>
      </c>
      <c r="AX135" s="13" t="s">
        <v>69</v>
      </c>
      <c r="AY135" s="235" t="s">
        <v>114</v>
      </c>
    </row>
    <row r="136" s="14" customFormat="1">
      <c r="A136" s="14"/>
      <c r="B136" s="236"/>
      <c r="C136" s="237"/>
      <c r="D136" s="220" t="s">
        <v>126</v>
      </c>
      <c r="E136" s="238" t="s">
        <v>19</v>
      </c>
      <c r="F136" s="239" t="s">
        <v>128</v>
      </c>
      <c r="G136" s="237"/>
      <c r="H136" s="240">
        <v>286.35000000000002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126</v>
      </c>
      <c r="AU136" s="246" t="s">
        <v>79</v>
      </c>
      <c r="AV136" s="14" t="s">
        <v>129</v>
      </c>
      <c r="AW136" s="14" t="s">
        <v>31</v>
      </c>
      <c r="AX136" s="14" t="s">
        <v>77</v>
      </c>
      <c r="AY136" s="246" t="s">
        <v>114</v>
      </c>
    </row>
    <row r="137" s="2" customFormat="1" ht="24.15" customHeight="1">
      <c r="A137" s="41"/>
      <c r="B137" s="42"/>
      <c r="C137" s="207" t="s">
        <v>176</v>
      </c>
      <c r="D137" s="207" t="s">
        <v>117</v>
      </c>
      <c r="E137" s="208" t="s">
        <v>316</v>
      </c>
      <c r="F137" s="209" t="s">
        <v>317</v>
      </c>
      <c r="G137" s="210" t="s">
        <v>257</v>
      </c>
      <c r="H137" s="211">
        <v>498</v>
      </c>
      <c r="I137" s="212"/>
      <c r="J137" s="213">
        <f>ROUND(I137*H137,2)</f>
        <v>0</v>
      </c>
      <c r="K137" s="209" t="s">
        <v>121</v>
      </c>
      <c r="L137" s="47"/>
      <c r="M137" s="214" t="s">
        <v>19</v>
      </c>
      <c r="N137" s="215" t="s">
        <v>40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258</v>
      </c>
      <c r="AT137" s="218" t="s">
        <v>117</v>
      </c>
      <c r="AU137" s="218" t="s">
        <v>79</v>
      </c>
      <c r="AY137" s="20" t="s">
        <v>114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77</v>
      </c>
      <c r="BK137" s="219">
        <f>ROUND(I137*H137,2)</f>
        <v>0</v>
      </c>
      <c r="BL137" s="20" t="s">
        <v>258</v>
      </c>
      <c r="BM137" s="218" t="s">
        <v>318</v>
      </c>
    </row>
    <row r="138" s="2" customFormat="1">
      <c r="A138" s="41"/>
      <c r="B138" s="42"/>
      <c r="C138" s="43"/>
      <c r="D138" s="220" t="s">
        <v>124</v>
      </c>
      <c r="E138" s="43"/>
      <c r="F138" s="221" t="s">
        <v>303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124</v>
      </c>
      <c r="AU138" s="20" t="s">
        <v>79</v>
      </c>
    </row>
    <row r="139" s="15" customFormat="1">
      <c r="A139" s="15"/>
      <c r="B139" s="252"/>
      <c r="C139" s="253"/>
      <c r="D139" s="220" t="s">
        <v>126</v>
      </c>
      <c r="E139" s="254" t="s">
        <v>19</v>
      </c>
      <c r="F139" s="255" t="s">
        <v>304</v>
      </c>
      <c r="G139" s="253"/>
      <c r="H139" s="254" t="s">
        <v>19</v>
      </c>
      <c r="I139" s="256"/>
      <c r="J139" s="253"/>
      <c r="K139" s="253"/>
      <c r="L139" s="257"/>
      <c r="M139" s="258"/>
      <c r="N139" s="259"/>
      <c r="O139" s="259"/>
      <c r="P139" s="259"/>
      <c r="Q139" s="259"/>
      <c r="R139" s="259"/>
      <c r="S139" s="259"/>
      <c r="T139" s="260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1" t="s">
        <v>126</v>
      </c>
      <c r="AU139" s="261" t="s">
        <v>79</v>
      </c>
      <c r="AV139" s="15" t="s">
        <v>77</v>
      </c>
      <c r="AW139" s="15" t="s">
        <v>31</v>
      </c>
      <c r="AX139" s="15" t="s">
        <v>69</v>
      </c>
      <c r="AY139" s="261" t="s">
        <v>114</v>
      </c>
    </row>
    <row r="140" s="13" customFormat="1">
      <c r="A140" s="13"/>
      <c r="B140" s="225"/>
      <c r="C140" s="226"/>
      <c r="D140" s="220" t="s">
        <v>126</v>
      </c>
      <c r="E140" s="227" t="s">
        <v>19</v>
      </c>
      <c r="F140" s="228" t="s">
        <v>319</v>
      </c>
      <c r="G140" s="226"/>
      <c r="H140" s="229">
        <v>283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126</v>
      </c>
      <c r="AU140" s="235" t="s">
        <v>79</v>
      </c>
      <c r="AV140" s="13" t="s">
        <v>79</v>
      </c>
      <c r="AW140" s="13" t="s">
        <v>31</v>
      </c>
      <c r="AX140" s="13" t="s">
        <v>69</v>
      </c>
      <c r="AY140" s="235" t="s">
        <v>114</v>
      </c>
    </row>
    <row r="141" s="13" customFormat="1">
      <c r="A141" s="13"/>
      <c r="B141" s="225"/>
      <c r="C141" s="226"/>
      <c r="D141" s="220" t="s">
        <v>126</v>
      </c>
      <c r="E141" s="227" t="s">
        <v>19</v>
      </c>
      <c r="F141" s="228" t="s">
        <v>320</v>
      </c>
      <c r="G141" s="226"/>
      <c r="H141" s="229">
        <v>5</v>
      </c>
      <c r="I141" s="230"/>
      <c r="J141" s="226"/>
      <c r="K141" s="226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126</v>
      </c>
      <c r="AU141" s="235" t="s">
        <v>79</v>
      </c>
      <c r="AV141" s="13" t="s">
        <v>79</v>
      </c>
      <c r="AW141" s="13" t="s">
        <v>31</v>
      </c>
      <c r="AX141" s="13" t="s">
        <v>69</v>
      </c>
      <c r="AY141" s="235" t="s">
        <v>114</v>
      </c>
    </row>
    <row r="142" s="13" customFormat="1">
      <c r="A142" s="13"/>
      <c r="B142" s="225"/>
      <c r="C142" s="226"/>
      <c r="D142" s="220" t="s">
        <v>126</v>
      </c>
      <c r="E142" s="227" t="s">
        <v>19</v>
      </c>
      <c r="F142" s="228" t="s">
        <v>321</v>
      </c>
      <c r="G142" s="226"/>
      <c r="H142" s="229">
        <v>10</v>
      </c>
      <c r="I142" s="230"/>
      <c r="J142" s="226"/>
      <c r="K142" s="226"/>
      <c r="L142" s="231"/>
      <c r="M142" s="232"/>
      <c r="N142" s="233"/>
      <c r="O142" s="233"/>
      <c r="P142" s="233"/>
      <c r="Q142" s="233"/>
      <c r="R142" s="233"/>
      <c r="S142" s="233"/>
      <c r="T142" s="23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5" t="s">
        <v>126</v>
      </c>
      <c r="AU142" s="235" t="s">
        <v>79</v>
      </c>
      <c r="AV142" s="13" t="s">
        <v>79</v>
      </c>
      <c r="AW142" s="13" t="s">
        <v>31</v>
      </c>
      <c r="AX142" s="13" t="s">
        <v>69</v>
      </c>
      <c r="AY142" s="235" t="s">
        <v>114</v>
      </c>
    </row>
    <row r="143" s="13" customFormat="1">
      <c r="A143" s="13"/>
      <c r="B143" s="225"/>
      <c r="C143" s="226"/>
      <c r="D143" s="220" t="s">
        <v>126</v>
      </c>
      <c r="E143" s="227" t="s">
        <v>19</v>
      </c>
      <c r="F143" s="228" t="s">
        <v>322</v>
      </c>
      <c r="G143" s="226"/>
      <c r="H143" s="229">
        <v>200</v>
      </c>
      <c r="I143" s="230"/>
      <c r="J143" s="226"/>
      <c r="K143" s="226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126</v>
      </c>
      <c r="AU143" s="235" t="s">
        <v>79</v>
      </c>
      <c r="AV143" s="13" t="s">
        <v>79</v>
      </c>
      <c r="AW143" s="13" t="s">
        <v>31</v>
      </c>
      <c r="AX143" s="13" t="s">
        <v>69</v>
      </c>
      <c r="AY143" s="235" t="s">
        <v>114</v>
      </c>
    </row>
    <row r="144" s="14" customFormat="1">
      <c r="A144" s="14"/>
      <c r="B144" s="236"/>
      <c r="C144" s="237"/>
      <c r="D144" s="220" t="s">
        <v>126</v>
      </c>
      <c r="E144" s="238" t="s">
        <v>19</v>
      </c>
      <c r="F144" s="239" t="s">
        <v>128</v>
      </c>
      <c r="G144" s="237"/>
      <c r="H144" s="240">
        <v>498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126</v>
      </c>
      <c r="AU144" s="246" t="s">
        <v>79</v>
      </c>
      <c r="AV144" s="14" t="s">
        <v>129</v>
      </c>
      <c r="AW144" s="14" t="s">
        <v>31</v>
      </c>
      <c r="AX144" s="14" t="s">
        <v>77</v>
      </c>
      <c r="AY144" s="246" t="s">
        <v>114</v>
      </c>
    </row>
    <row r="145" s="2" customFormat="1" ht="16.5" customHeight="1">
      <c r="A145" s="41"/>
      <c r="B145" s="42"/>
      <c r="C145" s="262" t="s">
        <v>182</v>
      </c>
      <c r="D145" s="262" t="s">
        <v>251</v>
      </c>
      <c r="E145" s="263" t="s">
        <v>323</v>
      </c>
      <c r="F145" s="264" t="s">
        <v>324</v>
      </c>
      <c r="G145" s="265" t="s">
        <v>257</v>
      </c>
      <c r="H145" s="266">
        <v>572.70000000000005</v>
      </c>
      <c r="I145" s="267"/>
      <c r="J145" s="268">
        <f>ROUND(I145*H145,2)</f>
        <v>0</v>
      </c>
      <c r="K145" s="264" t="s">
        <v>138</v>
      </c>
      <c r="L145" s="269"/>
      <c r="M145" s="270" t="s">
        <v>19</v>
      </c>
      <c r="N145" s="271" t="s">
        <v>40</v>
      </c>
      <c r="O145" s="87"/>
      <c r="P145" s="216">
        <f>O145*H145</f>
        <v>0</v>
      </c>
      <c r="Q145" s="216">
        <v>0.0033700000000000002</v>
      </c>
      <c r="R145" s="216">
        <f>Q145*H145</f>
        <v>1.9299990000000002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284</v>
      </c>
      <c r="AT145" s="218" t="s">
        <v>251</v>
      </c>
      <c r="AU145" s="218" t="s">
        <v>79</v>
      </c>
      <c r="AY145" s="20" t="s">
        <v>114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77</v>
      </c>
      <c r="BK145" s="219">
        <f>ROUND(I145*H145,2)</f>
        <v>0</v>
      </c>
      <c r="BL145" s="20" t="s">
        <v>284</v>
      </c>
      <c r="BM145" s="218" t="s">
        <v>325</v>
      </c>
    </row>
    <row r="146" s="15" customFormat="1">
      <c r="A146" s="15"/>
      <c r="B146" s="252"/>
      <c r="C146" s="253"/>
      <c r="D146" s="220" t="s">
        <v>126</v>
      </c>
      <c r="E146" s="254" t="s">
        <v>19</v>
      </c>
      <c r="F146" s="255" t="s">
        <v>304</v>
      </c>
      <c r="G146" s="253"/>
      <c r="H146" s="254" t="s">
        <v>19</v>
      </c>
      <c r="I146" s="256"/>
      <c r="J146" s="253"/>
      <c r="K146" s="253"/>
      <c r="L146" s="257"/>
      <c r="M146" s="258"/>
      <c r="N146" s="259"/>
      <c r="O146" s="259"/>
      <c r="P146" s="259"/>
      <c r="Q146" s="259"/>
      <c r="R146" s="259"/>
      <c r="S146" s="259"/>
      <c r="T146" s="260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1" t="s">
        <v>126</v>
      </c>
      <c r="AU146" s="261" t="s">
        <v>79</v>
      </c>
      <c r="AV146" s="15" t="s">
        <v>77</v>
      </c>
      <c r="AW146" s="15" t="s">
        <v>31</v>
      </c>
      <c r="AX146" s="15" t="s">
        <v>69</v>
      </c>
      <c r="AY146" s="261" t="s">
        <v>114</v>
      </c>
    </row>
    <row r="147" s="13" customFormat="1">
      <c r="A147" s="13"/>
      <c r="B147" s="225"/>
      <c r="C147" s="226"/>
      <c r="D147" s="220" t="s">
        <v>126</v>
      </c>
      <c r="E147" s="227" t="s">
        <v>19</v>
      </c>
      <c r="F147" s="228" t="s">
        <v>326</v>
      </c>
      <c r="G147" s="226"/>
      <c r="H147" s="229">
        <v>325.44999999999999</v>
      </c>
      <c r="I147" s="230"/>
      <c r="J147" s="226"/>
      <c r="K147" s="226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126</v>
      </c>
      <c r="AU147" s="235" t="s">
        <v>79</v>
      </c>
      <c r="AV147" s="13" t="s">
        <v>79</v>
      </c>
      <c r="AW147" s="13" t="s">
        <v>31</v>
      </c>
      <c r="AX147" s="13" t="s">
        <v>69</v>
      </c>
      <c r="AY147" s="235" t="s">
        <v>114</v>
      </c>
    </row>
    <row r="148" s="13" customFormat="1">
      <c r="A148" s="13"/>
      <c r="B148" s="225"/>
      <c r="C148" s="226"/>
      <c r="D148" s="220" t="s">
        <v>126</v>
      </c>
      <c r="E148" s="227" t="s">
        <v>19</v>
      </c>
      <c r="F148" s="228" t="s">
        <v>327</v>
      </c>
      <c r="G148" s="226"/>
      <c r="H148" s="229">
        <v>5.75</v>
      </c>
      <c r="I148" s="230"/>
      <c r="J148" s="226"/>
      <c r="K148" s="226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126</v>
      </c>
      <c r="AU148" s="235" t="s">
        <v>79</v>
      </c>
      <c r="AV148" s="13" t="s">
        <v>79</v>
      </c>
      <c r="AW148" s="13" t="s">
        <v>31</v>
      </c>
      <c r="AX148" s="13" t="s">
        <v>69</v>
      </c>
      <c r="AY148" s="235" t="s">
        <v>114</v>
      </c>
    </row>
    <row r="149" s="13" customFormat="1">
      <c r="A149" s="13"/>
      <c r="B149" s="225"/>
      <c r="C149" s="226"/>
      <c r="D149" s="220" t="s">
        <v>126</v>
      </c>
      <c r="E149" s="227" t="s">
        <v>19</v>
      </c>
      <c r="F149" s="228" t="s">
        <v>328</v>
      </c>
      <c r="G149" s="226"/>
      <c r="H149" s="229">
        <v>11.5</v>
      </c>
      <c r="I149" s="230"/>
      <c r="J149" s="226"/>
      <c r="K149" s="226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126</v>
      </c>
      <c r="AU149" s="235" t="s">
        <v>79</v>
      </c>
      <c r="AV149" s="13" t="s">
        <v>79</v>
      </c>
      <c r="AW149" s="13" t="s">
        <v>31</v>
      </c>
      <c r="AX149" s="13" t="s">
        <v>69</v>
      </c>
      <c r="AY149" s="235" t="s">
        <v>114</v>
      </c>
    </row>
    <row r="150" s="13" customFormat="1">
      <c r="A150" s="13"/>
      <c r="B150" s="225"/>
      <c r="C150" s="226"/>
      <c r="D150" s="220" t="s">
        <v>126</v>
      </c>
      <c r="E150" s="227" t="s">
        <v>19</v>
      </c>
      <c r="F150" s="228" t="s">
        <v>329</v>
      </c>
      <c r="G150" s="226"/>
      <c r="H150" s="229">
        <v>230</v>
      </c>
      <c r="I150" s="230"/>
      <c r="J150" s="226"/>
      <c r="K150" s="226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126</v>
      </c>
      <c r="AU150" s="235" t="s">
        <v>79</v>
      </c>
      <c r="AV150" s="13" t="s">
        <v>79</v>
      </c>
      <c r="AW150" s="13" t="s">
        <v>31</v>
      </c>
      <c r="AX150" s="13" t="s">
        <v>69</v>
      </c>
      <c r="AY150" s="235" t="s">
        <v>114</v>
      </c>
    </row>
    <row r="151" s="14" customFormat="1">
      <c r="A151" s="14"/>
      <c r="B151" s="236"/>
      <c r="C151" s="237"/>
      <c r="D151" s="220" t="s">
        <v>126</v>
      </c>
      <c r="E151" s="238" t="s">
        <v>19</v>
      </c>
      <c r="F151" s="239" t="s">
        <v>128</v>
      </c>
      <c r="G151" s="237"/>
      <c r="H151" s="240">
        <v>572.70000000000005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126</v>
      </c>
      <c r="AU151" s="246" t="s">
        <v>79</v>
      </c>
      <c r="AV151" s="14" t="s">
        <v>129</v>
      </c>
      <c r="AW151" s="14" t="s">
        <v>31</v>
      </c>
      <c r="AX151" s="14" t="s">
        <v>77</v>
      </c>
      <c r="AY151" s="246" t="s">
        <v>114</v>
      </c>
    </row>
    <row r="152" s="2" customFormat="1" ht="16.5" customHeight="1">
      <c r="A152" s="41"/>
      <c r="B152" s="42"/>
      <c r="C152" s="207" t="s">
        <v>191</v>
      </c>
      <c r="D152" s="207" t="s">
        <v>117</v>
      </c>
      <c r="E152" s="208" t="s">
        <v>330</v>
      </c>
      <c r="F152" s="209" t="s">
        <v>331</v>
      </c>
      <c r="G152" s="210" t="s">
        <v>277</v>
      </c>
      <c r="H152" s="211">
        <v>6</v>
      </c>
      <c r="I152" s="212"/>
      <c r="J152" s="213">
        <f>ROUND(I152*H152,2)</f>
        <v>0</v>
      </c>
      <c r="K152" s="209" t="s">
        <v>121</v>
      </c>
      <c r="L152" s="47"/>
      <c r="M152" s="214" t="s">
        <v>19</v>
      </c>
      <c r="N152" s="215" t="s">
        <v>40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258</v>
      </c>
      <c r="AT152" s="218" t="s">
        <v>117</v>
      </c>
      <c r="AU152" s="218" t="s">
        <v>79</v>
      </c>
      <c r="AY152" s="20" t="s">
        <v>114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77</v>
      </c>
      <c r="BK152" s="219">
        <f>ROUND(I152*H152,2)</f>
        <v>0</v>
      </c>
      <c r="BL152" s="20" t="s">
        <v>258</v>
      </c>
      <c r="BM152" s="218" t="s">
        <v>332</v>
      </c>
    </row>
    <row r="153" s="2" customFormat="1">
      <c r="A153" s="41"/>
      <c r="B153" s="42"/>
      <c r="C153" s="43"/>
      <c r="D153" s="220" t="s">
        <v>124</v>
      </c>
      <c r="E153" s="43"/>
      <c r="F153" s="221" t="s">
        <v>333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124</v>
      </c>
      <c r="AU153" s="20" t="s">
        <v>79</v>
      </c>
    </row>
    <row r="154" s="15" customFormat="1">
      <c r="A154" s="15"/>
      <c r="B154" s="252"/>
      <c r="C154" s="253"/>
      <c r="D154" s="220" t="s">
        <v>126</v>
      </c>
      <c r="E154" s="254" t="s">
        <v>19</v>
      </c>
      <c r="F154" s="255" t="s">
        <v>334</v>
      </c>
      <c r="G154" s="253"/>
      <c r="H154" s="254" t="s">
        <v>19</v>
      </c>
      <c r="I154" s="256"/>
      <c r="J154" s="253"/>
      <c r="K154" s="253"/>
      <c r="L154" s="257"/>
      <c r="M154" s="258"/>
      <c r="N154" s="259"/>
      <c r="O154" s="259"/>
      <c r="P154" s="259"/>
      <c r="Q154" s="259"/>
      <c r="R154" s="259"/>
      <c r="S154" s="259"/>
      <c r="T154" s="260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1" t="s">
        <v>126</v>
      </c>
      <c r="AU154" s="261" t="s">
        <v>79</v>
      </c>
      <c r="AV154" s="15" t="s">
        <v>77</v>
      </c>
      <c r="AW154" s="15" t="s">
        <v>31</v>
      </c>
      <c r="AX154" s="15" t="s">
        <v>69</v>
      </c>
      <c r="AY154" s="261" t="s">
        <v>114</v>
      </c>
    </row>
    <row r="155" s="13" customFormat="1">
      <c r="A155" s="13"/>
      <c r="B155" s="225"/>
      <c r="C155" s="226"/>
      <c r="D155" s="220" t="s">
        <v>126</v>
      </c>
      <c r="E155" s="227" t="s">
        <v>19</v>
      </c>
      <c r="F155" s="228" t="s">
        <v>335</v>
      </c>
      <c r="G155" s="226"/>
      <c r="H155" s="229">
        <v>3</v>
      </c>
      <c r="I155" s="230"/>
      <c r="J155" s="226"/>
      <c r="K155" s="226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126</v>
      </c>
      <c r="AU155" s="235" t="s">
        <v>79</v>
      </c>
      <c r="AV155" s="13" t="s">
        <v>79</v>
      </c>
      <c r="AW155" s="13" t="s">
        <v>31</v>
      </c>
      <c r="AX155" s="13" t="s">
        <v>69</v>
      </c>
      <c r="AY155" s="235" t="s">
        <v>114</v>
      </c>
    </row>
    <row r="156" s="13" customFormat="1">
      <c r="A156" s="13"/>
      <c r="B156" s="225"/>
      <c r="C156" s="226"/>
      <c r="D156" s="220" t="s">
        <v>126</v>
      </c>
      <c r="E156" s="227" t="s">
        <v>19</v>
      </c>
      <c r="F156" s="228" t="s">
        <v>336</v>
      </c>
      <c r="G156" s="226"/>
      <c r="H156" s="229">
        <v>3</v>
      </c>
      <c r="I156" s="230"/>
      <c r="J156" s="226"/>
      <c r="K156" s="226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126</v>
      </c>
      <c r="AU156" s="235" t="s">
        <v>79</v>
      </c>
      <c r="AV156" s="13" t="s">
        <v>79</v>
      </c>
      <c r="AW156" s="13" t="s">
        <v>31</v>
      </c>
      <c r="AX156" s="13" t="s">
        <v>69</v>
      </c>
      <c r="AY156" s="235" t="s">
        <v>114</v>
      </c>
    </row>
    <row r="157" s="14" customFormat="1">
      <c r="A157" s="14"/>
      <c r="B157" s="236"/>
      <c r="C157" s="237"/>
      <c r="D157" s="220" t="s">
        <v>126</v>
      </c>
      <c r="E157" s="238" t="s">
        <v>19</v>
      </c>
      <c r="F157" s="239" t="s">
        <v>128</v>
      </c>
      <c r="G157" s="237"/>
      <c r="H157" s="240">
        <v>6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126</v>
      </c>
      <c r="AU157" s="246" t="s">
        <v>79</v>
      </c>
      <c r="AV157" s="14" t="s">
        <v>129</v>
      </c>
      <c r="AW157" s="14" t="s">
        <v>31</v>
      </c>
      <c r="AX157" s="14" t="s">
        <v>77</v>
      </c>
      <c r="AY157" s="246" t="s">
        <v>114</v>
      </c>
    </row>
    <row r="158" s="2" customFormat="1" ht="16.5" customHeight="1">
      <c r="A158" s="41"/>
      <c r="B158" s="42"/>
      <c r="C158" s="207" t="s">
        <v>8</v>
      </c>
      <c r="D158" s="207" t="s">
        <v>117</v>
      </c>
      <c r="E158" s="208" t="s">
        <v>337</v>
      </c>
      <c r="F158" s="209" t="s">
        <v>338</v>
      </c>
      <c r="G158" s="210" t="s">
        <v>277</v>
      </c>
      <c r="H158" s="211">
        <v>3</v>
      </c>
      <c r="I158" s="212"/>
      <c r="J158" s="213">
        <f>ROUND(I158*H158,2)</f>
        <v>0</v>
      </c>
      <c r="K158" s="209" t="s">
        <v>121</v>
      </c>
      <c r="L158" s="47"/>
      <c r="M158" s="214" t="s">
        <v>19</v>
      </c>
      <c r="N158" s="215" t="s">
        <v>40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258</v>
      </c>
      <c r="AT158" s="218" t="s">
        <v>117</v>
      </c>
      <c r="AU158" s="218" t="s">
        <v>79</v>
      </c>
      <c r="AY158" s="20" t="s">
        <v>114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77</v>
      </c>
      <c r="BK158" s="219">
        <f>ROUND(I158*H158,2)</f>
        <v>0</v>
      </c>
      <c r="BL158" s="20" t="s">
        <v>258</v>
      </c>
      <c r="BM158" s="218" t="s">
        <v>339</v>
      </c>
    </row>
    <row r="159" s="2" customFormat="1">
      <c r="A159" s="41"/>
      <c r="B159" s="42"/>
      <c r="C159" s="43"/>
      <c r="D159" s="220" t="s">
        <v>124</v>
      </c>
      <c r="E159" s="43"/>
      <c r="F159" s="221" t="s">
        <v>340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124</v>
      </c>
      <c r="AU159" s="20" t="s">
        <v>79</v>
      </c>
    </row>
    <row r="160" s="15" customFormat="1">
      <c r="A160" s="15"/>
      <c r="B160" s="252"/>
      <c r="C160" s="253"/>
      <c r="D160" s="220" t="s">
        <v>126</v>
      </c>
      <c r="E160" s="254" t="s">
        <v>19</v>
      </c>
      <c r="F160" s="255" t="s">
        <v>341</v>
      </c>
      <c r="G160" s="253"/>
      <c r="H160" s="254" t="s">
        <v>19</v>
      </c>
      <c r="I160" s="256"/>
      <c r="J160" s="253"/>
      <c r="K160" s="253"/>
      <c r="L160" s="257"/>
      <c r="M160" s="258"/>
      <c r="N160" s="259"/>
      <c r="O160" s="259"/>
      <c r="P160" s="259"/>
      <c r="Q160" s="259"/>
      <c r="R160" s="259"/>
      <c r="S160" s="259"/>
      <c r="T160" s="260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1" t="s">
        <v>126</v>
      </c>
      <c r="AU160" s="261" t="s">
        <v>79</v>
      </c>
      <c r="AV160" s="15" t="s">
        <v>77</v>
      </c>
      <c r="AW160" s="15" t="s">
        <v>31</v>
      </c>
      <c r="AX160" s="15" t="s">
        <v>69</v>
      </c>
      <c r="AY160" s="261" t="s">
        <v>114</v>
      </c>
    </row>
    <row r="161" s="13" customFormat="1">
      <c r="A161" s="13"/>
      <c r="B161" s="225"/>
      <c r="C161" s="226"/>
      <c r="D161" s="220" t="s">
        <v>126</v>
      </c>
      <c r="E161" s="227" t="s">
        <v>19</v>
      </c>
      <c r="F161" s="228" t="s">
        <v>342</v>
      </c>
      <c r="G161" s="226"/>
      <c r="H161" s="229">
        <v>3</v>
      </c>
      <c r="I161" s="230"/>
      <c r="J161" s="226"/>
      <c r="K161" s="226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126</v>
      </c>
      <c r="AU161" s="235" t="s">
        <v>79</v>
      </c>
      <c r="AV161" s="13" t="s">
        <v>79</v>
      </c>
      <c r="AW161" s="13" t="s">
        <v>31</v>
      </c>
      <c r="AX161" s="13" t="s">
        <v>69</v>
      </c>
      <c r="AY161" s="235" t="s">
        <v>114</v>
      </c>
    </row>
    <row r="162" s="14" customFormat="1">
      <c r="A162" s="14"/>
      <c r="B162" s="236"/>
      <c r="C162" s="237"/>
      <c r="D162" s="220" t="s">
        <v>126</v>
      </c>
      <c r="E162" s="238" t="s">
        <v>19</v>
      </c>
      <c r="F162" s="239" t="s">
        <v>128</v>
      </c>
      <c r="G162" s="237"/>
      <c r="H162" s="240">
        <v>3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126</v>
      </c>
      <c r="AU162" s="246" t="s">
        <v>79</v>
      </c>
      <c r="AV162" s="14" t="s">
        <v>129</v>
      </c>
      <c r="AW162" s="14" t="s">
        <v>31</v>
      </c>
      <c r="AX162" s="14" t="s">
        <v>77</v>
      </c>
      <c r="AY162" s="246" t="s">
        <v>114</v>
      </c>
    </row>
    <row r="163" s="2" customFormat="1" ht="16.5" customHeight="1">
      <c r="A163" s="41"/>
      <c r="B163" s="42"/>
      <c r="C163" s="207" t="s">
        <v>205</v>
      </c>
      <c r="D163" s="207" t="s">
        <v>117</v>
      </c>
      <c r="E163" s="208" t="s">
        <v>343</v>
      </c>
      <c r="F163" s="209" t="s">
        <v>344</v>
      </c>
      <c r="G163" s="210" t="s">
        <v>277</v>
      </c>
      <c r="H163" s="211">
        <v>3</v>
      </c>
      <c r="I163" s="212"/>
      <c r="J163" s="213">
        <f>ROUND(I163*H163,2)</f>
        <v>0</v>
      </c>
      <c r="K163" s="209" t="s">
        <v>121</v>
      </c>
      <c r="L163" s="47"/>
      <c r="M163" s="214" t="s">
        <v>19</v>
      </c>
      <c r="N163" s="215" t="s">
        <v>40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258</v>
      </c>
      <c r="AT163" s="218" t="s">
        <v>117</v>
      </c>
      <c r="AU163" s="218" t="s">
        <v>79</v>
      </c>
      <c r="AY163" s="20" t="s">
        <v>114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77</v>
      </c>
      <c r="BK163" s="219">
        <f>ROUND(I163*H163,2)</f>
        <v>0</v>
      </c>
      <c r="BL163" s="20" t="s">
        <v>258</v>
      </c>
      <c r="BM163" s="218" t="s">
        <v>345</v>
      </c>
    </row>
    <row r="164" s="2" customFormat="1">
      <c r="A164" s="41"/>
      <c r="B164" s="42"/>
      <c r="C164" s="43"/>
      <c r="D164" s="220" t="s">
        <v>124</v>
      </c>
      <c r="E164" s="43"/>
      <c r="F164" s="221" t="s">
        <v>346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124</v>
      </c>
      <c r="AU164" s="20" t="s">
        <v>79</v>
      </c>
    </row>
    <row r="165" s="15" customFormat="1">
      <c r="A165" s="15"/>
      <c r="B165" s="252"/>
      <c r="C165" s="253"/>
      <c r="D165" s="220" t="s">
        <v>126</v>
      </c>
      <c r="E165" s="254" t="s">
        <v>19</v>
      </c>
      <c r="F165" s="255" t="s">
        <v>347</v>
      </c>
      <c r="G165" s="253"/>
      <c r="H165" s="254" t="s">
        <v>19</v>
      </c>
      <c r="I165" s="256"/>
      <c r="J165" s="253"/>
      <c r="K165" s="253"/>
      <c r="L165" s="257"/>
      <c r="M165" s="258"/>
      <c r="N165" s="259"/>
      <c r="O165" s="259"/>
      <c r="P165" s="259"/>
      <c r="Q165" s="259"/>
      <c r="R165" s="259"/>
      <c r="S165" s="259"/>
      <c r="T165" s="260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1" t="s">
        <v>126</v>
      </c>
      <c r="AU165" s="261" t="s">
        <v>79</v>
      </c>
      <c r="AV165" s="15" t="s">
        <v>77</v>
      </c>
      <c r="AW165" s="15" t="s">
        <v>31</v>
      </c>
      <c r="AX165" s="15" t="s">
        <v>69</v>
      </c>
      <c r="AY165" s="261" t="s">
        <v>114</v>
      </c>
    </row>
    <row r="166" s="13" customFormat="1">
      <c r="A166" s="13"/>
      <c r="B166" s="225"/>
      <c r="C166" s="226"/>
      <c r="D166" s="220" t="s">
        <v>126</v>
      </c>
      <c r="E166" s="227" t="s">
        <v>19</v>
      </c>
      <c r="F166" s="228" t="s">
        <v>348</v>
      </c>
      <c r="G166" s="226"/>
      <c r="H166" s="229">
        <v>3</v>
      </c>
      <c r="I166" s="230"/>
      <c r="J166" s="226"/>
      <c r="K166" s="226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126</v>
      </c>
      <c r="AU166" s="235" t="s">
        <v>79</v>
      </c>
      <c r="AV166" s="13" t="s">
        <v>79</v>
      </c>
      <c r="AW166" s="13" t="s">
        <v>31</v>
      </c>
      <c r="AX166" s="13" t="s">
        <v>69</v>
      </c>
      <c r="AY166" s="235" t="s">
        <v>114</v>
      </c>
    </row>
    <row r="167" s="14" customFormat="1">
      <c r="A167" s="14"/>
      <c r="B167" s="236"/>
      <c r="C167" s="237"/>
      <c r="D167" s="220" t="s">
        <v>126</v>
      </c>
      <c r="E167" s="238" t="s">
        <v>19</v>
      </c>
      <c r="F167" s="239" t="s">
        <v>128</v>
      </c>
      <c r="G167" s="237"/>
      <c r="H167" s="240">
        <v>3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6" t="s">
        <v>126</v>
      </c>
      <c r="AU167" s="246" t="s">
        <v>79</v>
      </c>
      <c r="AV167" s="14" t="s">
        <v>129</v>
      </c>
      <c r="AW167" s="14" t="s">
        <v>31</v>
      </c>
      <c r="AX167" s="14" t="s">
        <v>77</v>
      </c>
      <c r="AY167" s="246" t="s">
        <v>114</v>
      </c>
    </row>
    <row r="168" s="2" customFormat="1" ht="16.5" customHeight="1">
      <c r="A168" s="41"/>
      <c r="B168" s="42"/>
      <c r="C168" s="207" t="s">
        <v>213</v>
      </c>
      <c r="D168" s="207" t="s">
        <v>117</v>
      </c>
      <c r="E168" s="208" t="s">
        <v>349</v>
      </c>
      <c r="F168" s="209" t="s">
        <v>350</v>
      </c>
      <c r="G168" s="210" t="s">
        <v>120</v>
      </c>
      <c r="H168" s="211">
        <v>5</v>
      </c>
      <c r="I168" s="212"/>
      <c r="J168" s="213">
        <f>ROUND(I168*H168,2)</f>
        <v>0</v>
      </c>
      <c r="K168" s="209" t="s">
        <v>121</v>
      </c>
      <c r="L168" s="47"/>
      <c r="M168" s="214" t="s">
        <v>19</v>
      </c>
      <c r="N168" s="215" t="s">
        <v>40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258</v>
      </c>
      <c r="AT168" s="218" t="s">
        <v>117</v>
      </c>
      <c r="AU168" s="218" t="s">
        <v>79</v>
      </c>
      <c r="AY168" s="20" t="s">
        <v>114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77</v>
      </c>
      <c r="BK168" s="219">
        <f>ROUND(I168*H168,2)</f>
        <v>0</v>
      </c>
      <c r="BL168" s="20" t="s">
        <v>258</v>
      </c>
      <c r="BM168" s="218" t="s">
        <v>351</v>
      </c>
    </row>
    <row r="169" s="2" customFormat="1">
      <c r="A169" s="41"/>
      <c r="B169" s="42"/>
      <c r="C169" s="43"/>
      <c r="D169" s="220" t="s">
        <v>124</v>
      </c>
      <c r="E169" s="43"/>
      <c r="F169" s="221" t="s">
        <v>352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124</v>
      </c>
      <c r="AU169" s="20" t="s">
        <v>79</v>
      </c>
    </row>
    <row r="170" s="15" customFormat="1">
      <c r="A170" s="15"/>
      <c r="B170" s="252"/>
      <c r="C170" s="253"/>
      <c r="D170" s="220" t="s">
        <v>126</v>
      </c>
      <c r="E170" s="254" t="s">
        <v>19</v>
      </c>
      <c r="F170" s="255" t="s">
        <v>353</v>
      </c>
      <c r="G170" s="253"/>
      <c r="H170" s="254" t="s">
        <v>19</v>
      </c>
      <c r="I170" s="256"/>
      <c r="J170" s="253"/>
      <c r="K170" s="253"/>
      <c r="L170" s="257"/>
      <c r="M170" s="258"/>
      <c r="N170" s="259"/>
      <c r="O170" s="259"/>
      <c r="P170" s="259"/>
      <c r="Q170" s="259"/>
      <c r="R170" s="259"/>
      <c r="S170" s="259"/>
      <c r="T170" s="260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1" t="s">
        <v>126</v>
      </c>
      <c r="AU170" s="261" t="s">
        <v>79</v>
      </c>
      <c r="AV170" s="15" t="s">
        <v>77</v>
      </c>
      <c r="AW170" s="15" t="s">
        <v>31</v>
      </c>
      <c r="AX170" s="15" t="s">
        <v>69</v>
      </c>
      <c r="AY170" s="261" t="s">
        <v>114</v>
      </c>
    </row>
    <row r="171" s="13" customFormat="1">
      <c r="A171" s="13"/>
      <c r="B171" s="225"/>
      <c r="C171" s="226"/>
      <c r="D171" s="220" t="s">
        <v>126</v>
      </c>
      <c r="E171" s="227" t="s">
        <v>19</v>
      </c>
      <c r="F171" s="228" t="s">
        <v>354</v>
      </c>
      <c r="G171" s="226"/>
      <c r="H171" s="229">
        <v>1</v>
      </c>
      <c r="I171" s="230"/>
      <c r="J171" s="226"/>
      <c r="K171" s="226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126</v>
      </c>
      <c r="AU171" s="235" t="s">
        <v>79</v>
      </c>
      <c r="AV171" s="13" t="s">
        <v>79</v>
      </c>
      <c r="AW171" s="13" t="s">
        <v>31</v>
      </c>
      <c r="AX171" s="13" t="s">
        <v>69</v>
      </c>
      <c r="AY171" s="235" t="s">
        <v>114</v>
      </c>
    </row>
    <row r="172" s="13" customFormat="1">
      <c r="A172" s="13"/>
      <c r="B172" s="225"/>
      <c r="C172" s="226"/>
      <c r="D172" s="220" t="s">
        <v>126</v>
      </c>
      <c r="E172" s="227" t="s">
        <v>19</v>
      </c>
      <c r="F172" s="228" t="s">
        <v>355</v>
      </c>
      <c r="G172" s="226"/>
      <c r="H172" s="229">
        <v>1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126</v>
      </c>
      <c r="AU172" s="235" t="s">
        <v>79</v>
      </c>
      <c r="AV172" s="13" t="s">
        <v>79</v>
      </c>
      <c r="AW172" s="13" t="s">
        <v>31</v>
      </c>
      <c r="AX172" s="13" t="s">
        <v>69</v>
      </c>
      <c r="AY172" s="235" t="s">
        <v>114</v>
      </c>
    </row>
    <row r="173" s="13" customFormat="1">
      <c r="A173" s="13"/>
      <c r="B173" s="225"/>
      <c r="C173" s="226"/>
      <c r="D173" s="220" t="s">
        <v>126</v>
      </c>
      <c r="E173" s="227" t="s">
        <v>19</v>
      </c>
      <c r="F173" s="228" t="s">
        <v>356</v>
      </c>
      <c r="G173" s="226"/>
      <c r="H173" s="229">
        <v>3</v>
      </c>
      <c r="I173" s="230"/>
      <c r="J173" s="226"/>
      <c r="K173" s="226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126</v>
      </c>
      <c r="AU173" s="235" t="s">
        <v>79</v>
      </c>
      <c r="AV173" s="13" t="s">
        <v>79</v>
      </c>
      <c r="AW173" s="13" t="s">
        <v>31</v>
      </c>
      <c r="AX173" s="13" t="s">
        <v>69</v>
      </c>
      <c r="AY173" s="235" t="s">
        <v>114</v>
      </c>
    </row>
    <row r="174" s="14" customFormat="1">
      <c r="A174" s="14"/>
      <c r="B174" s="236"/>
      <c r="C174" s="237"/>
      <c r="D174" s="220" t="s">
        <v>126</v>
      </c>
      <c r="E174" s="238" t="s">
        <v>19</v>
      </c>
      <c r="F174" s="239" t="s">
        <v>128</v>
      </c>
      <c r="G174" s="237"/>
      <c r="H174" s="240">
        <v>5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126</v>
      </c>
      <c r="AU174" s="246" t="s">
        <v>79</v>
      </c>
      <c r="AV174" s="14" t="s">
        <v>129</v>
      </c>
      <c r="AW174" s="14" t="s">
        <v>31</v>
      </c>
      <c r="AX174" s="14" t="s">
        <v>77</v>
      </c>
      <c r="AY174" s="246" t="s">
        <v>114</v>
      </c>
    </row>
    <row r="175" s="15" customFormat="1">
      <c r="A175" s="15"/>
      <c r="B175" s="252"/>
      <c r="C175" s="253"/>
      <c r="D175" s="220" t="s">
        <v>126</v>
      </c>
      <c r="E175" s="254" t="s">
        <v>19</v>
      </c>
      <c r="F175" s="255" t="s">
        <v>357</v>
      </c>
      <c r="G175" s="253"/>
      <c r="H175" s="254" t="s">
        <v>19</v>
      </c>
      <c r="I175" s="256"/>
      <c r="J175" s="253"/>
      <c r="K175" s="253"/>
      <c r="L175" s="257"/>
      <c r="M175" s="258"/>
      <c r="N175" s="259"/>
      <c r="O175" s="259"/>
      <c r="P175" s="259"/>
      <c r="Q175" s="259"/>
      <c r="R175" s="259"/>
      <c r="S175" s="259"/>
      <c r="T175" s="260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1" t="s">
        <v>126</v>
      </c>
      <c r="AU175" s="261" t="s">
        <v>79</v>
      </c>
      <c r="AV175" s="15" t="s">
        <v>77</v>
      </c>
      <c r="AW175" s="15" t="s">
        <v>31</v>
      </c>
      <c r="AX175" s="15" t="s">
        <v>69</v>
      </c>
      <c r="AY175" s="261" t="s">
        <v>114</v>
      </c>
    </row>
    <row r="176" s="2" customFormat="1" ht="24.15" customHeight="1">
      <c r="A176" s="41"/>
      <c r="B176" s="42"/>
      <c r="C176" s="207" t="s">
        <v>219</v>
      </c>
      <c r="D176" s="207" t="s">
        <v>117</v>
      </c>
      <c r="E176" s="208" t="s">
        <v>358</v>
      </c>
      <c r="F176" s="209" t="s">
        <v>359</v>
      </c>
      <c r="G176" s="210" t="s">
        <v>120</v>
      </c>
      <c r="H176" s="211">
        <v>1</v>
      </c>
      <c r="I176" s="212"/>
      <c r="J176" s="213">
        <f>ROUND(I176*H176,2)</f>
        <v>0</v>
      </c>
      <c r="K176" s="209" t="s">
        <v>121</v>
      </c>
      <c r="L176" s="47"/>
      <c r="M176" s="214" t="s">
        <v>19</v>
      </c>
      <c r="N176" s="215" t="s">
        <v>40</v>
      </c>
      <c r="O176" s="87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258</v>
      </c>
      <c r="AT176" s="218" t="s">
        <v>117</v>
      </c>
      <c r="AU176" s="218" t="s">
        <v>79</v>
      </c>
      <c r="AY176" s="20" t="s">
        <v>114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77</v>
      </c>
      <c r="BK176" s="219">
        <f>ROUND(I176*H176,2)</f>
        <v>0</v>
      </c>
      <c r="BL176" s="20" t="s">
        <v>258</v>
      </c>
      <c r="BM176" s="218" t="s">
        <v>360</v>
      </c>
    </row>
    <row r="177" s="2" customFormat="1">
      <c r="A177" s="41"/>
      <c r="B177" s="42"/>
      <c r="C177" s="43"/>
      <c r="D177" s="220" t="s">
        <v>124</v>
      </c>
      <c r="E177" s="43"/>
      <c r="F177" s="221" t="s">
        <v>361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124</v>
      </c>
      <c r="AU177" s="20" t="s">
        <v>79</v>
      </c>
    </row>
    <row r="178" s="15" customFormat="1">
      <c r="A178" s="15"/>
      <c r="B178" s="252"/>
      <c r="C178" s="253"/>
      <c r="D178" s="220" t="s">
        <v>126</v>
      </c>
      <c r="E178" s="254" t="s">
        <v>19</v>
      </c>
      <c r="F178" s="255" t="s">
        <v>362</v>
      </c>
      <c r="G178" s="253"/>
      <c r="H178" s="254" t="s">
        <v>19</v>
      </c>
      <c r="I178" s="256"/>
      <c r="J178" s="253"/>
      <c r="K178" s="253"/>
      <c r="L178" s="257"/>
      <c r="M178" s="258"/>
      <c r="N178" s="259"/>
      <c r="O178" s="259"/>
      <c r="P178" s="259"/>
      <c r="Q178" s="259"/>
      <c r="R178" s="259"/>
      <c r="S178" s="259"/>
      <c r="T178" s="260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1" t="s">
        <v>126</v>
      </c>
      <c r="AU178" s="261" t="s">
        <v>79</v>
      </c>
      <c r="AV178" s="15" t="s">
        <v>77</v>
      </c>
      <c r="AW178" s="15" t="s">
        <v>31</v>
      </c>
      <c r="AX178" s="15" t="s">
        <v>69</v>
      </c>
      <c r="AY178" s="261" t="s">
        <v>114</v>
      </c>
    </row>
    <row r="179" s="13" customFormat="1">
      <c r="A179" s="13"/>
      <c r="B179" s="225"/>
      <c r="C179" s="226"/>
      <c r="D179" s="220" t="s">
        <v>126</v>
      </c>
      <c r="E179" s="227" t="s">
        <v>19</v>
      </c>
      <c r="F179" s="228" t="s">
        <v>363</v>
      </c>
      <c r="G179" s="226"/>
      <c r="H179" s="229">
        <v>1</v>
      </c>
      <c r="I179" s="230"/>
      <c r="J179" s="226"/>
      <c r="K179" s="226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126</v>
      </c>
      <c r="AU179" s="235" t="s">
        <v>79</v>
      </c>
      <c r="AV179" s="13" t="s">
        <v>79</v>
      </c>
      <c r="AW179" s="13" t="s">
        <v>31</v>
      </c>
      <c r="AX179" s="13" t="s">
        <v>69</v>
      </c>
      <c r="AY179" s="235" t="s">
        <v>114</v>
      </c>
    </row>
    <row r="180" s="14" customFormat="1">
      <c r="A180" s="14"/>
      <c r="B180" s="236"/>
      <c r="C180" s="237"/>
      <c r="D180" s="220" t="s">
        <v>126</v>
      </c>
      <c r="E180" s="238" t="s">
        <v>19</v>
      </c>
      <c r="F180" s="239" t="s">
        <v>128</v>
      </c>
      <c r="G180" s="237"/>
      <c r="H180" s="240">
        <v>1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126</v>
      </c>
      <c r="AU180" s="246" t="s">
        <v>79</v>
      </c>
      <c r="AV180" s="14" t="s">
        <v>129</v>
      </c>
      <c r="AW180" s="14" t="s">
        <v>31</v>
      </c>
      <c r="AX180" s="14" t="s">
        <v>77</v>
      </c>
      <c r="AY180" s="246" t="s">
        <v>114</v>
      </c>
    </row>
    <row r="181" s="2" customFormat="1" ht="16.5" customHeight="1">
      <c r="A181" s="41"/>
      <c r="B181" s="42"/>
      <c r="C181" s="207" t="s">
        <v>225</v>
      </c>
      <c r="D181" s="207" t="s">
        <v>117</v>
      </c>
      <c r="E181" s="208" t="s">
        <v>364</v>
      </c>
      <c r="F181" s="209" t="s">
        <v>365</v>
      </c>
      <c r="G181" s="210" t="s">
        <v>120</v>
      </c>
      <c r="H181" s="211">
        <v>1</v>
      </c>
      <c r="I181" s="212"/>
      <c r="J181" s="213">
        <f>ROUND(I181*H181,2)</f>
        <v>0</v>
      </c>
      <c r="K181" s="209" t="s">
        <v>121</v>
      </c>
      <c r="L181" s="47"/>
      <c r="M181" s="214" t="s">
        <v>19</v>
      </c>
      <c r="N181" s="215" t="s">
        <v>40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258</v>
      </c>
      <c r="AT181" s="218" t="s">
        <v>117</v>
      </c>
      <c r="AU181" s="218" t="s">
        <v>79</v>
      </c>
      <c r="AY181" s="20" t="s">
        <v>114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77</v>
      </c>
      <c r="BK181" s="219">
        <f>ROUND(I181*H181,2)</f>
        <v>0</v>
      </c>
      <c r="BL181" s="20" t="s">
        <v>258</v>
      </c>
      <c r="BM181" s="218" t="s">
        <v>366</v>
      </c>
    </row>
    <row r="182" s="2" customFormat="1">
      <c r="A182" s="41"/>
      <c r="B182" s="42"/>
      <c r="C182" s="43"/>
      <c r="D182" s="220" t="s">
        <v>124</v>
      </c>
      <c r="E182" s="43"/>
      <c r="F182" s="221" t="s">
        <v>367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124</v>
      </c>
      <c r="AU182" s="20" t="s">
        <v>79</v>
      </c>
    </row>
    <row r="183" s="15" customFormat="1">
      <c r="A183" s="15"/>
      <c r="B183" s="252"/>
      <c r="C183" s="253"/>
      <c r="D183" s="220" t="s">
        <v>126</v>
      </c>
      <c r="E183" s="254" t="s">
        <v>19</v>
      </c>
      <c r="F183" s="255" t="s">
        <v>368</v>
      </c>
      <c r="G183" s="253"/>
      <c r="H183" s="254" t="s">
        <v>19</v>
      </c>
      <c r="I183" s="256"/>
      <c r="J183" s="253"/>
      <c r="K183" s="253"/>
      <c r="L183" s="257"/>
      <c r="M183" s="258"/>
      <c r="N183" s="259"/>
      <c r="O183" s="259"/>
      <c r="P183" s="259"/>
      <c r="Q183" s="259"/>
      <c r="R183" s="259"/>
      <c r="S183" s="259"/>
      <c r="T183" s="260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1" t="s">
        <v>126</v>
      </c>
      <c r="AU183" s="261" t="s">
        <v>79</v>
      </c>
      <c r="AV183" s="15" t="s">
        <v>77</v>
      </c>
      <c r="AW183" s="15" t="s">
        <v>31</v>
      </c>
      <c r="AX183" s="15" t="s">
        <v>69</v>
      </c>
      <c r="AY183" s="261" t="s">
        <v>114</v>
      </c>
    </row>
    <row r="184" s="13" customFormat="1">
      <c r="A184" s="13"/>
      <c r="B184" s="225"/>
      <c r="C184" s="226"/>
      <c r="D184" s="220" t="s">
        <v>126</v>
      </c>
      <c r="E184" s="227" t="s">
        <v>19</v>
      </c>
      <c r="F184" s="228" t="s">
        <v>369</v>
      </c>
      <c r="G184" s="226"/>
      <c r="H184" s="229">
        <v>1</v>
      </c>
      <c r="I184" s="230"/>
      <c r="J184" s="226"/>
      <c r="K184" s="226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126</v>
      </c>
      <c r="AU184" s="235" t="s">
        <v>79</v>
      </c>
      <c r="AV184" s="13" t="s">
        <v>79</v>
      </c>
      <c r="AW184" s="13" t="s">
        <v>31</v>
      </c>
      <c r="AX184" s="13" t="s">
        <v>69</v>
      </c>
      <c r="AY184" s="235" t="s">
        <v>114</v>
      </c>
    </row>
    <row r="185" s="14" customFormat="1">
      <c r="A185" s="14"/>
      <c r="B185" s="236"/>
      <c r="C185" s="237"/>
      <c r="D185" s="220" t="s">
        <v>126</v>
      </c>
      <c r="E185" s="238" t="s">
        <v>19</v>
      </c>
      <c r="F185" s="239" t="s">
        <v>128</v>
      </c>
      <c r="G185" s="237"/>
      <c r="H185" s="240">
        <v>1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126</v>
      </c>
      <c r="AU185" s="246" t="s">
        <v>79</v>
      </c>
      <c r="AV185" s="14" t="s">
        <v>129</v>
      </c>
      <c r="AW185" s="14" t="s">
        <v>31</v>
      </c>
      <c r="AX185" s="14" t="s">
        <v>77</v>
      </c>
      <c r="AY185" s="246" t="s">
        <v>114</v>
      </c>
    </row>
    <row r="186" s="2" customFormat="1" ht="16.5" customHeight="1">
      <c r="A186" s="41"/>
      <c r="B186" s="42"/>
      <c r="C186" s="207" t="s">
        <v>233</v>
      </c>
      <c r="D186" s="207" t="s">
        <v>117</v>
      </c>
      <c r="E186" s="208" t="s">
        <v>370</v>
      </c>
      <c r="F186" s="209" t="s">
        <v>371</v>
      </c>
      <c r="G186" s="210" t="s">
        <v>120</v>
      </c>
      <c r="H186" s="211">
        <v>1</v>
      </c>
      <c r="I186" s="212"/>
      <c r="J186" s="213">
        <f>ROUND(I186*H186,2)</f>
        <v>0</v>
      </c>
      <c r="K186" s="209" t="s">
        <v>121</v>
      </c>
      <c r="L186" s="47"/>
      <c r="M186" s="214" t="s">
        <v>19</v>
      </c>
      <c r="N186" s="215" t="s">
        <v>40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258</v>
      </c>
      <c r="AT186" s="218" t="s">
        <v>117</v>
      </c>
      <c r="AU186" s="218" t="s">
        <v>79</v>
      </c>
      <c r="AY186" s="20" t="s">
        <v>114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77</v>
      </c>
      <c r="BK186" s="219">
        <f>ROUND(I186*H186,2)</f>
        <v>0</v>
      </c>
      <c r="BL186" s="20" t="s">
        <v>258</v>
      </c>
      <c r="BM186" s="218" t="s">
        <v>372</v>
      </c>
    </row>
    <row r="187" s="15" customFormat="1">
      <c r="A187" s="15"/>
      <c r="B187" s="252"/>
      <c r="C187" s="253"/>
      <c r="D187" s="220" t="s">
        <v>126</v>
      </c>
      <c r="E187" s="254" t="s">
        <v>19</v>
      </c>
      <c r="F187" s="255" t="s">
        <v>373</v>
      </c>
      <c r="G187" s="253"/>
      <c r="H187" s="254" t="s">
        <v>19</v>
      </c>
      <c r="I187" s="256"/>
      <c r="J187" s="253"/>
      <c r="K187" s="253"/>
      <c r="L187" s="257"/>
      <c r="M187" s="258"/>
      <c r="N187" s="259"/>
      <c r="O187" s="259"/>
      <c r="P187" s="259"/>
      <c r="Q187" s="259"/>
      <c r="R187" s="259"/>
      <c r="S187" s="259"/>
      <c r="T187" s="260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1" t="s">
        <v>126</v>
      </c>
      <c r="AU187" s="261" t="s">
        <v>79</v>
      </c>
      <c r="AV187" s="15" t="s">
        <v>77</v>
      </c>
      <c r="AW187" s="15" t="s">
        <v>31</v>
      </c>
      <c r="AX187" s="15" t="s">
        <v>69</v>
      </c>
      <c r="AY187" s="261" t="s">
        <v>114</v>
      </c>
    </row>
    <row r="188" s="13" customFormat="1">
      <c r="A188" s="13"/>
      <c r="B188" s="225"/>
      <c r="C188" s="226"/>
      <c r="D188" s="220" t="s">
        <v>126</v>
      </c>
      <c r="E188" s="227" t="s">
        <v>19</v>
      </c>
      <c r="F188" s="228" t="s">
        <v>374</v>
      </c>
      <c r="G188" s="226"/>
      <c r="H188" s="229">
        <v>1</v>
      </c>
      <c r="I188" s="230"/>
      <c r="J188" s="226"/>
      <c r="K188" s="226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126</v>
      </c>
      <c r="AU188" s="235" t="s">
        <v>79</v>
      </c>
      <c r="AV188" s="13" t="s">
        <v>79</v>
      </c>
      <c r="AW188" s="13" t="s">
        <v>31</v>
      </c>
      <c r="AX188" s="13" t="s">
        <v>69</v>
      </c>
      <c r="AY188" s="235" t="s">
        <v>114</v>
      </c>
    </row>
    <row r="189" s="14" customFormat="1">
      <c r="A189" s="14"/>
      <c r="B189" s="236"/>
      <c r="C189" s="237"/>
      <c r="D189" s="220" t="s">
        <v>126</v>
      </c>
      <c r="E189" s="238" t="s">
        <v>19</v>
      </c>
      <c r="F189" s="239" t="s">
        <v>128</v>
      </c>
      <c r="G189" s="237"/>
      <c r="H189" s="240">
        <v>1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126</v>
      </c>
      <c r="AU189" s="246" t="s">
        <v>79</v>
      </c>
      <c r="AV189" s="14" t="s">
        <v>129</v>
      </c>
      <c r="AW189" s="14" t="s">
        <v>31</v>
      </c>
      <c r="AX189" s="14" t="s">
        <v>77</v>
      </c>
      <c r="AY189" s="246" t="s">
        <v>114</v>
      </c>
    </row>
    <row r="190" s="2" customFormat="1" ht="16.5" customHeight="1">
      <c r="A190" s="41"/>
      <c r="B190" s="42"/>
      <c r="C190" s="207" t="s">
        <v>240</v>
      </c>
      <c r="D190" s="207" t="s">
        <v>117</v>
      </c>
      <c r="E190" s="208" t="s">
        <v>375</v>
      </c>
      <c r="F190" s="209" t="s">
        <v>376</v>
      </c>
      <c r="G190" s="210" t="s">
        <v>120</v>
      </c>
      <c r="H190" s="211">
        <v>1</v>
      </c>
      <c r="I190" s="212"/>
      <c r="J190" s="213">
        <f>ROUND(I190*H190,2)</f>
        <v>0</v>
      </c>
      <c r="K190" s="209" t="s">
        <v>121</v>
      </c>
      <c r="L190" s="47"/>
      <c r="M190" s="214" t="s">
        <v>19</v>
      </c>
      <c r="N190" s="215" t="s">
        <v>40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258</v>
      </c>
      <c r="AT190" s="218" t="s">
        <v>117</v>
      </c>
      <c r="AU190" s="218" t="s">
        <v>79</v>
      </c>
      <c r="AY190" s="20" t="s">
        <v>114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77</v>
      </c>
      <c r="BK190" s="219">
        <f>ROUND(I190*H190,2)</f>
        <v>0</v>
      </c>
      <c r="BL190" s="20" t="s">
        <v>258</v>
      </c>
      <c r="BM190" s="218" t="s">
        <v>377</v>
      </c>
    </row>
    <row r="191" s="15" customFormat="1">
      <c r="A191" s="15"/>
      <c r="B191" s="252"/>
      <c r="C191" s="253"/>
      <c r="D191" s="220" t="s">
        <v>126</v>
      </c>
      <c r="E191" s="254" t="s">
        <v>19</v>
      </c>
      <c r="F191" s="255" t="s">
        <v>378</v>
      </c>
      <c r="G191" s="253"/>
      <c r="H191" s="254" t="s">
        <v>19</v>
      </c>
      <c r="I191" s="256"/>
      <c r="J191" s="253"/>
      <c r="K191" s="253"/>
      <c r="L191" s="257"/>
      <c r="M191" s="258"/>
      <c r="N191" s="259"/>
      <c r="O191" s="259"/>
      <c r="P191" s="259"/>
      <c r="Q191" s="259"/>
      <c r="R191" s="259"/>
      <c r="S191" s="259"/>
      <c r="T191" s="260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1" t="s">
        <v>126</v>
      </c>
      <c r="AU191" s="261" t="s">
        <v>79</v>
      </c>
      <c r="AV191" s="15" t="s">
        <v>77</v>
      </c>
      <c r="AW191" s="15" t="s">
        <v>31</v>
      </c>
      <c r="AX191" s="15" t="s">
        <v>69</v>
      </c>
      <c r="AY191" s="261" t="s">
        <v>114</v>
      </c>
    </row>
    <row r="192" s="13" customFormat="1">
      <c r="A192" s="13"/>
      <c r="B192" s="225"/>
      <c r="C192" s="226"/>
      <c r="D192" s="220" t="s">
        <v>126</v>
      </c>
      <c r="E192" s="227" t="s">
        <v>19</v>
      </c>
      <c r="F192" s="228" t="s">
        <v>379</v>
      </c>
      <c r="G192" s="226"/>
      <c r="H192" s="229">
        <v>1</v>
      </c>
      <c r="I192" s="230"/>
      <c r="J192" s="226"/>
      <c r="K192" s="226"/>
      <c r="L192" s="231"/>
      <c r="M192" s="232"/>
      <c r="N192" s="233"/>
      <c r="O192" s="233"/>
      <c r="P192" s="233"/>
      <c r="Q192" s="233"/>
      <c r="R192" s="233"/>
      <c r="S192" s="233"/>
      <c r="T192" s="234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5" t="s">
        <v>126</v>
      </c>
      <c r="AU192" s="235" t="s">
        <v>79</v>
      </c>
      <c r="AV192" s="13" t="s">
        <v>79</v>
      </c>
      <c r="AW192" s="13" t="s">
        <v>31</v>
      </c>
      <c r="AX192" s="13" t="s">
        <v>69</v>
      </c>
      <c r="AY192" s="235" t="s">
        <v>114</v>
      </c>
    </row>
    <row r="193" s="14" customFormat="1">
      <c r="A193" s="14"/>
      <c r="B193" s="236"/>
      <c r="C193" s="237"/>
      <c r="D193" s="220" t="s">
        <v>126</v>
      </c>
      <c r="E193" s="238" t="s">
        <v>19</v>
      </c>
      <c r="F193" s="239" t="s">
        <v>128</v>
      </c>
      <c r="G193" s="237"/>
      <c r="H193" s="240">
        <v>1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126</v>
      </c>
      <c r="AU193" s="246" t="s">
        <v>79</v>
      </c>
      <c r="AV193" s="14" t="s">
        <v>129</v>
      </c>
      <c r="AW193" s="14" t="s">
        <v>31</v>
      </c>
      <c r="AX193" s="14" t="s">
        <v>77</v>
      </c>
      <c r="AY193" s="246" t="s">
        <v>114</v>
      </c>
    </row>
    <row r="194" s="12" customFormat="1" ht="22.8" customHeight="1">
      <c r="A194" s="12"/>
      <c r="B194" s="191"/>
      <c r="C194" s="192"/>
      <c r="D194" s="193" t="s">
        <v>68</v>
      </c>
      <c r="E194" s="205" t="s">
        <v>380</v>
      </c>
      <c r="F194" s="205" t="s">
        <v>381</v>
      </c>
      <c r="G194" s="192"/>
      <c r="H194" s="192"/>
      <c r="I194" s="195"/>
      <c r="J194" s="206">
        <f>BK194</f>
        <v>0</v>
      </c>
      <c r="K194" s="192"/>
      <c r="L194" s="197"/>
      <c r="M194" s="198"/>
      <c r="N194" s="199"/>
      <c r="O194" s="199"/>
      <c r="P194" s="200">
        <f>SUM(P195:P251)</f>
        <v>0</v>
      </c>
      <c r="Q194" s="199"/>
      <c r="R194" s="200">
        <f>SUM(R195:R251)</f>
        <v>0.080454649999999989</v>
      </c>
      <c r="S194" s="199"/>
      <c r="T194" s="201">
        <f>SUM(T195:T251)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2" t="s">
        <v>135</v>
      </c>
      <c r="AT194" s="203" t="s">
        <v>68</v>
      </c>
      <c r="AU194" s="203" t="s">
        <v>77</v>
      </c>
      <c r="AY194" s="202" t="s">
        <v>114</v>
      </c>
      <c r="BK194" s="204">
        <f>SUM(BK195:BK251)</f>
        <v>0</v>
      </c>
    </row>
    <row r="195" s="2" customFormat="1" ht="21.75" customHeight="1">
      <c r="A195" s="41"/>
      <c r="B195" s="42"/>
      <c r="C195" s="207" t="s">
        <v>382</v>
      </c>
      <c r="D195" s="207" t="s">
        <v>117</v>
      </c>
      <c r="E195" s="208" t="s">
        <v>383</v>
      </c>
      <c r="F195" s="209" t="s">
        <v>384</v>
      </c>
      <c r="G195" s="210" t="s">
        <v>257</v>
      </c>
      <c r="H195" s="211">
        <v>373.10000000000002</v>
      </c>
      <c r="I195" s="212"/>
      <c r="J195" s="213">
        <f>ROUND(I195*H195,2)</f>
        <v>0</v>
      </c>
      <c r="K195" s="209" t="s">
        <v>121</v>
      </c>
      <c r="L195" s="47"/>
      <c r="M195" s="214" t="s">
        <v>19</v>
      </c>
      <c r="N195" s="215" t="s">
        <v>40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258</v>
      </c>
      <c r="AT195" s="218" t="s">
        <v>117</v>
      </c>
      <c r="AU195" s="218" t="s">
        <v>79</v>
      </c>
      <c r="AY195" s="20" t="s">
        <v>114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77</v>
      </c>
      <c r="BK195" s="219">
        <f>ROUND(I195*H195,2)</f>
        <v>0</v>
      </c>
      <c r="BL195" s="20" t="s">
        <v>258</v>
      </c>
      <c r="BM195" s="218" t="s">
        <v>385</v>
      </c>
    </row>
    <row r="196" s="2" customFormat="1">
      <c r="A196" s="41"/>
      <c r="B196" s="42"/>
      <c r="C196" s="43"/>
      <c r="D196" s="220" t="s">
        <v>124</v>
      </c>
      <c r="E196" s="43"/>
      <c r="F196" s="221" t="s">
        <v>386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124</v>
      </c>
      <c r="AU196" s="20" t="s">
        <v>79</v>
      </c>
    </row>
    <row r="197" s="15" customFormat="1">
      <c r="A197" s="15"/>
      <c r="B197" s="252"/>
      <c r="C197" s="253"/>
      <c r="D197" s="220" t="s">
        <v>126</v>
      </c>
      <c r="E197" s="254" t="s">
        <v>19</v>
      </c>
      <c r="F197" s="255" t="s">
        <v>387</v>
      </c>
      <c r="G197" s="253"/>
      <c r="H197" s="254" t="s">
        <v>19</v>
      </c>
      <c r="I197" s="256"/>
      <c r="J197" s="253"/>
      <c r="K197" s="253"/>
      <c r="L197" s="257"/>
      <c r="M197" s="258"/>
      <c r="N197" s="259"/>
      <c r="O197" s="259"/>
      <c r="P197" s="259"/>
      <c r="Q197" s="259"/>
      <c r="R197" s="259"/>
      <c r="S197" s="259"/>
      <c r="T197" s="26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1" t="s">
        <v>126</v>
      </c>
      <c r="AU197" s="261" t="s">
        <v>79</v>
      </c>
      <c r="AV197" s="15" t="s">
        <v>77</v>
      </c>
      <c r="AW197" s="15" t="s">
        <v>31</v>
      </c>
      <c r="AX197" s="15" t="s">
        <v>69</v>
      </c>
      <c r="AY197" s="261" t="s">
        <v>114</v>
      </c>
    </row>
    <row r="198" s="13" customFormat="1">
      <c r="A198" s="13"/>
      <c r="B198" s="225"/>
      <c r="C198" s="226"/>
      <c r="D198" s="220" t="s">
        <v>126</v>
      </c>
      <c r="E198" s="227" t="s">
        <v>19</v>
      </c>
      <c r="F198" s="228" t="s">
        <v>388</v>
      </c>
      <c r="G198" s="226"/>
      <c r="H198" s="229">
        <v>173.09999999999999</v>
      </c>
      <c r="I198" s="230"/>
      <c r="J198" s="226"/>
      <c r="K198" s="226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126</v>
      </c>
      <c r="AU198" s="235" t="s">
        <v>79</v>
      </c>
      <c r="AV198" s="13" t="s">
        <v>79</v>
      </c>
      <c r="AW198" s="13" t="s">
        <v>31</v>
      </c>
      <c r="AX198" s="13" t="s">
        <v>69</v>
      </c>
      <c r="AY198" s="235" t="s">
        <v>114</v>
      </c>
    </row>
    <row r="199" s="13" customFormat="1">
      <c r="A199" s="13"/>
      <c r="B199" s="225"/>
      <c r="C199" s="226"/>
      <c r="D199" s="220" t="s">
        <v>126</v>
      </c>
      <c r="E199" s="227" t="s">
        <v>19</v>
      </c>
      <c r="F199" s="228" t="s">
        <v>389</v>
      </c>
      <c r="G199" s="226"/>
      <c r="H199" s="229">
        <v>100</v>
      </c>
      <c r="I199" s="230"/>
      <c r="J199" s="226"/>
      <c r="K199" s="226"/>
      <c r="L199" s="231"/>
      <c r="M199" s="232"/>
      <c r="N199" s="233"/>
      <c r="O199" s="233"/>
      <c r="P199" s="233"/>
      <c r="Q199" s="233"/>
      <c r="R199" s="233"/>
      <c r="S199" s="233"/>
      <c r="T199" s="23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5" t="s">
        <v>126</v>
      </c>
      <c r="AU199" s="235" t="s">
        <v>79</v>
      </c>
      <c r="AV199" s="13" t="s">
        <v>79</v>
      </c>
      <c r="AW199" s="13" t="s">
        <v>31</v>
      </c>
      <c r="AX199" s="13" t="s">
        <v>69</v>
      </c>
      <c r="AY199" s="235" t="s">
        <v>114</v>
      </c>
    </row>
    <row r="200" s="13" customFormat="1">
      <c r="A200" s="13"/>
      <c r="B200" s="225"/>
      <c r="C200" s="226"/>
      <c r="D200" s="220" t="s">
        <v>126</v>
      </c>
      <c r="E200" s="227" t="s">
        <v>19</v>
      </c>
      <c r="F200" s="228" t="s">
        <v>390</v>
      </c>
      <c r="G200" s="226"/>
      <c r="H200" s="229">
        <v>100</v>
      </c>
      <c r="I200" s="230"/>
      <c r="J200" s="226"/>
      <c r="K200" s="226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126</v>
      </c>
      <c r="AU200" s="235" t="s">
        <v>79</v>
      </c>
      <c r="AV200" s="13" t="s">
        <v>79</v>
      </c>
      <c r="AW200" s="13" t="s">
        <v>31</v>
      </c>
      <c r="AX200" s="13" t="s">
        <v>69</v>
      </c>
      <c r="AY200" s="235" t="s">
        <v>114</v>
      </c>
    </row>
    <row r="201" s="14" customFormat="1">
      <c r="A201" s="14"/>
      <c r="B201" s="236"/>
      <c r="C201" s="237"/>
      <c r="D201" s="220" t="s">
        <v>126</v>
      </c>
      <c r="E201" s="238" t="s">
        <v>19</v>
      </c>
      <c r="F201" s="239" t="s">
        <v>128</v>
      </c>
      <c r="G201" s="237"/>
      <c r="H201" s="240">
        <v>373.10000000000002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126</v>
      </c>
      <c r="AU201" s="246" t="s">
        <v>79</v>
      </c>
      <c r="AV201" s="14" t="s">
        <v>129</v>
      </c>
      <c r="AW201" s="14" t="s">
        <v>31</v>
      </c>
      <c r="AX201" s="14" t="s">
        <v>77</v>
      </c>
      <c r="AY201" s="246" t="s">
        <v>114</v>
      </c>
    </row>
    <row r="202" s="2" customFormat="1" ht="16.5" customHeight="1">
      <c r="A202" s="41"/>
      <c r="B202" s="42"/>
      <c r="C202" s="262" t="s">
        <v>391</v>
      </c>
      <c r="D202" s="262" t="s">
        <v>251</v>
      </c>
      <c r="E202" s="263" t="s">
        <v>392</v>
      </c>
      <c r="F202" s="264" t="s">
        <v>393</v>
      </c>
      <c r="G202" s="265" t="s">
        <v>257</v>
      </c>
      <c r="H202" s="266">
        <v>429.065</v>
      </c>
      <c r="I202" s="267"/>
      <c r="J202" s="268">
        <f>ROUND(I202*H202,2)</f>
        <v>0</v>
      </c>
      <c r="K202" s="264" t="s">
        <v>138</v>
      </c>
      <c r="L202" s="269"/>
      <c r="M202" s="270" t="s">
        <v>19</v>
      </c>
      <c r="N202" s="271" t="s">
        <v>40</v>
      </c>
      <c r="O202" s="87"/>
      <c r="P202" s="216">
        <f>O202*H202</f>
        <v>0</v>
      </c>
      <c r="Q202" s="216">
        <v>1.0000000000000001E-05</v>
      </c>
      <c r="R202" s="216">
        <f>Q202*H202</f>
        <v>0.00429065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284</v>
      </c>
      <c r="AT202" s="218" t="s">
        <v>251</v>
      </c>
      <c r="AU202" s="218" t="s">
        <v>79</v>
      </c>
      <c r="AY202" s="20" t="s">
        <v>114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77</v>
      </c>
      <c r="BK202" s="219">
        <f>ROUND(I202*H202,2)</f>
        <v>0</v>
      </c>
      <c r="BL202" s="20" t="s">
        <v>284</v>
      </c>
      <c r="BM202" s="218" t="s">
        <v>394</v>
      </c>
    </row>
    <row r="203" s="15" customFormat="1">
      <c r="A203" s="15"/>
      <c r="B203" s="252"/>
      <c r="C203" s="253"/>
      <c r="D203" s="220" t="s">
        <v>126</v>
      </c>
      <c r="E203" s="254" t="s">
        <v>19</v>
      </c>
      <c r="F203" s="255" t="s">
        <v>387</v>
      </c>
      <c r="G203" s="253"/>
      <c r="H203" s="254" t="s">
        <v>19</v>
      </c>
      <c r="I203" s="256"/>
      <c r="J203" s="253"/>
      <c r="K203" s="253"/>
      <c r="L203" s="257"/>
      <c r="M203" s="258"/>
      <c r="N203" s="259"/>
      <c r="O203" s="259"/>
      <c r="P203" s="259"/>
      <c r="Q203" s="259"/>
      <c r="R203" s="259"/>
      <c r="S203" s="259"/>
      <c r="T203" s="260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1" t="s">
        <v>126</v>
      </c>
      <c r="AU203" s="261" t="s">
        <v>79</v>
      </c>
      <c r="AV203" s="15" t="s">
        <v>77</v>
      </c>
      <c r="AW203" s="15" t="s">
        <v>31</v>
      </c>
      <c r="AX203" s="15" t="s">
        <v>69</v>
      </c>
      <c r="AY203" s="261" t="s">
        <v>114</v>
      </c>
    </row>
    <row r="204" s="13" customFormat="1">
      <c r="A204" s="13"/>
      <c r="B204" s="225"/>
      <c r="C204" s="226"/>
      <c r="D204" s="220" t="s">
        <v>126</v>
      </c>
      <c r="E204" s="227" t="s">
        <v>19</v>
      </c>
      <c r="F204" s="228" t="s">
        <v>395</v>
      </c>
      <c r="G204" s="226"/>
      <c r="H204" s="229">
        <v>199.065</v>
      </c>
      <c r="I204" s="230"/>
      <c r="J204" s="226"/>
      <c r="K204" s="226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126</v>
      </c>
      <c r="AU204" s="235" t="s">
        <v>79</v>
      </c>
      <c r="AV204" s="13" t="s">
        <v>79</v>
      </c>
      <c r="AW204" s="13" t="s">
        <v>31</v>
      </c>
      <c r="AX204" s="13" t="s">
        <v>69</v>
      </c>
      <c r="AY204" s="235" t="s">
        <v>114</v>
      </c>
    </row>
    <row r="205" s="13" customFormat="1">
      <c r="A205" s="13"/>
      <c r="B205" s="225"/>
      <c r="C205" s="226"/>
      <c r="D205" s="220" t="s">
        <v>126</v>
      </c>
      <c r="E205" s="227" t="s">
        <v>19</v>
      </c>
      <c r="F205" s="228" t="s">
        <v>396</v>
      </c>
      <c r="G205" s="226"/>
      <c r="H205" s="229">
        <v>115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126</v>
      </c>
      <c r="AU205" s="235" t="s">
        <v>79</v>
      </c>
      <c r="AV205" s="13" t="s">
        <v>79</v>
      </c>
      <c r="AW205" s="13" t="s">
        <v>31</v>
      </c>
      <c r="AX205" s="13" t="s">
        <v>69</v>
      </c>
      <c r="AY205" s="235" t="s">
        <v>114</v>
      </c>
    </row>
    <row r="206" s="13" customFormat="1">
      <c r="A206" s="13"/>
      <c r="B206" s="225"/>
      <c r="C206" s="226"/>
      <c r="D206" s="220" t="s">
        <v>126</v>
      </c>
      <c r="E206" s="227" t="s">
        <v>19</v>
      </c>
      <c r="F206" s="228" t="s">
        <v>397</v>
      </c>
      <c r="G206" s="226"/>
      <c r="H206" s="229">
        <v>115</v>
      </c>
      <c r="I206" s="230"/>
      <c r="J206" s="226"/>
      <c r="K206" s="226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126</v>
      </c>
      <c r="AU206" s="235" t="s">
        <v>79</v>
      </c>
      <c r="AV206" s="13" t="s">
        <v>79</v>
      </c>
      <c r="AW206" s="13" t="s">
        <v>31</v>
      </c>
      <c r="AX206" s="13" t="s">
        <v>69</v>
      </c>
      <c r="AY206" s="235" t="s">
        <v>114</v>
      </c>
    </row>
    <row r="207" s="14" customFormat="1">
      <c r="A207" s="14"/>
      <c r="B207" s="236"/>
      <c r="C207" s="237"/>
      <c r="D207" s="220" t="s">
        <v>126</v>
      </c>
      <c r="E207" s="238" t="s">
        <v>19</v>
      </c>
      <c r="F207" s="239" t="s">
        <v>128</v>
      </c>
      <c r="G207" s="237"/>
      <c r="H207" s="240">
        <v>429.065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6" t="s">
        <v>126</v>
      </c>
      <c r="AU207" s="246" t="s">
        <v>79</v>
      </c>
      <c r="AV207" s="14" t="s">
        <v>129</v>
      </c>
      <c r="AW207" s="14" t="s">
        <v>31</v>
      </c>
      <c r="AX207" s="14" t="s">
        <v>77</v>
      </c>
      <c r="AY207" s="246" t="s">
        <v>114</v>
      </c>
    </row>
    <row r="208" s="2" customFormat="1" ht="21.75" customHeight="1">
      <c r="A208" s="41"/>
      <c r="B208" s="42"/>
      <c r="C208" s="207" t="s">
        <v>7</v>
      </c>
      <c r="D208" s="207" t="s">
        <v>117</v>
      </c>
      <c r="E208" s="208" t="s">
        <v>398</v>
      </c>
      <c r="F208" s="209" t="s">
        <v>399</v>
      </c>
      <c r="G208" s="210" t="s">
        <v>257</v>
      </c>
      <c r="H208" s="211">
        <v>173.09999999999999</v>
      </c>
      <c r="I208" s="212"/>
      <c r="J208" s="213">
        <f>ROUND(I208*H208,2)</f>
        <v>0</v>
      </c>
      <c r="K208" s="209" t="s">
        <v>138</v>
      </c>
      <c r="L208" s="47"/>
      <c r="M208" s="214" t="s">
        <v>19</v>
      </c>
      <c r="N208" s="215" t="s">
        <v>40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258</v>
      </c>
      <c r="AT208" s="218" t="s">
        <v>117</v>
      </c>
      <c r="AU208" s="218" t="s">
        <v>79</v>
      </c>
      <c r="AY208" s="20" t="s">
        <v>114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77</v>
      </c>
      <c r="BK208" s="219">
        <f>ROUND(I208*H208,2)</f>
        <v>0</v>
      </c>
      <c r="BL208" s="20" t="s">
        <v>258</v>
      </c>
      <c r="BM208" s="218" t="s">
        <v>400</v>
      </c>
    </row>
    <row r="209" s="2" customFormat="1">
      <c r="A209" s="41"/>
      <c r="B209" s="42"/>
      <c r="C209" s="43"/>
      <c r="D209" s="247" t="s">
        <v>140</v>
      </c>
      <c r="E209" s="43"/>
      <c r="F209" s="248" t="s">
        <v>401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140</v>
      </c>
      <c r="AU209" s="20" t="s">
        <v>79</v>
      </c>
    </row>
    <row r="210" s="15" customFormat="1">
      <c r="A210" s="15"/>
      <c r="B210" s="252"/>
      <c r="C210" s="253"/>
      <c r="D210" s="220" t="s">
        <v>126</v>
      </c>
      <c r="E210" s="254" t="s">
        <v>19</v>
      </c>
      <c r="F210" s="255" t="s">
        <v>402</v>
      </c>
      <c r="G210" s="253"/>
      <c r="H210" s="254" t="s">
        <v>19</v>
      </c>
      <c r="I210" s="256"/>
      <c r="J210" s="253"/>
      <c r="K210" s="253"/>
      <c r="L210" s="257"/>
      <c r="M210" s="258"/>
      <c r="N210" s="259"/>
      <c r="O210" s="259"/>
      <c r="P210" s="259"/>
      <c r="Q210" s="259"/>
      <c r="R210" s="259"/>
      <c r="S210" s="259"/>
      <c r="T210" s="260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1" t="s">
        <v>126</v>
      </c>
      <c r="AU210" s="261" t="s">
        <v>79</v>
      </c>
      <c r="AV210" s="15" t="s">
        <v>77</v>
      </c>
      <c r="AW210" s="15" t="s">
        <v>31</v>
      </c>
      <c r="AX210" s="15" t="s">
        <v>69</v>
      </c>
      <c r="AY210" s="261" t="s">
        <v>114</v>
      </c>
    </row>
    <row r="211" s="13" customFormat="1">
      <c r="A211" s="13"/>
      <c r="B211" s="225"/>
      <c r="C211" s="226"/>
      <c r="D211" s="220" t="s">
        <v>126</v>
      </c>
      <c r="E211" s="227" t="s">
        <v>19</v>
      </c>
      <c r="F211" s="228" t="s">
        <v>403</v>
      </c>
      <c r="G211" s="226"/>
      <c r="H211" s="229">
        <v>173.09999999999999</v>
      </c>
      <c r="I211" s="230"/>
      <c r="J211" s="226"/>
      <c r="K211" s="226"/>
      <c r="L211" s="231"/>
      <c r="M211" s="232"/>
      <c r="N211" s="233"/>
      <c r="O211" s="233"/>
      <c r="P211" s="233"/>
      <c r="Q211" s="233"/>
      <c r="R211" s="233"/>
      <c r="S211" s="233"/>
      <c r="T211" s="23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5" t="s">
        <v>126</v>
      </c>
      <c r="AU211" s="235" t="s">
        <v>79</v>
      </c>
      <c r="AV211" s="13" t="s">
        <v>79</v>
      </c>
      <c r="AW211" s="13" t="s">
        <v>31</v>
      </c>
      <c r="AX211" s="13" t="s">
        <v>69</v>
      </c>
      <c r="AY211" s="235" t="s">
        <v>114</v>
      </c>
    </row>
    <row r="212" s="14" customFormat="1">
      <c r="A212" s="14"/>
      <c r="B212" s="236"/>
      <c r="C212" s="237"/>
      <c r="D212" s="220" t="s">
        <v>126</v>
      </c>
      <c r="E212" s="238" t="s">
        <v>19</v>
      </c>
      <c r="F212" s="239" t="s">
        <v>128</v>
      </c>
      <c r="G212" s="237"/>
      <c r="H212" s="240">
        <v>173.09999999999999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126</v>
      </c>
      <c r="AU212" s="246" t="s">
        <v>79</v>
      </c>
      <c r="AV212" s="14" t="s">
        <v>129</v>
      </c>
      <c r="AW212" s="14" t="s">
        <v>31</v>
      </c>
      <c r="AX212" s="14" t="s">
        <v>77</v>
      </c>
      <c r="AY212" s="246" t="s">
        <v>114</v>
      </c>
    </row>
    <row r="213" s="15" customFormat="1">
      <c r="A213" s="15"/>
      <c r="B213" s="252"/>
      <c r="C213" s="253"/>
      <c r="D213" s="220" t="s">
        <v>126</v>
      </c>
      <c r="E213" s="254" t="s">
        <v>19</v>
      </c>
      <c r="F213" s="255" t="s">
        <v>404</v>
      </c>
      <c r="G213" s="253"/>
      <c r="H213" s="254" t="s">
        <v>19</v>
      </c>
      <c r="I213" s="256"/>
      <c r="J213" s="253"/>
      <c r="K213" s="253"/>
      <c r="L213" s="257"/>
      <c r="M213" s="258"/>
      <c r="N213" s="259"/>
      <c r="O213" s="259"/>
      <c r="P213" s="259"/>
      <c r="Q213" s="259"/>
      <c r="R213" s="259"/>
      <c r="S213" s="259"/>
      <c r="T213" s="260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1" t="s">
        <v>126</v>
      </c>
      <c r="AU213" s="261" t="s">
        <v>79</v>
      </c>
      <c r="AV213" s="15" t="s">
        <v>77</v>
      </c>
      <c r="AW213" s="15" t="s">
        <v>31</v>
      </c>
      <c r="AX213" s="15" t="s">
        <v>69</v>
      </c>
      <c r="AY213" s="261" t="s">
        <v>114</v>
      </c>
    </row>
    <row r="214" s="2" customFormat="1" ht="16.5" customHeight="1">
      <c r="A214" s="41"/>
      <c r="B214" s="42"/>
      <c r="C214" s="262" t="s">
        <v>405</v>
      </c>
      <c r="D214" s="262" t="s">
        <v>251</v>
      </c>
      <c r="E214" s="263" t="s">
        <v>406</v>
      </c>
      <c r="F214" s="264" t="s">
        <v>407</v>
      </c>
      <c r="G214" s="265" t="s">
        <v>257</v>
      </c>
      <c r="H214" s="266">
        <v>190.41</v>
      </c>
      <c r="I214" s="267"/>
      <c r="J214" s="268">
        <f>ROUND(I214*H214,2)</f>
        <v>0</v>
      </c>
      <c r="K214" s="264" t="s">
        <v>121</v>
      </c>
      <c r="L214" s="269"/>
      <c r="M214" s="270" t="s">
        <v>19</v>
      </c>
      <c r="N214" s="271" t="s">
        <v>40</v>
      </c>
      <c r="O214" s="87"/>
      <c r="P214" s="216">
        <f>O214*H214</f>
        <v>0</v>
      </c>
      <c r="Q214" s="216">
        <v>0.00040000000000000002</v>
      </c>
      <c r="R214" s="216">
        <f>Q214*H214</f>
        <v>0.076163999999999996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268</v>
      </c>
      <c r="AT214" s="218" t="s">
        <v>251</v>
      </c>
      <c r="AU214" s="218" t="s">
        <v>79</v>
      </c>
      <c r="AY214" s="20" t="s">
        <v>114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77</v>
      </c>
      <c r="BK214" s="219">
        <f>ROUND(I214*H214,2)</f>
        <v>0</v>
      </c>
      <c r="BL214" s="20" t="s">
        <v>258</v>
      </c>
      <c r="BM214" s="218" t="s">
        <v>408</v>
      </c>
    </row>
    <row r="215" s="15" customFormat="1">
      <c r="A215" s="15"/>
      <c r="B215" s="252"/>
      <c r="C215" s="253"/>
      <c r="D215" s="220" t="s">
        <v>126</v>
      </c>
      <c r="E215" s="254" t="s">
        <v>19</v>
      </c>
      <c r="F215" s="255" t="s">
        <v>402</v>
      </c>
      <c r="G215" s="253"/>
      <c r="H215" s="254" t="s">
        <v>19</v>
      </c>
      <c r="I215" s="256"/>
      <c r="J215" s="253"/>
      <c r="K215" s="253"/>
      <c r="L215" s="257"/>
      <c r="M215" s="258"/>
      <c r="N215" s="259"/>
      <c r="O215" s="259"/>
      <c r="P215" s="259"/>
      <c r="Q215" s="259"/>
      <c r="R215" s="259"/>
      <c r="S215" s="259"/>
      <c r="T215" s="260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1" t="s">
        <v>126</v>
      </c>
      <c r="AU215" s="261" t="s">
        <v>79</v>
      </c>
      <c r="AV215" s="15" t="s">
        <v>77</v>
      </c>
      <c r="AW215" s="15" t="s">
        <v>31</v>
      </c>
      <c r="AX215" s="15" t="s">
        <v>69</v>
      </c>
      <c r="AY215" s="261" t="s">
        <v>114</v>
      </c>
    </row>
    <row r="216" s="13" customFormat="1">
      <c r="A216" s="13"/>
      <c r="B216" s="225"/>
      <c r="C216" s="226"/>
      <c r="D216" s="220" t="s">
        <v>126</v>
      </c>
      <c r="E216" s="227" t="s">
        <v>19</v>
      </c>
      <c r="F216" s="228" t="s">
        <v>409</v>
      </c>
      <c r="G216" s="226"/>
      <c r="H216" s="229">
        <v>190.41</v>
      </c>
      <c r="I216" s="230"/>
      <c r="J216" s="226"/>
      <c r="K216" s="226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126</v>
      </c>
      <c r="AU216" s="235" t="s">
        <v>79</v>
      </c>
      <c r="AV216" s="13" t="s">
        <v>79</v>
      </c>
      <c r="AW216" s="13" t="s">
        <v>31</v>
      </c>
      <c r="AX216" s="13" t="s">
        <v>69</v>
      </c>
      <c r="AY216" s="235" t="s">
        <v>114</v>
      </c>
    </row>
    <row r="217" s="14" customFormat="1">
      <c r="A217" s="14"/>
      <c r="B217" s="236"/>
      <c r="C217" s="237"/>
      <c r="D217" s="220" t="s">
        <v>126</v>
      </c>
      <c r="E217" s="238" t="s">
        <v>19</v>
      </c>
      <c r="F217" s="239" t="s">
        <v>128</v>
      </c>
      <c r="G217" s="237"/>
      <c r="H217" s="240">
        <v>190.41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126</v>
      </c>
      <c r="AU217" s="246" t="s">
        <v>79</v>
      </c>
      <c r="AV217" s="14" t="s">
        <v>129</v>
      </c>
      <c r="AW217" s="14" t="s">
        <v>31</v>
      </c>
      <c r="AX217" s="14" t="s">
        <v>77</v>
      </c>
      <c r="AY217" s="246" t="s">
        <v>114</v>
      </c>
    </row>
    <row r="218" s="15" customFormat="1">
      <c r="A218" s="15"/>
      <c r="B218" s="252"/>
      <c r="C218" s="253"/>
      <c r="D218" s="220" t="s">
        <v>126</v>
      </c>
      <c r="E218" s="254" t="s">
        <v>19</v>
      </c>
      <c r="F218" s="255" t="s">
        <v>404</v>
      </c>
      <c r="G218" s="253"/>
      <c r="H218" s="254" t="s">
        <v>19</v>
      </c>
      <c r="I218" s="256"/>
      <c r="J218" s="253"/>
      <c r="K218" s="253"/>
      <c r="L218" s="257"/>
      <c r="M218" s="258"/>
      <c r="N218" s="259"/>
      <c r="O218" s="259"/>
      <c r="P218" s="259"/>
      <c r="Q218" s="259"/>
      <c r="R218" s="259"/>
      <c r="S218" s="259"/>
      <c r="T218" s="260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1" t="s">
        <v>126</v>
      </c>
      <c r="AU218" s="261" t="s">
        <v>79</v>
      </c>
      <c r="AV218" s="15" t="s">
        <v>77</v>
      </c>
      <c r="AW218" s="15" t="s">
        <v>31</v>
      </c>
      <c r="AX218" s="15" t="s">
        <v>69</v>
      </c>
      <c r="AY218" s="261" t="s">
        <v>114</v>
      </c>
    </row>
    <row r="219" s="2" customFormat="1" ht="16.5" customHeight="1">
      <c r="A219" s="41"/>
      <c r="B219" s="42"/>
      <c r="C219" s="207" t="s">
        <v>410</v>
      </c>
      <c r="D219" s="207" t="s">
        <v>117</v>
      </c>
      <c r="E219" s="208" t="s">
        <v>411</v>
      </c>
      <c r="F219" s="209" t="s">
        <v>412</v>
      </c>
      <c r="G219" s="210" t="s">
        <v>277</v>
      </c>
      <c r="H219" s="211">
        <v>2</v>
      </c>
      <c r="I219" s="212"/>
      <c r="J219" s="213">
        <f>ROUND(I219*H219,2)</f>
        <v>0</v>
      </c>
      <c r="K219" s="209" t="s">
        <v>121</v>
      </c>
      <c r="L219" s="47"/>
      <c r="M219" s="214" t="s">
        <v>19</v>
      </c>
      <c r="N219" s="215" t="s">
        <v>40</v>
      </c>
      <c r="O219" s="87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258</v>
      </c>
      <c r="AT219" s="218" t="s">
        <v>117</v>
      </c>
      <c r="AU219" s="218" t="s">
        <v>79</v>
      </c>
      <c r="AY219" s="20" t="s">
        <v>114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77</v>
      </c>
      <c r="BK219" s="219">
        <f>ROUND(I219*H219,2)</f>
        <v>0</v>
      </c>
      <c r="BL219" s="20" t="s">
        <v>258</v>
      </c>
      <c r="BM219" s="218" t="s">
        <v>413</v>
      </c>
    </row>
    <row r="220" s="2" customFormat="1">
      <c r="A220" s="41"/>
      <c r="B220" s="42"/>
      <c r="C220" s="43"/>
      <c r="D220" s="220" t="s">
        <v>124</v>
      </c>
      <c r="E220" s="43"/>
      <c r="F220" s="221" t="s">
        <v>333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124</v>
      </c>
      <c r="AU220" s="20" t="s">
        <v>79</v>
      </c>
    </row>
    <row r="221" s="15" customFormat="1">
      <c r="A221" s="15"/>
      <c r="B221" s="252"/>
      <c r="C221" s="253"/>
      <c r="D221" s="220" t="s">
        <v>126</v>
      </c>
      <c r="E221" s="254" t="s">
        <v>19</v>
      </c>
      <c r="F221" s="255" t="s">
        <v>334</v>
      </c>
      <c r="G221" s="253"/>
      <c r="H221" s="254" t="s">
        <v>19</v>
      </c>
      <c r="I221" s="256"/>
      <c r="J221" s="253"/>
      <c r="K221" s="253"/>
      <c r="L221" s="257"/>
      <c r="M221" s="258"/>
      <c r="N221" s="259"/>
      <c r="O221" s="259"/>
      <c r="P221" s="259"/>
      <c r="Q221" s="259"/>
      <c r="R221" s="259"/>
      <c r="S221" s="259"/>
      <c r="T221" s="260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1" t="s">
        <v>126</v>
      </c>
      <c r="AU221" s="261" t="s">
        <v>79</v>
      </c>
      <c r="AV221" s="15" t="s">
        <v>77</v>
      </c>
      <c r="AW221" s="15" t="s">
        <v>31</v>
      </c>
      <c r="AX221" s="15" t="s">
        <v>69</v>
      </c>
      <c r="AY221" s="261" t="s">
        <v>114</v>
      </c>
    </row>
    <row r="222" s="13" customFormat="1">
      <c r="A222" s="13"/>
      <c r="B222" s="225"/>
      <c r="C222" s="226"/>
      <c r="D222" s="220" t="s">
        <v>126</v>
      </c>
      <c r="E222" s="227" t="s">
        <v>19</v>
      </c>
      <c r="F222" s="228" t="s">
        <v>414</v>
      </c>
      <c r="G222" s="226"/>
      <c r="H222" s="229">
        <v>2</v>
      </c>
      <c r="I222" s="230"/>
      <c r="J222" s="226"/>
      <c r="K222" s="226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126</v>
      </c>
      <c r="AU222" s="235" t="s">
        <v>79</v>
      </c>
      <c r="AV222" s="13" t="s">
        <v>79</v>
      </c>
      <c r="AW222" s="13" t="s">
        <v>31</v>
      </c>
      <c r="AX222" s="13" t="s">
        <v>69</v>
      </c>
      <c r="AY222" s="235" t="s">
        <v>114</v>
      </c>
    </row>
    <row r="223" s="14" customFormat="1">
      <c r="A223" s="14"/>
      <c r="B223" s="236"/>
      <c r="C223" s="237"/>
      <c r="D223" s="220" t="s">
        <v>126</v>
      </c>
      <c r="E223" s="238" t="s">
        <v>19</v>
      </c>
      <c r="F223" s="239" t="s">
        <v>128</v>
      </c>
      <c r="G223" s="237"/>
      <c r="H223" s="240">
        <v>2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6" t="s">
        <v>126</v>
      </c>
      <c r="AU223" s="246" t="s">
        <v>79</v>
      </c>
      <c r="AV223" s="14" t="s">
        <v>129</v>
      </c>
      <c r="AW223" s="14" t="s">
        <v>31</v>
      </c>
      <c r="AX223" s="14" t="s">
        <v>77</v>
      </c>
      <c r="AY223" s="246" t="s">
        <v>114</v>
      </c>
    </row>
    <row r="224" s="2" customFormat="1" ht="16.5" customHeight="1">
      <c r="A224" s="41"/>
      <c r="B224" s="42"/>
      <c r="C224" s="207" t="s">
        <v>415</v>
      </c>
      <c r="D224" s="207" t="s">
        <v>117</v>
      </c>
      <c r="E224" s="208" t="s">
        <v>416</v>
      </c>
      <c r="F224" s="209" t="s">
        <v>344</v>
      </c>
      <c r="G224" s="210" t="s">
        <v>277</v>
      </c>
      <c r="H224" s="211">
        <v>2</v>
      </c>
      <c r="I224" s="212"/>
      <c r="J224" s="213">
        <f>ROUND(I224*H224,2)</f>
        <v>0</v>
      </c>
      <c r="K224" s="209" t="s">
        <v>121</v>
      </c>
      <c r="L224" s="47"/>
      <c r="M224" s="214" t="s">
        <v>19</v>
      </c>
      <c r="N224" s="215" t="s">
        <v>40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258</v>
      </c>
      <c r="AT224" s="218" t="s">
        <v>117</v>
      </c>
      <c r="AU224" s="218" t="s">
        <v>79</v>
      </c>
      <c r="AY224" s="20" t="s">
        <v>114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77</v>
      </c>
      <c r="BK224" s="219">
        <f>ROUND(I224*H224,2)</f>
        <v>0</v>
      </c>
      <c r="BL224" s="20" t="s">
        <v>258</v>
      </c>
      <c r="BM224" s="218" t="s">
        <v>417</v>
      </c>
    </row>
    <row r="225" s="2" customFormat="1">
      <c r="A225" s="41"/>
      <c r="B225" s="42"/>
      <c r="C225" s="43"/>
      <c r="D225" s="220" t="s">
        <v>124</v>
      </c>
      <c r="E225" s="43"/>
      <c r="F225" s="221" t="s">
        <v>346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124</v>
      </c>
      <c r="AU225" s="20" t="s">
        <v>79</v>
      </c>
    </row>
    <row r="226" s="15" customFormat="1">
      <c r="A226" s="15"/>
      <c r="B226" s="252"/>
      <c r="C226" s="253"/>
      <c r="D226" s="220" t="s">
        <v>126</v>
      </c>
      <c r="E226" s="254" t="s">
        <v>19</v>
      </c>
      <c r="F226" s="255" t="s">
        <v>418</v>
      </c>
      <c r="G226" s="253"/>
      <c r="H226" s="254" t="s">
        <v>19</v>
      </c>
      <c r="I226" s="256"/>
      <c r="J226" s="253"/>
      <c r="K226" s="253"/>
      <c r="L226" s="257"/>
      <c r="M226" s="258"/>
      <c r="N226" s="259"/>
      <c r="O226" s="259"/>
      <c r="P226" s="259"/>
      <c r="Q226" s="259"/>
      <c r="R226" s="259"/>
      <c r="S226" s="259"/>
      <c r="T226" s="260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1" t="s">
        <v>126</v>
      </c>
      <c r="AU226" s="261" t="s">
        <v>79</v>
      </c>
      <c r="AV226" s="15" t="s">
        <v>77</v>
      </c>
      <c r="AW226" s="15" t="s">
        <v>31</v>
      </c>
      <c r="AX226" s="15" t="s">
        <v>69</v>
      </c>
      <c r="AY226" s="261" t="s">
        <v>114</v>
      </c>
    </row>
    <row r="227" s="13" customFormat="1">
      <c r="A227" s="13"/>
      <c r="B227" s="225"/>
      <c r="C227" s="226"/>
      <c r="D227" s="220" t="s">
        <v>126</v>
      </c>
      <c r="E227" s="227" t="s">
        <v>19</v>
      </c>
      <c r="F227" s="228" t="s">
        <v>419</v>
      </c>
      <c r="G227" s="226"/>
      <c r="H227" s="229">
        <v>2</v>
      </c>
      <c r="I227" s="230"/>
      <c r="J227" s="226"/>
      <c r="K227" s="226"/>
      <c r="L227" s="231"/>
      <c r="M227" s="232"/>
      <c r="N227" s="233"/>
      <c r="O227" s="233"/>
      <c r="P227" s="233"/>
      <c r="Q227" s="233"/>
      <c r="R227" s="233"/>
      <c r="S227" s="233"/>
      <c r="T227" s="23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5" t="s">
        <v>126</v>
      </c>
      <c r="AU227" s="235" t="s">
        <v>79</v>
      </c>
      <c r="AV227" s="13" t="s">
        <v>79</v>
      </c>
      <c r="AW227" s="13" t="s">
        <v>31</v>
      </c>
      <c r="AX227" s="13" t="s">
        <v>69</v>
      </c>
      <c r="AY227" s="235" t="s">
        <v>114</v>
      </c>
    </row>
    <row r="228" s="14" customFormat="1">
      <c r="A228" s="14"/>
      <c r="B228" s="236"/>
      <c r="C228" s="237"/>
      <c r="D228" s="220" t="s">
        <v>126</v>
      </c>
      <c r="E228" s="238" t="s">
        <v>19</v>
      </c>
      <c r="F228" s="239" t="s">
        <v>128</v>
      </c>
      <c r="G228" s="237"/>
      <c r="H228" s="240">
        <v>2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6" t="s">
        <v>126</v>
      </c>
      <c r="AU228" s="246" t="s">
        <v>79</v>
      </c>
      <c r="AV228" s="14" t="s">
        <v>129</v>
      </c>
      <c r="AW228" s="14" t="s">
        <v>31</v>
      </c>
      <c r="AX228" s="14" t="s">
        <v>77</v>
      </c>
      <c r="AY228" s="246" t="s">
        <v>114</v>
      </c>
    </row>
    <row r="229" s="2" customFormat="1" ht="24.15" customHeight="1">
      <c r="A229" s="41"/>
      <c r="B229" s="42"/>
      <c r="C229" s="207" t="s">
        <v>420</v>
      </c>
      <c r="D229" s="207" t="s">
        <v>117</v>
      </c>
      <c r="E229" s="208" t="s">
        <v>421</v>
      </c>
      <c r="F229" s="209" t="s">
        <v>422</v>
      </c>
      <c r="G229" s="210" t="s">
        <v>120</v>
      </c>
      <c r="H229" s="211">
        <v>1</v>
      </c>
      <c r="I229" s="212"/>
      <c r="J229" s="213">
        <f>ROUND(I229*H229,2)</f>
        <v>0</v>
      </c>
      <c r="K229" s="209" t="s">
        <v>121</v>
      </c>
      <c r="L229" s="47"/>
      <c r="M229" s="214" t="s">
        <v>19</v>
      </c>
      <c r="N229" s="215" t="s">
        <v>40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258</v>
      </c>
      <c r="AT229" s="218" t="s">
        <v>117</v>
      </c>
      <c r="AU229" s="218" t="s">
        <v>79</v>
      </c>
      <c r="AY229" s="20" t="s">
        <v>114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77</v>
      </c>
      <c r="BK229" s="219">
        <f>ROUND(I229*H229,2)</f>
        <v>0</v>
      </c>
      <c r="BL229" s="20" t="s">
        <v>258</v>
      </c>
      <c r="BM229" s="218" t="s">
        <v>423</v>
      </c>
    </row>
    <row r="230" s="2" customFormat="1">
      <c r="A230" s="41"/>
      <c r="B230" s="42"/>
      <c r="C230" s="43"/>
      <c r="D230" s="220" t="s">
        <v>124</v>
      </c>
      <c r="E230" s="43"/>
      <c r="F230" s="221" t="s">
        <v>424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124</v>
      </c>
      <c r="AU230" s="20" t="s">
        <v>79</v>
      </c>
    </row>
    <row r="231" s="15" customFormat="1">
      <c r="A231" s="15"/>
      <c r="B231" s="252"/>
      <c r="C231" s="253"/>
      <c r="D231" s="220" t="s">
        <v>126</v>
      </c>
      <c r="E231" s="254" t="s">
        <v>19</v>
      </c>
      <c r="F231" s="255" t="s">
        <v>425</v>
      </c>
      <c r="G231" s="253"/>
      <c r="H231" s="254" t="s">
        <v>19</v>
      </c>
      <c r="I231" s="256"/>
      <c r="J231" s="253"/>
      <c r="K231" s="253"/>
      <c r="L231" s="257"/>
      <c r="M231" s="258"/>
      <c r="N231" s="259"/>
      <c r="O231" s="259"/>
      <c r="P231" s="259"/>
      <c r="Q231" s="259"/>
      <c r="R231" s="259"/>
      <c r="S231" s="259"/>
      <c r="T231" s="260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1" t="s">
        <v>126</v>
      </c>
      <c r="AU231" s="261" t="s">
        <v>79</v>
      </c>
      <c r="AV231" s="15" t="s">
        <v>77</v>
      </c>
      <c r="AW231" s="15" t="s">
        <v>31</v>
      </c>
      <c r="AX231" s="15" t="s">
        <v>69</v>
      </c>
      <c r="AY231" s="261" t="s">
        <v>114</v>
      </c>
    </row>
    <row r="232" s="13" customFormat="1">
      <c r="A232" s="13"/>
      <c r="B232" s="225"/>
      <c r="C232" s="226"/>
      <c r="D232" s="220" t="s">
        <v>126</v>
      </c>
      <c r="E232" s="227" t="s">
        <v>19</v>
      </c>
      <c r="F232" s="228" t="s">
        <v>426</v>
      </c>
      <c r="G232" s="226"/>
      <c r="H232" s="229">
        <v>1</v>
      </c>
      <c r="I232" s="230"/>
      <c r="J232" s="226"/>
      <c r="K232" s="226"/>
      <c r="L232" s="231"/>
      <c r="M232" s="232"/>
      <c r="N232" s="233"/>
      <c r="O232" s="233"/>
      <c r="P232" s="233"/>
      <c r="Q232" s="233"/>
      <c r="R232" s="233"/>
      <c r="S232" s="233"/>
      <c r="T232" s="23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5" t="s">
        <v>126</v>
      </c>
      <c r="AU232" s="235" t="s">
        <v>79</v>
      </c>
      <c r="AV232" s="13" t="s">
        <v>79</v>
      </c>
      <c r="AW232" s="13" t="s">
        <v>31</v>
      </c>
      <c r="AX232" s="13" t="s">
        <v>69</v>
      </c>
      <c r="AY232" s="235" t="s">
        <v>114</v>
      </c>
    </row>
    <row r="233" s="14" customFormat="1">
      <c r="A233" s="14"/>
      <c r="B233" s="236"/>
      <c r="C233" s="237"/>
      <c r="D233" s="220" t="s">
        <v>126</v>
      </c>
      <c r="E233" s="238" t="s">
        <v>19</v>
      </c>
      <c r="F233" s="239" t="s">
        <v>128</v>
      </c>
      <c r="G233" s="237"/>
      <c r="H233" s="240">
        <v>1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6" t="s">
        <v>126</v>
      </c>
      <c r="AU233" s="246" t="s">
        <v>79</v>
      </c>
      <c r="AV233" s="14" t="s">
        <v>129</v>
      </c>
      <c r="AW233" s="14" t="s">
        <v>31</v>
      </c>
      <c r="AX233" s="14" t="s">
        <v>77</v>
      </c>
      <c r="AY233" s="246" t="s">
        <v>114</v>
      </c>
    </row>
    <row r="234" s="2" customFormat="1" ht="24.15" customHeight="1">
      <c r="A234" s="41"/>
      <c r="B234" s="42"/>
      <c r="C234" s="207" t="s">
        <v>427</v>
      </c>
      <c r="D234" s="207" t="s">
        <v>117</v>
      </c>
      <c r="E234" s="208" t="s">
        <v>428</v>
      </c>
      <c r="F234" s="209" t="s">
        <v>429</v>
      </c>
      <c r="G234" s="210" t="s">
        <v>120</v>
      </c>
      <c r="H234" s="211">
        <v>1</v>
      </c>
      <c r="I234" s="212"/>
      <c r="J234" s="213">
        <f>ROUND(I234*H234,2)</f>
        <v>0</v>
      </c>
      <c r="K234" s="209" t="s">
        <v>121</v>
      </c>
      <c r="L234" s="47"/>
      <c r="M234" s="214" t="s">
        <v>19</v>
      </c>
      <c r="N234" s="215" t="s">
        <v>40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258</v>
      </c>
      <c r="AT234" s="218" t="s">
        <v>117</v>
      </c>
      <c r="AU234" s="218" t="s">
        <v>79</v>
      </c>
      <c r="AY234" s="20" t="s">
        <v>114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77</v>
      </c>
      <c r="BK234" s="219">
        <f>ROUND(I234*H234,2)</f>
        <v>0</v>
      </c>
      <c r="BL234" s="20" t="s">
        <v>258</v>
      </c>
      <c r="BM234" s="218" t="s">
        <v>430</v>
      </c>
    </row>
    <row r="235" s="2" customFormat="1">
      <c r="A235" s="41"/>
      <c r="B235" s="42"/>
      <c r="C235" s="43"/>
      <c r="D235" s="220" t="s">
        <v>124</v>
      </c>
      <c r="E235" s="43"/>
      <c r="F235" s="221" t="s">
        <v>424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124</v>
      </c>
      <c r="AU235" s="20" t="s">
        <v>79</v>
      </c>
    </row>
    <row r="236" s="15" customFormat="1">
      <c r="A236" s="15"/>
      <c r="B236" s="252"/>
      <c r="C236" s="253"/>
      <c r="D236" s="220" t="s">
        <v>126</v>
      </c>
      <c r="E236" s="254" t="s">
        <v>19</v>
      </c>
      <c r="F236" s="255" t="s">
        <v>431</v>
      </c>
      <c r="G236" s="253"/>
      <c r="H236" s="254" t="s">
        <v>19</v>
      </c>
      <c r="I236" s="256"/>
      <c r="J236" s="253"/>
      <c r="K236" s="253"/>
      <c r="L236" s="257"/>
      <c r="M236" s="258"/>
      <c r="N236" s="259"/>
      <c r="O236" s="259"/>
      <c r="P236" s="259"/>
      <c r="Q236" s="259"/>
      <c r="R236" s="259"/>
      <c r="S236" s="259"/>
      <c r="T236" s="260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1" t="s">
        <v>126</v>
      </c>
      <c r="AU236" s="261" t="s">
        <v>79</v>
      </c>
      <c r="AV236" s="15" t="s">
        <v>77</v>
      </c>
      <c r="AW236" s="15" t="s">
        <v>31</v>
      </c>
      <c r="AX236" s="15" t="s">
        <v>69</v>
      </c>
      <c r="AY236" s="261" t="s">
        <v>114</v>
      </c>
    </row>
    <row r="237" s="13" customFormat="1">
      <c r="A237" s="13"/>
      <c r="B237" s="225"/>
      <c r="C237" s="226"/>
      <c r="D237" s="220" t="s">
        <v>126</v>
      </c>
      <c r="E237" s="227" t="s">
        <v>19</v>
      </c>
      <c r="F237" s="228" t="s">
        <v>363</v>
      </c>
      <c r="G237" s="226"/>
      <c r="H237" s="229">
        <v>1</v>
      </c>
      <c r="I237" s="230"/>
      <c r="J237" s="226"/>
      <c r="K237" s="226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126</v>
      </c>
      <c r="AU237" s="235" t="s">
        <v>79</v>
      </c>
      <c r="AV237" s="13" t="s">
        <v>79</v>
      </c>
      <c r="AW237" s="13" t="s">
        <v>31</v>
      </c>
      <c r="AX237" s="13" t="s">
        <v>69</v>
      </c>
      <c r="AY237" s="235" t="s">
        <v>114</v>
      </c>
    </row>
    <row r="238" s="14" customFormat="1">
      <c r="A238" s="14"/>
      <c r="B238" s="236"/>
      <c r="C238" s="237"/>
      <c r="D238" s="220" t="s">
        <v>126</v>
      </c>
      <c r="E238" s="238" t="s">
        <v>19</v>
      </c>
      <c r="F238" s="239" t="s">
        <v>128</v>
      </c>
      <c r="G238" s="237"/>
      <c r="H238" s="240">
        <v>1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126</v>
      </c>
      <c r="AU238" s="246" t="s">
        <v>79</v>
      </c>
      <c r="AV238" s="14" t="s">
        <v>129</v>
      </c>
      <c r="AW238" s="14" t="s">
        <v>31</v>
      </c>
      <c r="AX238" s="14" t="s">
        <v>77</v>
      </c>
      <c r="AY238" s="246" t="s">
        <v>114</v>
      </c>
    </row>
    <row r="239" s="2" customFormat="1" ht="16.5" customHeight="1">
      <c r="A239" s="41"/>
      <c r="B239" s="42"/>
      <c r="C239" s="207" t="s">
        <v>432</v>
      </c>
      <c r="D239" s="207" t="s">
        <v>117</v>
      </c>
      <c r="E239" s="208" t="s">
        <v>433</v>
      </c>
      <c r="F239" s="209" t="s">
        <v>365</v>
      </c>
      <c r="G239" s="210" t="s">
        <v>120</v>
      </c>
      <c r="H239" s="211">
        <v>1</v>
      </c>
      <c r="I239" s="212"/>
      <c r="J239" s="213">
        <f>ROUND(I239*H239,2)</f>
        <v>0</v>
      </c>
      <c r="K239" s="209" t="s">
        <v>121</v>
      </c>
      <c r="L239" s="47"/>
      <c r="M239" s="214" t="s">
        <v>19</v>
      </c>
      <c r="N239" s="215" t="s">
        <v>40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258</v>
      </c>
      <c r="AT239" s="218" t="s">
        <v>117</v>
      </c>
      <c r="AU239" s="218" t="s">
        <v>79</v>
      </c>
      <c r="AY239" s="20" t="s">
        <v>114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77</v>
      </c>
      <c r="BK239" s="219">
        <f>ROUND(I239*H239,2)</f>
        <v>0</v>
      </c>
      <c r="BL239" s="20" t="s">
        <v>258</v>
      </c>
      <c r="BM239" s="218" t="s">
        <v>434</v>
      </c>
    </row>
    <row r="240" s="2" customFormat="1">
      <c r="A240" s="41"/>
      <c r="B240" s="42"/>
      <c r="C240" s="43"/>
      <c r="D240" s="220" t="s">
        <v>124</v>
      </c>
      <c r="E240" s="43"/>
      <c r="F240" s="221" t="s">
        <v>367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124</v>
      </c>
      <c r="AU240" s="20" t="s">
        <v>79</v>
      </c>
    </row>
    <row r="241" s="15" customFormat="1">
      <c r="A241" s="15"/>
      <c r="B241" s="252"/>
      <c r="C241" s="253"/>
      <c r="D241" s="220" t="s">
        <v>126</v>
      </c>
      <c r="E241" s="254" t="s">
        <v>19</v>
      </c>
      <c r="F241" s="255" t="s">
        <v>368</v>
      </c>
      <c r="G241" s="253"/>
      <c r="H241" s="254" t="s">
        <v>19</v>
      </c>
      <c r="I241" s="256"/>
      <c r="J241" s="253"/>
      <c r="K241" s="253"/>
      <c r="L241" s="257"/>
      <c r="M241" s="258"/>
      <c r="N241" s="259"/>
      <c r="O241" s="259"/>
      <c r="P241" s="259"/>
      <c r="Q241" s="259"/>
      <c r="R241" s="259"/>
      <c r="S241" s="259"/>
      <c r="T241" s="260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1" t="s">
        <v>126</v>
      </c>
      <c r="AU241" s="261" t="s">
        <v>79</v>
      </c>
      <c r="AV241" s="15" t="s">
        <v>77</v>
      </c>
      <c r="AW241" s="15" t="s">
        <v>31</v>
      </c>
      <c r="AX241" s="15" t="s">
        <v>69</v>
      </c>
      <c r="AY241" s="261" t="s">
        <v>114</v>
      </c>
    </row>
    <row r="242" s="13" customFormat="1">
      <c r="A242" s="13"/>
      <c r="B242" s="225"/>
      <c r="C242" s="226"/>
      <c r="D242" s="220" t="s">
        <v>126</v>
      </c>
      <c r="E242" s="227" t="s">
        <v>19</v>
      </c>
      <c r="F242" s="228" t="s">
        <v>369</v>
      </c>
      <c r="G242" s="226"/>
      <c r="H242" s="229">
        <v>1</v>
      </c>
      <c r="I242" s="230"/>
      <c r="J242" s="226"/>
      <c r="K242" s="226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126</v>
      </c>
      <c r="AU242" s="235" t="s">
        <v>79</v>
      </c>
      <c r="AV242" s="13" t="s">
        <v>79</v>
      </c>
      <c r="AW242" s="13" t="s">
        <v>31</v>
      </c>
      <c r="AX242" s="13" t="s">
        <v>69</v>
      </c>
      <c r="AY242" s="235" t="s">
        <v>114</v>
      </c>
    </row>
    <row r="243" s="14" customFormat="1">
      <c r="A243" s="14"/>
      <c r="B243" s="236"/>
      <c r="C243" s="237"/>
      <c r="D243" s="220" t="s">
        <v>126</v>
      </c>
      <c r="E243" s="238" t="s">
        <v>19</v>
      </c>
      <c r="F243" s="239" t="s">
        <v>128</v>
      </c>
      <c r="G243" s="237"/>
      <c r="H243" s="240">
        <v>1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6" t="s">
        <v>126</v>
      </c>
      <c r="AU243" s="246" t="s">
        <v>79</v>
      </c>
      <c r="AV243" s="14" t="s">
        <v>129</v>
      </c>
      <c r="AW243" s="14" t="s">
        <v>31</v>
      </c>
      <c r="AX243" s="14" t="s">
        <v>77</v>
      </c>
      <c r="AY243" s="246" t="s">
        <v>114</v>
      </c>
    </row>
    <row r="244" s="2" customFormat="1" ht="16.5" customHeight="1">
      <c r="A244" s="41"/>
      <c r="B244" s="42"/>
      <c r="C244" s="207" t="s">
        <v>435</v>
      </c>
      <c r="D244" s="207" t="s">
        <v>117</v>
      </c>
      <c r="E244" s="208" t="s">
        <v>436</v>
      </c>
      <c r="F244" s="209" t="s">
        <v>371</v>
      </c>
      <c r="G244" s="210" t="s">
        <v>120</v>
      </c>
      <c r="H244" s="211">
        <v>1</v>
      </c>
      <c r="I244" s="212"/>
      <c r="J244" s="213">
        <f>ROUND(I244*H244,2)</f>
        <v>0</v>
      </c>
      <c r="K244" s="209" t="s">
        <v>121</v>
      </c>
      <c r="L244" s="47"/>
      <c r="M244" s="214" t="s">
        <v>19</v>
      </c>
      <c r="N244" s="215" t="s">
        <v>40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258</v>
      </c>
      <c r="AT244" s="218" t="s">
        <v>117</v>
      </c>
      <c r="AU244" s="218" t="s">
        <v>79</v>
      </c>
      <c r="AY244" s="20" t="s">
        <v>114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77</v>
      </c>
      <c r="BK244" s="219">
        <f>ROUND(I244*H244,2)</f>
        <v>0</v>
      </c>
      <c r="BL244" s="20" t="s">
        <v>258</v>
      </c>
      <c r="BM244" s="218" t="s">
        <v>437</v>
      </c>
    </row>
    <row r="245" s="15" customFormat="1">
      <c r="A245" s="15"/>
      <c r="B245" s="252"/>
      <c r="C245" s="253"/>
      <c r="D245" s="220" t="s">
        <v>126</v>
      </c>
      <c r="E245" s="254" t="s">
        <v>19</v>
      </c>
      <c r="F245" s="255" t="s">
        <v>373</v>
      </c>
      <c r="G245" s="253"/>
      <c r="H245" s="254" t="s">
        <v>19</v>
      </c>
      <c r="I245" s="256"/>
      <c r="J245" s="253"/>
      <c r="K245" s="253"/>
      <c r="L245" s="257"/>
      <c r="M245" s="258"/>
      <c r="N245" s="259"/>
      <c r="O245" s="259"/>
      <c r="P245" s="259"/>
      <c r="Q245" s="259"/>
      <c r="R245" s="259"/>
      <c r="S245" s="259"/>
      <c r="T245" s="260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1" t="s">
        <v>126</v>
      </c>
      <c r="AU245" s="261" t="s">
        <v>79</v>
      </c>
      <c r="AV245" s="15" t="s">
        <v>77</v>
      </c>
      <c r="AW245" s="15" t="s">
        <v>31</v>
      </c>
      <c r="AX245" s="15" t="s">
        <v>69</v>
      </c>
      <c r="AY245" s="261" t="s">
        <v>114</v>
      </c>
    </row>
    <row r="246" s="13" customFormat="1">
      <c r="A246" s="13"/>
      <c r="B246" s="225"/>
      <c r="C246" s="226"/>
      <c r="D246" s="220" t="s">
        <v>126</v>
      </c>
      <c r="E246" s="227" t="s">
        <v>19</v>
      </c>
      <c r="F246" s="228" t="s">
        <v>374</v>
      </c>
      <c r="G246" s="226"/>
      <c r="H246" s="229">
        <v>1</v>
      </c>
      <c r="I246" s="230"/>
      <c r="J246" s="226"/>
      <c r="K246" s="226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126</v>
      </c>
      <c r="AU246" s="235" t="s">
        <v>79</v>
      </c>
      <c r="AV246" s="13" t="s">
        <v>79</v>
      </c>
      <c r="AW246" s="13" t="s">
        <v>31</v>
      </c>
      <c r="AX246" s="13" t="s">
        <v>69</v>
      </c>
      <c r="AY246" s="235" t="s">
        <v>114</v>
      </c>
    </row>
    <row r="247" s="14" customFormat="1">
      <c r="A247" s="14"/>
      <c r="B247" s="236"/>
      <c r="C247" s="237"/>
      <c r="D247" s="220" t="s">
        <v>126</v>
      </c>
      <c r="E247" s="238" t="s">
        <v>19</v>
      </c>
      <c r="F247" s="239" t="s">
        <v>128</v>
      </c>
      <c r="G247" s="237"/>
      <c r="H247" s="240">
        <v>1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126</v>
      </c>
      <c r="AU247" s="246" t="s">
        <v>79</v>
      </c>
      <c r="AV247" s="14" t="s">
        <v>129</v>
      </c>
      <c r="AW247" s="14" t="s">
        <v>31</v>
      </c>
      <c r="AX247" s="14" t="s">
        <v>77</v>
      </c>
      <c r="AY247" s="246" t="s">
        <v>114</v>
      </c>
    </row>
    <row r="248" s="2" customFormat="1" ht="16.5" customHeight="1">
      <c r="A248" s="41"/>
      <c r="B248" s="42"/>
      <c r="C248" s="207" t="s">
        <v>438</v>
      </c>
      <c r="D248" s="207" t="s">
        <v>117</v>
      </c>
      <c r="E248" s="208" t="s">
        <v>439</v>
      </c>
      <c r="F248" s="209" t="s">
        <v>376</v>
      </c>
      <c r="G248" s="210" t="s">
        <v>120</v>
      </c>
      <c r="H248" s="211">
        <v>1</v>
      </c>
      <c r="I248" s="212"/>
      <c r="J248" s="213">
        <f>ROUND(I248*H248,2)</f>
        <v>0</v>
      </c>
      <c r="K248" s="209" t="s">
        <v>121</v>
      </c>
      <c r="L248" s="47"/>
      <c r="M248" s="214" t="s">
        <v>19</v>
      </c>
      <c r="N248" s="215" t="s">
        <v>40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258</v>
      </c>
      <c r="AT248" s="218" t="s">
        <v>117</v>
      </c>
      <c r="AU248" s="218" t="s">
        <v>79</v>
      </c>
      <c r="AY248" s="20" t="s">
        <v>114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77</v>
      </c>
      <c r="BK248" s="219">
        <f>ROUND(I248*H248,2)</f>
        <v>0</v>
      </c>
      <c r="BL248" s="20" t="s">
        <v>258</v>
      </c>
      <c r="BM248" s="218" t="s">
        <v>440</v>
      </c>
    </row>
    <row r="249" s="15" customFormat="1">
      <c r="A249" s="15"/>
      <c r="B249" s="252"/>
      <c r="C249" s="253"/>
      <c r="D249" s="220" t="s">
        <v>126</v>
      </c>
      <c r="E249" s="254" t="s">
        <v>19</v>
      </c>
      <c r="F249" s="255" t="s">
        <v>378</v>
      </c>
      <c r="G249" s="253"/>
      <c r="H249" s="254" t="s">
        <v>19</v>
      </c>
      <c r="I249" s="256"/>
      <c r="J249" s="253"/>
      <c r="K249" s="253"/>
      <c r="L249" s="257"/>
      <c r="M249" s="258"/>
      <c r="N249" s="259"/>
      <c r="O249" s="259"/>
      <c r="P249" s="259"/>
      <c r="Q249" s="259"/>
      <c r="R249" s="259"/>
      <c r="S249" s="259"/>
      <c r="T249" s="260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1" t="s">
        <v>126</v>
      </c>
      <c r="AU249" s="261" t="s">
        <v>79</v>
      </c>
      <c r="AV249" s="15" t="s">
        <v>77</v>
      </c>
      <c r="AW249" s="15" t="s">
        <v>31</v>
      </c>
      <c r="AX249" s="15" t="s">
        <v>69</v>
      </c>
      <c r="AY249" s="261" t="s">
        <v>114</v>
      </c>
    </row>
    <row r="250" s="13" customFormat="1">
      <c r="A250" s="13"/>
      <c r="B250" s="225"/>
      <c r="C250" s="226"/>
      <c r="D250" s="220" t="s">
        <v>126</v>
      </c>
      <c r="E250" s="227" t="s">
        <v>19</v>
      </c>
      <c r="F250" s="228" t="s">
        <v>379</v>
      </c>
      <c r="G250" s="226"/>
      <c r="H250" s="229">
        <v>1</v>
      </c>
      <c r="I250" s="230"/>
      <c r="J250" s="226"/>
      <c r="K250" s="226"/>
      <c r="L250" s="231"/>
      <c r="M250" s="232"/>
      <c r="N250" s="233"/>
      <c r="O250" s="233"/>
      <c r="P250" s="233"/>
      <c r="Q250" s="233"/>
      <c r="R250" s="233"/>
      <c r="S250" s="233"/>
      <c r="T250" s="23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5" t="s">
        <v>126</v>
      </c>
      <c r="AU250" s="235" t="s">
        <v>79</v>
      </c>
      <c r="AV250" s="13" t="s">
        <v>79</v>
      </c>
      <c r="AW250" s="13" t="s">
        <v>31</v>
      </c>
      <c r="AX250" s="13" t="s">
        <v>69</v>
      </c>
      <c r="AY250" s="235" t="s">
        <v>114</v>
      </c>
    </row>
    <row r="251" s="14" customFormat="1">
      <c r="A251" s="14"/>
      <c r="B251" s="236"/>
      <c r="C251" s="237"/>
      <c r="D251" s="220" t="s">
        <v>126</v>
      </c>
      <c r="E251" s="238" t="s">
        <v>19</v>
      </c>
      <c r="F251" s="239" t="s">
        <v>128</v>
      </c>
      <c r="G251" s="237"/>
      <c r="H251" s="240">
        <v>1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126</v>
      </c>
      <c r="AU251" s="246" t="s">
        <v>79</v>
      </c>
      <c r="AV251" s="14" t="s">
        <v>129</v>
      </c>
      <c r="AW251" s="14" t="s">
        <v>31</v>
      </c>
      <c r="AX251" s="14" t="s">
        <v>77</v>
      </c>
      <c r="AY251" s="246" t="s">
        <v>114</v>
      </c>
    </row>
    <row r="252" s="12" customFormat="1" ht="22.8" customHeight="1">
      <c r="A252" s="12"/>
      <c r="B252" s="191"/>
      <c r="C252" s="192"/>
      <c r="D252" s="193" t="s">
        <v>68</v>
      </c>
      <c r="E252" s="205" t="s">
        <v>441</v>
      </c>
      <c r="F252" s="205" t="s">
        <v>442</v>
      </c>
      <c r="G252" s="192"/>
      <c r="H252" s="192"/>
      <c r="I252" s="195"/>
      <c r="J252" s="206">
        <f>BK252</f>
        <v>0</v>
      </c>
      <c r="K252" s="192"/>
      <c r="L252" s="197"/>
      <c r="M252" s="198"/>
      <c r="N252" s="199"/>
      <c r="O252" s="199"/>
      <c r="P252" s="200">
        <f>SUM(P253:P529)</f>
        <v>0</v>
      </c>
      <c r="Q252" s="199"/>
      <c r="R252" s="200">
        <f>SUM(R253:R529)</f>
        <v>122.988249</v>
      </c>
      <c r="S252" s="199"/>
      <c r="T252" s="201">
        <f>SUM(T253:T529)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2" t="s">
        <v>135</v>
      </c>
      <c r="AT252" s="203" t="s">
        <v>68</v>
      </c>
      <c r="AU252" s="203" t="s">
        <v>77</v>
      </c>
      <c r="AY252" s="202" t="s">
        <v>114</v>
      </c>
      <c r="BK252" s="204">
        <f>SUM(BK253:BK529)</f>
        <v>0</v>
      </c>
    </row>
    <row r="253" s="2" customFormat="1" ht="16.5" customHeight="1">
      <c r="A253" s="41"/>
      <c r="B253" s="42"/>
      <c r="C253" s="207" t="s">
        <v>443</v>
      </c>
      <c r="D253" s="207" t="s">
        <v>117</v>
      </c>
      <c r="E253" s="208" t="s">
        <v>444</v>
      </c>
      <c r="F253" s="209" t="s">
        <v>445</v>
      </c>
      <c r="G253" s="210" t="s">
        <v>446</v>
      </c>
      <c r="H253" s="211">
        <v>0.315</v>
      </c>
      <c r="I253" s="212"/>
      <c r="J253" s="213">
        <f>ROUND(I253*H253,2)</f>
        <v>0</v>
      </c>
      <c r="K253" s="209" t="s">
        <v>138</v>
      </c>
      <c r="L253" s="47"/>
      <c r="M253" s="214" t="s">
        <v>19</v>
      </c>
      <c r="N253" s="215" t="s">
        <v>40</v>
      </c>
      <c r="O253" s="87"/>
      <c r="P253" s="216">
        <f>O253*H253</f>
        <v>0</v>
      </c>
      <c r="Q253" s="216">
        <v>0.0088000000000000005</v>
      </c>
      <c r="R253" s="216">
        <f>Q253*H253</f>
        <v>0.0027720000000000002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258</v>
      </c>
      <c r="AT253" s="218" t="s">
        <v>117</v>
      </c>
      <c r="AU253" s="218" t="s">
        <v>79</v>
      </c>
      <c r="AY253" s="20" t="s">
        <v>114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77</v>
      </c>
      <c r="BK253" s="219">
        <f>ROUND(I253*H253,2)</f>
        <v>0</v>
      </c>
      <c r="BL253" s="20" t="s">
        <v>258</v>
      </c>
      <c r="BM253" s="218" t="s">
        <v>447</v>
      </c>
    </row>
    <row r="254" s="2" customFormat="1">
      <c r="A254" s="41"/>
      <c r="B254" s="42"/>
      <c r="C254" s="43"/>
      <c r="D254" s="247" t="s">
        <v>140</v>
      </c>
      <c r="E254" s="43"/>
      <c r="F254" s="248" t="s">
        <v>448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140</v>
      </c>
      <c r="AU254" s="20" t="s">
        <v>79</v>
      </c>
    </row>
    <row r="255" s="15" customFormat="1">
      <c r="A255" s="15"/>
      <c r="B255" s="252"/>
      <c r="C255" s="253"/>
      <c r="D255" s="220" t="s">
        <v>126</v>
      </c>
      <c r="E255" s="254" t="s">
        <v>19</v>
      </c>
      <c r="F255" s="255" t="s">
        <v>449</v>
      </c>
      <c r="G255" s="253"/>
      <c r="H255" s="254" t="s">
        <v>19</v>
      </c>
      <c r="I255" s="256"/>
      <c r="J255" s="253"/>
      <c r="K255" s="253"/>
      <c r="L255" s="257"/>
      <c r="M255" s="258"/>
      <c r="N255" s="259"/>
      <c r="O255" s="259"/>
      <c r="P255" s="259"/>
      <c r="Q255" s="259"/>
      <c r="R255" s="259"/>
      <c r="S255" s="259"/>
      <c r="T255" s="260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61" t="s">
        <v>126</v>
      </c>
      <c r="AU255" s="261" t="s">
        <v>79</v>
      </c>
      <c r="AV255" s="15" t="s">
        <v>77</v>
      </c>
      <c r="AW255" s="15" t="s">
        <v>31</v>
      </c>
      <c r="AX255" s="15" t="s">
        <v>69</v>
      </c>
      <c r="AY255" s="261" t="s">
        <v>114</v>
      </c>
    </row>
    <row r="256" s="13" customFormat="1">
      <c r="A256" s="13"/>
      <c r="B256" s="225"/>
      <c r="C256" s="226"/>
      <c r="D256" s="220" t="s">
        <v>126</v>
      </c>
      <c r="E256" s="227" t="s">
        <v>19</v>
      </c>
      <c r="F256" s="228" t="s">
        <v>450</v>
      </c>
      <c r="G256" s="226"/>
      <c r="H256" s="229">
        <v>0.17299999999999999</v>
      </c>
      <c r="I256" s="230"/>
      <c r="J256" s="226"/>
      <c r="K256" s="226"/>
      <c r="L256" s="231"/>
      <c r="M256" s="232"/>
      <c r="N256" s="233"/>
      <c r="O256" s="233"/>
      <c r="P256" s="233"/>
      <c r="Q256" s="233"/>
      <c r="R256" s="233"/>
      <c r="S256" s="233"/>
      <c r="T256" s="23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5" t="s">
        <v>126</v>
      </c>
      <c r="AU256" s="235" t="s">
        <v>79</v>
      </c>
      <c r="AV256" s="13" t="s">
        <v>79</v>
      </c>
      <c r="AW256" s="13" t="s">
        <v>31</v>
      </c>
      <c r="AX256" s="13" t="s">
        <v>69</v>
      </c>
      <c r="AY256" s="235" t="s">
        <v>114</v>
      </c>
    </row>
    <row r="257" s="13" customFormat="1">
      <c r="A257" s="13"/>
      <c r="B257" s="225"/>
      <c r="C257" s="226"/>
      <c r="D257" s="220" t="s">
        <v>126</v>
      </c>
      <c r="E257" s="227" t="s">
        <v>19</v>
      </c>
      <c r="F257" s="228" t="s">
        <v>451</v>
      </c>
      <c r="G257" s="226"/>
      <c r="H257" s="229">
        <v>0.14199999999999999</v>
      </c>
      <c r="I257" s="230"/>
      <c r="J257" s="226"/>
      <c r="K257" s="226"/>
      <c r="L257" s="231"/>
      <c r="M257" s="232"/>
      <c r="N257" s="233"/>
      <c r="O257" s="233"/>
      <c r="P257" s="233"/>
      <c r="Q257" s="233"/>
      <c r="R257" s="233"/>
      <c r="S257" s="233"/>
      <c r="T257" s="23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5" t="s">
        <v>126</v>
      </c>
      <c r="AU257" s="235" t="s">
        <v>79</v>
      </c>
      <c r="AV257" s="13" t="s">
        <v>79</v>
      </c>
      <c r="AW257" s="13" t="s">
        <v>31</v>
      </c>
      <c r="AX257" s="13" t="s">
        <v>69</v>
      </c>
      <c r="AY257" s="235" t="s">
        <v>114</v>
      </c>
    </row>
    <row r="258" s="14" customFormat="1">
      <c r="A258" s="14"/>
      <c r="B258" s="236"/>
      <c r="C258" s="237"/>
      <c r="D258" s="220" t="s">
        <v>126</v>
      </c>
      <c r="E258" s="238" t="s">
        <v>19</v>
      </c>
      <c r="F258" s="239" t="s">
        <v>128</v>
      </c>
      <c r="G258" s="237"/>
      <c r="H258" s="240">
        <v>0.315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6" t="s">
        <v>126</v>
      </c>
      <c r="AU258" s="246" t="s">
        <v>79</v>
      </c>
      <c r="AV258" s="14" t="s">
        <v>129</v>
      </c>
      <c r="AW258" s="14" t="s">
        <v>31</v>
      </c>
      <c r="AX258" s="14" t="s">
        <v>77</v>
      </c>
      <c r="AY258" s="246" t="s">
        <v>114</v>
      </c>
    </row>
    <row r="259" s="15" customFormat="1">
      <c r="A259" s="15"/>
      <c r="B259" s="252"/>
      <c r="C259" s="253"/>
      <c r="D259" s="220" t="s">
        <v>126</v>
      </c>
      <c r="E259" s="254" t="s">
        <v>19</v>
      </c>
      <c r="F259" s="255" t="s">
        <v>452</v>
      </c>
      <c r="G259" s="253"/>
      <c r="H259" s="254" t="s">
        <v>19</v>
      </c>
      <c r="I259" s="256"/>
      <c r="J259" s="253"/>
      <c r="K259" s="253"/>
      <c r="L259" s="257"/>
      <c r="M259" s="258"/>
      <c r="N259" s="259"/>
      <c r="O259" s="259"/>
      <c r="P259" s="259"/>
      <c r="Q259" s="259"/>
      <c r="R259" s="259"/>
      <c r="S259" s="259"/>
      <c r="T259" s="260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1" t="s">
        <v>126</v>
      </c>
      <c r="AU259" s="261" t="s">
        <v>79</v>
      </c>
      <c r="AV259" s="15" t="s">
        <v>77</v>
      </c>
      <c r="AW259" s="15" t="s">
        <v>31</v>
      </c>
      <c r="AX259" s="15" t="s">
        <v>69</v>
      </c>
      <c r="AY259" s="261" t="s">
        <v>114</v>
      </c>
    </row>
    <row r="260" s="2" customFormat="1" ht="16.5" customHeight="1">
      <c r="A260" s="41"/>
      <c r="B260" s="42"/>
      <c r="C260" s="207" t="s">
        <v>453</v>
      </c>
      <c r="D260" s="207" t="s">
        <v>117</v>
      </c>
      <c r="E260" s="208" t="s">
        <v>454</v>
      </c>
      <c r="F260" s="209" t="s">
        <v>455</v>
      </c>
      <c r="G260" s="210" t="s">
        <v>456</v>
      </c>
      <c r="H260" s="211">
        <v>7</v>
      </c>
      <c r="I260" s="212"/>
      <c r="J260" s="213">
        <f>ROUND(I260*H260,2)</f>
        <v>0</v>
      </c>
      <c r="K260" s="209" t="s">
        <v>138</v>
      </c>
      <c r="L260" s="47"/>
      <c r="M260" s="214" t="s">
        <v>19</v>
      </c>
      <c r="N260" s="215" t="s">
        <v>40</v>
      </c>
      <c r="O260" s="87"/>
      <c r="P260" s="216">
        <f>O260*H260</f>
        <v>0</v>
      </c>
      <c r="Q260" s="216">
        <v>0</v>
      </c>
      <c r="R260" s="216">
        <f>Q260*H260</f>
        <v>0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258</v>
      </c>
      <c r="AT260" s="218" t="s">
        <v>117</v>
      </c>
      <c r="AU260" s="218" t="s">
        <v>79</v>
      </c>
      <c r="AY260" s="20" t="s">
        <v>114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77</v>
      </c>
      <c r="BK260" s="219">
        <f>ROUND(I260*H260,2)</f>
        <v>0</v>
      </c>
      <c r="BL260" s="20" t="s">
        <v>258</v>
      </c>
      <c r="BM260" s="218" t="s">
        <v>457</v>
      </c>
    </row>
    <row r="261" s="2" customFormat="1">
      <c r="A261" s="41"/>
      <c r="B261" s="42"/>
      <c r="C261" s="43"/>
      <c r="D261" s="247" t="s">
        <v>140</v>
      </c>
      <c r="E261" s="43"/>
      <c r="F261" s="248" t="s">
        <v>458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140</v>
      </c>
      <c r="AU261" s="20" t="s">
        <v>79</v>
      </c>
    </row>
    <row r="262" s="13" customFormat="1">
      <c r="A262" s="13"/>
      <c r="B262" s="225"/>
      <c r="C262" s="226"/>
      <c r="D262" s="220" t="s">
        <v>126</v>
      </c>
      <c r="E262" s="227" t="s">
        <v>19</v>
      </c>
      <c r="F262" s="228" t="s">
        <v>459</v>
      </c>
      <c r="G262" s="226"/>
      <c r="H262" s="229">
        <v>7</v>
      </c>
      <c r="I262" s="230"/>
      <c r="J262" s="226"/>
      <c r="K262" s="226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126</v>
      </c>
      <c r="AU262" s="235" t="s">
        <v>79</v>
      </c>
      <c r="AV262" s="13" t="s">
        <v>79</v>
      </c>
      <c r="AW262" s="13" t="s">
        <v>31</v>
      </c>
      <c r="AX262" s="13" t="s">
        <v>69</v>
      </c>
      <c r="AY262" s="235" t="s">
        <v>114</v>
      </c>
    </row>
    <row r="263" s="14" customFormat="1">
      <c r="A263" s="14"/>
      <c r="B263" s="236"/>
      <c r="C263" s="237"/>
      <c r="D263" s="220" t="s">
        <v>126</v>
      </c>
      <c r="E263" s="238" t="s">
        <v>19</v>
      </c>
      <c r="F263" s="239" t="s">
        <v>128</v>
      </c>
      <c r="G263" s="237"/>
      <c r="H263" s="240">
        <v>7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126</v>
      </c>
      <c r="AU263" s="246" t="s">
        <v>79</v>
      </c>
      <c r="AV263" s="14" t="s">
        <v>129</v>
      </c>
      <c r="AW263" s="14" t="s">
        <v>31</v>
      </c>
      <c r="AX263" s="14" t="s">
        <v>77</v>
      </c>
      <c r="AY263" s="246" t="s">
        <v>114</v>
      </c>
    </row>
    <row r="264" s="2" customFormat="1" ht="33" customHeight="1">
      <c r="A264" s="41"/>
      <c r="B264" s="42"/>
      <c r="C264" s="207" t="s">
        <v>460</v>
      </c>
      <c r="D264" s="207" t="s">
        <v>117</v>
      </c>
      <c r="E264" s="208" t="s">
        <v>461</v>
      </c>
      <c r="F264" s="209" t="s">
        <v>462</v>
      </c>
      <c r="G264" s="210" t="s">
        <v>257</v>
      </c>
      <c r="H264" s="211">
        <v>37.299999999999997</v>
      </c>
      <c r="I264" s="212"/>
      <c r="J264" s="213">
        <f>ROUND(I264*H264,2)</f>
        <v>0</v>
      </c>
      <c r="K264" s="209" t="s">
        <v>138</v>
      </c>
      <c r="L264" s="47"/>
      <c r="M264" s="214" t="s">
        <v>19</v>
      </c>
      <c r="N264" s="215" t="s">
        <v>40</v>
      </c>
      <c r="O264" s="87"/>
      <c r="P264" s="216">
        <f>O264*H264</f>
        <v>0</v>
      </c>
      <c r="Q264" s="216">
        <v>0</v>
      </c>
      <c r="R264" s="216">
        <f>Q264*H264</f>
        <v>0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258</v>
      </c>
      <c r="AT264" s="218" t="s">
        <v>117</v>
      </c>
      <c r="AU264" s="218" t="s">
        <v>79</v>
      </c>
      <c r="AY264" s="20" t="s">
        <v>114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77</v>
      </c>
      <c r="BK264" s="219">
        <f>ROUND(I264*H264,2)</f>
        <v>0</v>
      </c>
      <c r="BL264" s="20" t="s">
        <v>258</v>
      </c>
      <c r="BM264" s="218" t="s">
        <v>463</v>
      </c>
    </row>
    <row r="265" s="2" customFormat="1">
      <c r="A265" s="41"/>
      <c r="B265" s="42"/>
      <c r="C265" s="43"/>
      <c r="D265" s="247" t="s">
        <v>140</v>
      </c>
      <c r="E265" s="43"/>
      <c r="F265" s="248" t="s">
        <v>464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140</v>
      </c>
      <c r="AU265" s="20" t="s">
        <v>79</v>
      </c>
    </row>
    <row r="266" s="15" customFormat="1">
      <c r="A266" s="15"/>
      <c r="B266" s="252"/>
      <c r="C266" s="253"/>
      <c r="D266" s="220" t="s">
        <v>126</v>
      </c>
      <c r="E266" s="254" t="s">
        <v>19</v>
      </c>
      <c r="F266" s="255" t="s">
        <v>465</v>
      </c>
      <c r="G266" s="253"/>
      <c r="H266" s="254" t="s">
        <v>19</v>
      </c>
      <c r="I266" s="256"/>
      <c r="J266" s="253"/>
      <c r="K266" s="253"/>
      <c r="L266" s="257"/>
      <c r="M266" s="258"/>
      <c r="N266" s="259"/>
      <c r="O266" s="259"/>
      <c r="P266" s="259"/>
      <c r="Q266" s="259"/>
      <c r="R266" s="259"/>
      <c r="S266" s="259"/>
      <c r="T266" s="260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1" t="s">
        <v>126</v>
      </c>
      <c r="AU266" s="261" t="s">
        <v>79</v>
      </c>
      <c r="AV266" s="15" t="s">
        <v>77</v>
      </c>
      <c r="AW266" s="15" t="s">
        <v>31</v>
      </c>
      <c r="AX266" s="15" t="s">
        <v>69</v>
      </c>
      <c r="AY266" s="261" t="s">
        <v>114</v>
      </c>
    </row>
    <row r="267" s="13" customFormat="1">
      <c r="A267" s="13"/>
      <c r="B267" s="225"/>
      <c r="C267" s="226"/>
      <c r="D267" s="220" t="s">
        <v>126</v>
      </c>
      <c r="E267" s="227" t="s">
        <v>19</v>
      </c>
      <c r="F267" s="228" t="s">
        <v>466</v>
      </c>
      <c r="G267" s="226"/>
      <c r="H267" s="229">
        <v>10.75</v>
      </c>
      <c r="I267" s="230"/>
      <c r="J267" s="226"/>
      <c r="K267" s="226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126</v>
      </c>
      <c r="AU267" s="235" t="s">
        <v>79</v>
      </c>
      <c r="AV267" s="13" t="s">
        <v>79</v>
      </c>
      <c r="AW267" s="13" t="s">
        <v>31</v>
      </c>
      <c r="AX267" s="13" t="s">
        <v>69</v>
      </c>
      <c r="AY267" s="235" t="s">
        <v>114</v>
      </c>
    </row>
    <row r="268" s="13" customFormat="1">
      <c r="A268" s="13"/>
      <c r="B268" s="225"/>
      <c r="C268" s="226"/>
      <c r="D268" s="220" t="s">
        <v>126</v>
      </c>
      <c r="E268" s="227" t="s">
        <v>19</v>
      </c>
      <c r="F268" s="228" t="s">
        <v>467</v>
      </c>
      <c r="G268" s="226"/>
      <c r="H268" s="229">
        <v>26.550000000000001</v>
      </c>
      <c r="I268" s="230"/>
      <c r="J268" s="226"/>
      <c r="K268" s="226"/>
      <c r="L268" s="231"/>
      <c r="M268" s="232"/>
      <c r="N268" s="233"/>
      <c r="O268" s="233"/>
      <c r="P268" s="233"/>
      <c r="Q268" s="233"/>
      <c r="R268" s="233"/>
      <c r="S268" s="233"/>
      <c r="T268" s="23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5" t="s">
        <v>126</v>
      </c>
      <c r="AU268" s="235" t="s">
        <v>79</v>
      </c>
      <c r="AV268" s="13" t="s">
        <v>79</v>
      </c>
      <c r="AW268" s="13" t="s">
        <v>31</v>
      </c>
      <c r="AX268" s="13" t="s">
        <v>69</v>
      </c>
      <c r="AY268" s="235" t="s">
        <v>114</v>
      </c>
    </row>
    <row r="269" s="14" customFormat="1">
      <c r="A269" s="14"/>
      <c r="B269" s="236"/>
      <c r="C269" s="237"/>
      <c r="D269" s="220" t="s">
        <v>126</v>
      </c>
      <c r="E269" s="238" t="s">
        <v>19</v>
      </c>
      <c r="F269" s="239" t="s">
        <v>128</v>
      </c>
      <c r="G269" s="237"/>
      <c r="H269" s="240">
        <v>37.299999999999997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126</v>
      </c>
      <c r="AU269" s="246" t="s">
        <v>79</v>
      </c>
      <c r="AV269" s="14" t="s">
        <v>129</v>
      </c>
      <c r="AW269" s="14" t="s">
        <v>31</v>
      </c>
      <c r="AX269" s="14" t="s">
        <v>77</v>
      </c>
      <c r="AY269" s="246" t="s">
        <v>114</v>
      </c>
    </row>
    <row r="270" s="2" customFormat="1" ht="33" customHeight="1">
      <c r="A270" s="41"/>
      <c r="B270" s="42"/>
      <c r="C270" s="207" t="s">
        <v>468</v>
      </c>
      <c r="D270" s="207" t="s">
        <v>117</v>
      </c>
      <c r="E270" s="208" t="s">
        <v>469</v>
      </c>
      <c r="F270" s="209" t="s">
        <v>470</v>
      </c>
      <c r="G270" s="210" t="s">
        <v>257</v>
      </c>
      <c r="H270" s="211">
        <v>37.299999999999997</v>
      </c>
      <c r="I270" s="212"/>
      <c r="J270" s="213">
        <f>ROUND(I270*H270,2)</f>
        <v>0</v>
      </c>
      <c r="K270" s="209" t="s">
        <v>138</v>
      </c>
      <c r="L270" s="47"/>
      <c r="M270" s="214" t="s">
        <v>19</v>
      </c>
      <c r="N270" s="215" t="s">
        <v>40</v>
      </c>
      <c r="O270" s="87"/>
      <c r="P270" s="216">
        <f>O270*H270</f>
        <v>0</v>
      </c>
      <c r="Q270" s="216">
        <v>0</v>
      </c>
      <c r="R270" s="216">
        <f>Q270*H270</f>
        <v>0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258</v>
      </c>
      <c r="AT270" s="218" t="s">
        <v>117</v>
      </c>
      <c r="AU270" s="218" t="s">
        <v>79</v>
      </c>
      <c r="AY270" s="20" t="s">
        <v>114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77</v>
      </c>
      <c r="BK270" s="219">
        <f>ROUND(I270*H270,2)</f>
        <v>0</v>
      </c>
      <c r="BL270" s="20" t="s">
        <v>258</v>
      </c>
      <c r="BM270" s="218" t="s">
        <v>471</v>
      </c>
    </row>
    <row r="271" s="2" customFormat="1">
      <c r="A271" s="41"/>
      <c r="B271" s="42"/>
      <c r="C271" s="43"/>
      <c r="D271" s="247" t="s">
        <v>140</v>
      </c>
      <c r="E271" s="43"/>
      <c r="F271" s="248" t="s">
        <v>472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140</v>
      </c>
      <c r="AU271" s="20" t="s">
        <v>79</v>
      </c>
    </row>
    <row r="272" s="15" customFormat="1">
      <c r="A272" s="15"/>
      <c r="B272" s="252"/>
      <c r="C272" s="253"/>
      <c r="D272" s="220" t="s">
        <v>126</v>
      </c>
      <c r="E272" s="254" t="s">
        <v>19</v>
      </c>
      <c r="F272" s="255" t="s">
        <v>465</v>
      </c>
      <c r="G272" s="253"/>
      <c r="H272" s="254" t="s">
        <v>19</v>
      </c>
      <c r="I272" s="256"/>
      <c r="J272" s="253"/>
      <c r="K272" s="253"/>
      <c r="L272" s="257"/>
      <c r="M272" s="258"/>
      <c r="N272" s="259"/>
      <c r="O272" s="259"/>
      <c r="P272" s="259"/>
      <c r="Q272" s="259"/>
      <c r="R272" s="259"/>
      <c r="S272" s="259"/>
      <c r="T272" s="260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1" t="s">
        <v>126</v>
      </c>
      <c r="AU272" s="261" t="s">
        <v>79</v>
      </c>
      <c r="AV272" s="15" t="s">
        <v>77</v>
      </c>
      <c r="AW272" s="15" t="s">
        <v>31</v>
      </c>
      <c r="AX272" s="15" t="s">
        <v>69</v>
      </c>
      <c r="AY272" s="261" t="s">
        <v>114</v>
      </c>
    </row>
    <row r="273" s="13" customFormat="1">
      <c r="A273" s="13"/>
      <c r="B273" s="225"/>
      <c r="C273" s="226"/>
      <c r="D273" s="220" t="s">
        <v>126</v>
      </c>
      <c r="E273" s="227" t="s">
        <v>19</v>
      </c>
      <c r="F273" s="228" t="s">
        <v>466</v>
      </c>
      <c r="G273" s="226"/>
      <c r="H273" s="229">
        <v>10.75</v>
      </c>
      <c r="I273" s="230"/>
      <c r="J273" s="226"/>
      <c r="K273" s="226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126</v>
      </c>
      <c r="AU273" s="235" t="s">
        <v>79</v>
      </c>
      <c r="AV273" s="13" t="s">
        <v>79</v>
      </c>
      <c r="AW273" s="13" t="s">
        <v>31</v>
      </c>
      <c r="AX273" s="13" t="s">
        <v>69</v>
      </c>
      <c r="AY273" s="235" t="s">
        <v>114</v>
      </c>
    </row>
    <row r="274" s="13" customFormat="1">
      <c r="A274" s="13"/>
      <c r="B274" s="225"/>
      <c r="C274" s="226"/>
      <c r="D274" s="220" t="s">
        <v>126</v>
      </c>
      <c r="E274" s="227" t="s">
        <v>19</v>
      </c>
      <c r="F274" s="228" t="s">
        <v>467</v>
      </c>
      <c r="G274" s="226"/>
      <c r="H274" s="229">
        <v>26.550000000000001</v>
      </c>
      <c r="I274" s="230"/>
      <c r="J274" s="226"/>
      <c r="K274" s="226"/>
      <c r="L274" s="231"/>
      <c r="M274" s="232"/>
      <c r="N274" s="233"/>
      <c r="O274" s="233"/>
      <c r="P274" s="233"/>
      <c r="Q274" s="233"/>
      <c r="R274" s="233"/>
      <c r="S274" s="233"/>
      <c r="T274" s="23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5" t="s">
        <v>126</v>
      </c>
      <c r="AU274" s="235" t="s">
        <v>79</v>
      </c>
      <c r="AV274" s="13" t="s">
        <v>79</v>
      </c>
      <c r="AW274" s="13" t="s">
        <v>31</v>
      </c>
      <c r="AX274" s="13" t="s">
        <v>69</v>
      </c>
      <c r="AY274" s="235" t="s">
        <v>114</v>
      </c>
    </row>
    <row r="275" s="14" customFormat="1">
      <c r="A275" s="14"/>
      <c r="B275" s="236"/>
      <c r="C275" s="237"/>
      <c r="D275" s="220" t="s">
        <v>126</v>
      </c>
      <c r="E275" s="238" t="s">
        <v>19</v>
      </c>
      <c r="F275" s="239" t="s">
        <v>128</v>
      </c>
      <c r="G275" s="237"/>
      <c r="H275" s="240">
        <v>37.299999999999997</v>
      </c>
      <c r="I275" s="241"/>
      <c r="J275" s="237"/>
      <c r="K275" s="237"/>
      <c r="L275" s="242"/>
      <c r="M275" s="243"/>
      <c r="N275" s="244"/>
      <c r="O275" s="244"/>
      <c r="P275" s="244"/>
      <c r="Q275" s="244"/>
      <c r="R275" s="244"/>
      <c r="S275" s="244"/>
      <c r="T275" s="24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6" t="s">
        <v>126</v>
      </c>
      <c r="AU275" s="246" t="s">
        <v>79</v>
      </c>
      <c r="AV275" s="14" t="s">
        <v>129</v>
      </c>
      <c r="AW275" s="14" t="s">
        <v>31</v>
      </c>
      <c r="AX275" s="14" t="s">
        <v>77</v>
      </c>
      <c r="AY275" s="246" t="s">
        <v>114</v>
      </c>
    </row>
    <row r="276" s="2" customFormat="1" ht="33" customHeight="1">
      <c r="A276" s="41"/>
      <c r="B276" s="42"/>
      <c r="C276" s="207" t="s">
        <v>473</v>
      </c>
      <c r="D276" s="207" t="s">
        <v>117</v>
      </c>
      <c r="E276" s="208" t="s">
        <v>474</v>
      </c>
      <c r="F276" s="209" t="s">
        <v>475</v>
      </c>
      <c r="G276" s="210" t="s">
        <v>257</v>
      </c>
      <c r="H276" s="211">
        <v>45</v>
      </c>
      <c r="I276" s="212"/>
      <c r="J276" s="213">
        <f>ROUND(I276*H276,2)</f>
        <v>0</v>
      </c>
      <c r="K276" s="209" t="s">
        <v>138</v>
      </c>
      <c r="L276" s="47"/>
      <c r="M276" s="214" t="s">
        <v>19</v>
      </c>
      <c r="N276" s="215" t="s">
        <v>40</v>
      </c>
      <c r="O276" s="87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258</v>
      </c>
      <c r="AT276" s="218" t="s">
        <v>117</v>
      </c>
      <c r="AU276" s="218" t="s">
        <v>79</v>
      </c>
      <c r="AY276" s="20" t="s">
        <v>114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77</v>
      </c>
      <c r="BK276" s="219">
        <f>ROUND(I276*H276,2)</f>
        <v>0</v>
      </c>
      <c r="BL276" s="20" t="s">
        <v>258</v>
      </c>
      <c r="BM276" s="218" t="s">
        <v>476</v>
      </c>
    </row>
    <row r="277" s="2" customFormat="1">
      <c r="A277" s="41"/>
      <c r="B277" s="42"/>
      <c r="C277" s="43"/>
      <c r="D277" s="247" t="s">
        <v>140</v>
      </c>
      <c r="E277" s="43"/>
      <c r="F277" s="248" t="s">
        <v>477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140</v>
      </c>
      <c r="AU277" s="20" t="s">
        <v>79</v>
      </c>
    </row>
    <row r="278" s="15" customFormat="1">
      <c r="A278" s="15"/>
      <c r="B278" s="252"/>
      <c r="C278" s="253"/>
      <c r="D278" s="220" t="s">
        <v>126</v>
      </c>
      <c r="E278" s="254" t="s">
        <v>19</v>
      </c>
      <c r="F278" s="255" t="s">
        <v>465</v>
      </c>
      <c r="G278" s="253"/>
      <c r="H278" s="254" t="s">
        <v>19</v>
      </c>
      <c r="I278" s="256"/>
      <c r="J278" s="253"/>
      <c r="K278" s="253"/>
      <c r="L278" s="257"/>
      <c r="M278" s="258"/>
      <c r="N278" s="259"/>
      <c r="O278" s="259"/>
      <c r="P278" s="259"/>
      <c r="Q278" s="259"/>
      <c r="R278" s="259"/>
      <c r="S278" s="259"/>
      <c r="T278" s="260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1" t="s">
        <v>126</v>
      </c>
      <c r="AU278" s="261" t="s">
        <v>79</v>
      </c>
      <c r="AV278" s="15" t="s">
        <v>77</v>
      </c>
      <c r="AW278" s="15" t="s">
        <v>31</v>
      </c>
      <c r="AX278" s="15" t="s">
        <v>69</v>
      </c>
      <c r="AY278" s="261" t="s">
        <v>114</v>
      </c>
    </row>
    <row r="279" s="13" customFormat="1">
      <c r="A279" s="13"/>
      <c r="B279" s="225"/>
      <c r="C279" s="226"/>
      <c r="D279" s="220" t="s">
        <v>126</v>
      </c>
      <c r="E279" s="227" t="s">
        <v>19</v>
      </c>
      <c r="F279" s="228" t="s">
        <v>478</v>
      </c>
      <c r="G279" s="226"/>
      <c r="H279" s="229">
        <v>60</v>
      </c>
      <c r="I279" s="230"/>
      <c r="J279" s="226"/>
      <c r="K279" s="226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126</v>
      </c>
      <c r="AU279" s="235" t="s">
        <v>79</v>
      </c>
      <c r="AV279" s="13" t="s">
        <v>79</v>
      </c>
      <c r="AW279" s="13" t="s">
        <v>31</v>
      </c>
      <c r="AX279" s="13" t="s">
        <v>69</v>
      </c>
      <c r="AY279" s="235" t="s">
        <v>114</v>
      </c>
    </row>
    <row r="280" s="13" customFormat="1">
      <c r="A280" s="13"/>
      <c r="B280" s="225"/>
      <c r="C280" s="226"/>
      <c r="D280" s="220" t="s">
        <v>126</v>
      </c>
      <c r="E280" s="227" t="s">
        <v>19</v>
      </c>
      <c r="F280" s="228" t="s">
        <v>479</v>
      </c>
      <c r="G280" s="226"/>
      <c r="H280" s="229">
        <v>-15</v>
      </c>
      <c r="I280" s="230"/>
      <c r="J280" s="226"/>
      <c r="K280" s="226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126</v>
      </c>
      <c r="AU280" s="235" t="s">
        <v>79</v>
      </c>
      <c r="AV280" s="13" t="s">
        <v>79</v>
      </c>
      <c r="AW280" s="13" t="s">
        <v>31</v>
      </c>
      <c r="AX280" s="13" t="s">
        <v>69</v>
      </c>
      <c r="AY280" s="235" t="s">
        <v>114</v>
      </c>
    </row>
    <row r="281" s="14" customFormat="1">
      <c r="A281" s="14"/>
      <c r="B281" s="236"/>
      <c r="C281" s="237"/>
      <c r="D281" s="220" t="s">
        <v>126</v>
      </c>
      <c r="E281" s="238" t="s">
        <v>19</v>
      </c>
      <c r="F281" s="239" t="s">
        <v>128</v>
      </c>
      <c r="G281" s="237"/>
      <c r="H281" s="240">
        <v>45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126</v>
      </c>
      <c r="AU281" s="246" t="s">
        <v>79</v>
      </c>
      <c r="AV281" s="14" t="s">
        <v>129</v>
      </c>
      <c r="AW281" s="14" t="s">
        <v>31</v>
      </c>
      <c r="AX281" s="14" t="s">
        <v>77</v>
      </c>
      <c r="AY281" s="246" t="s">
        <v>114</v>
      </c>
    </row>
    <row r="282" s="2" customFormat="1" ht="33" customHeight="1">
      <c r="A282" s="41"/>
      <c r="B282" s="42"/>
      <c r="C282" s="207" t="s">
        <v>480</v>
      </c>
      <c r="D282" s="207" t="s">
        <v>117</v>
      </c>
      <c r="E282" s="208" t="s">
        <v>481</v>
      </c>
      <c r="F282" s="209" t="s">
        <v>482</v>
      </c>
      <c r="G282" s="210" t="s">
        <v>257</v>
      </c>
      <c r="H282" s="211">
        <v>45</v>
      </c>
      <c r="I282" s="212"/>
      <c r="J282" s="213">
        <f>ROUND(I282*H282,2)</f>
        <v>0</v>
      </c>
      <c r="K282" s="209" t="s">
        <v>138</v>
      </c>
      <c r="L282" s="47"/>
      <c r="M282" s="214" t="s">
        <v>19</v>
      </c>
      <c r="N282" s="215" t="s">
        <v>40</v>
      </c>
      <c r="O282" s="87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258</v>
      </c>
      <c r="AT282" s="218" t="s">
        <v>117</v>
      </c>
      <c r="AU282" s="218" t="s">
        <v>79</v>
      </c>
      <c r="AY282" s="20" t="s">
        <v>114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77</v>
      </c>
      <c r="BK282" s="219">
        <f>ROUND(I282*H282,2)</f>
        <v>0</v>
      </c>
      <c r="BL282" s="20" t="s">
        <v>258</v>
      </c>
      <c r="BM282" s="218" t="s">
        <v>483</v>
      </c>
    </row>
    <row r="283" s="2" customFormat="1">
      <c r="A283" s="41"/>
      <c r="B283" s="42"/>
      <c r="C283" s="43"/>
      <c r="D283" s="247" t="s">
        <v>140</v>
      </c>
      <c r="E283" s="43"/>
      <c r="F283" s="248" t="s">
        <v>484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140</v>
      </c>
      <c r="AU283" s="20" t="s">
        <v>79</v>
      </c>
    </row>
    <row r="284" s="15" customFormat="1">
      <c r="A284" s="15"/>
      <c r="B284" s="252"/>
      <c r="C284" s="253"/>
      <c r="D284" s="220" t="s">
        <v>126</v>
      </c>
      <c r="E284" s="254" t="s">
        <v>19</v>
      </c>
      <c r="F284" s="255" t="s">
        <v>465</v>
      </c>
      <c r="G284" s="253"/>
      <c r="H284" s="254" t="s">
        <v>19</v>
      </c>
      <c r="I284" s="256"/>
      <c r="J284" s="253"/>
      <c r="K284" s="253"/>
      <c r="L284" s="257"/>
      <c r="M284" s="258"/>
      <c r="N284" s="259"/>
      <c r="O284" s="259"/>
      <c r="P284" s="259"/>
      <c r="Q284" s="259"/>
      <c r="R284" s="259"/>
      <c r="S284" s="259"/>
      <c r="T284" s="260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1" t="s">
        <v>126</v>
      </c>
      <c r="AU284" s="261" t="s">
        <v>79</v>
      </c>
      <c r="AV284" s="15" t="s">
        <v>77</v>
      </c>
      <c r="AW284" s="15" t="s">
        <v>31</v>
      </c>
      <c r="AX284" s="15" t="s">
        <v>69</v>
      </c>
      <c r="AY284" s="261" t="s">
        <v>114</v>
      </c>
    </row>
    <row r="285" s="13" customFormat="1">
      <c r="A285" s="13"/>
      <c r="B285" s="225"/>
      <c r="C285" s="226"/>
      <c r="D285" s="220" t="s">
        <v>126</v>
      </c>
      <c r="E285" s="227" t="s">
        <v>19</v>
      </c>
      <c r="F285" s="228" t="s">
        <v>478</v>
      </c>
      <c r="G285" s="226"/>
      <c r="H285" s="229">
        <v>60</v>
      </c>
      <c r="I285" s="230"/>
      <c r="J285" s="226"/>
      <c r="K285" s="226"/>
      <c r="L285" s="231"/>
      <c r="M285" s="232"/>
      <c r="N285" s="233"/>
      <c r="O285" s="233"/>
      <c r="P285" s="233"/>
      <c r="Q285" s="233"/>
      <c r="R285" s="233"/>
      <c r="S285" s="233"/>
      <c r="T285" s="23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5" t="s">
        <v>126</v>
      </c>
      <c r="AU285" s="235" t="s">
        <v>79</v>
      </c>
      <c r="AV285" s="13" t="s">
        <v>79</v>
      </c>
      <c r="AW285" s="13" t="s">
        <v>31</v>
      </c>
      <c r="AX285" s="13" t="s">
        <v>69</v>
      </c>
      <c r="AY285" s="235" t="s">
        <v>114</v>
      </c>
    </row>
    <row r="286" s="13" customFormat="1">
      <c r="A286" s="13"/>
      <c r="B286" s="225"/>
      <c r="C286" s="226"/>
      <c r="D286" s="220" t="s">
        <v>126</v>
      </c>
      <c r="E286" s="227" t="s">
        <v>19</v>
      </c>
      <c r="F286" s="228" t="s">
        <v>479</v>
      </c>
      <c r="G286" s="226"/>
      <c r="H286" s="229">
        <v>-15</v>
      </c>
      <c r="I286" s="230"/>
      <c r="J286" s="226"/>
      <c r="K286" s="226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126</v>
      </c>
      <c r="AU286" s="235" t="s">
        <v>79</v>
      </c>
      <c r="AV286" s="13" t="s">
        <v>79</v>
      </c>
      <c r="AW286" s="13" t="s">
        <v>31</v>
      </c>
      <c r="AX286" s="13" t="s">
        <v>69</v>
      </c>
      <c r="AY286" s="235" t="s">
        <v>114</v>
      </c>
    </row>
    <row r="287" s="14" customFormat="1">
      <c r="A287" s="14"/>
      <c r="B287" s="236"/>
      <c r="C287" s="237"/>
      <c r="D287" s="220" t="s">
        <v>126</v>
      </c>
      <c r="E287" s="238" t="s">
        <v>19</v>
      </c>
      <c r="F287" s="239" t="s">
        <v>128</v>
      </c>
      <c r="G287" s="237"/>
      <c r="H287" s="240">
        <v>45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6" t="s">
        <v>126</v>
      </c>
      <c r="AU287" s="246" t="s">
        <v>79</v>
      </c>
      <c r="AV287" s="14" t="s">
        <v>129</v>
      </c>
      <c r="AW287" s="14" t="s">
        <v>31</v>
      </c>
      <c r="AX287" s="14" t="s">
        <v>77</v>
      </c>
      <c r="AY287" s="246" t="s">
        <v>114</v>
      </c>
    </row>
    <row r="288" s="2" customFormat="1" ht="16.5" customHeight="1">
      <c r="A288" s="41"/>
      <c r="B288" s="42"/>
      <c r="C288" s="207" t="s">
        <v>485</v>
      </c>
      <c r="D288" s="207" t="s">
        <v>117</v>
      </c>
      <c r="E288" s="208" t="s">
        <v>486</v>
      </c>
      <c r="F288" s="209" t="s">
        <v>487</v>
      </c>
      <c r="G288" s="210" t="s">
        <v>488</v>
      </c>
      <c r="H288" s="211">
        <v>119.744</v>
      </c>
      <c r="I288" s="212"/>
      <c r="J288" s="213">
        <f>ROUND(I288*H288,2)</f>
        <v>0</v>
      </c>
      <c r="K288" s="209" t="s">
        <v>138</v>
      </c>
      <c r="L288" s="47"/>
      <c r="M288" s="214" t="s">
        <v>19</v>
      </c>
      <c r="N288" s="215" t="s">
        <v>40</v>
      </c>
      <c r="O288" s="87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258</v>
      </c>
      <c r="AT288" s="218" t="s">
        <v>117</v>
      </c>
      <c r="AU288" s="218" t="s">
        <v>79</v>
      </c>
      <c r="AY288" s="20" t="s">
        <v>114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77</v>
      </c>
      <c r="BK288" s="219">
        <f>ROUND(I288*H288,2)</f>
        <v>0</v>
      </c>
      <c r="BL288" s="20" t="s">
        <v>258</v>
      </c>
      <c r="BM288" s="218" t="s">
        <v>489</v>
      </c>
    </row>
    <row r="289" s="2" customFormat="1">
      <c r="A289" s="41"/>
      <c r="B289" s="42"/>
      <c r="C289" s="43"/>
      <c r="D289" s="247" t="s">
        <v>140</v>
      </c>
      <c r="E289" s="43"/>
      <c r="F289" s="248" t="s">
        <v>490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140</v>
      </c>
      <c r="AU289" s="20" t="s">
        <v>79</v>
      </c>
    </row>
    <row r="290" s="13" customFormat="1">
      <c r="A290" s="13"/>
      <c r="B290" s="225"/>
      <c r="C290" s="226"/>
      <c r="D290" s="220" t="s">
        <v>126</v>
      </c>
      <c r="E290" s="227" t="s">
        <v>19</v>
      </c>
      <c r="F290" s="228" t="s">
        <v>491</v>
      </c>
      <c r="G290" s="226"/>
      <c r="H290" s="229">
        <v>119.744</v>
      </c>
      <c r="I290" s="230"/>
      <c r="J290" s="226"/>
      <c r="K290" s="226"/>
      <c r="L290" s="231"/>
      <c r="M290" s="232"/>
      <c r="N290" s="233"/>
      <c r="O290" s="233"/>
      <c r="P290" s="233"/>
      <c r="Q290" s="233"/>
      <c r="R290" s="233"/>
      <c r="S290" s="233"/>
      <c r="T290" s="23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5" t="s">
        <v>126</v>
      </c>
      <c r="AU290" s="235" t="s">
        <v>79</v>
      </c>
      <c r="AV290" s="13" t="s">
        <v>79</v>
      </c>
      <c r="AW290" s="13" t="s">
        <v>31</v>
      </c>
      <c r="AX290" s="13" t="s">
        <v>69</v>
      </c>
      <c r="AY290" s="235" t="s">
        <v>114</v>
      </c>
    </row>
    <row r="291" s="14" customFormat="1">
      <c r="A291" s="14"/>
      <c r="B291" s="236"/>
      <c r="C291" s="237"/>
      <c r="D291" s="220" t="s">
        <v>126</v>
      </c>
      <c r="E291" s="238" t="s">
        <v>19</v>
      </c>
      <c r="F291" s="239" t="s">
        <v>128</v>
      </c>
      <c r="G291" s="237"/>
      <c r="H291" s="240">
        <v>119.744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126</v>
      </c>
      <c r="AU291" s="246" t="s">
        <v>79</v>
      </c>
      <c r="AV291" s="14" t="s">
        <v>129</v>
      </c>
      <c r="AW291" s="14" t="s">
        <v>31</v>
      </c>
      <c r="AX291" s="14" t="s">
        <v>77</v>
      </c>
      <c r="AY291" s="246" t="s">
        <v>114</v>
      </c>
    </row>
    <row r="292" s="2" customFormat="1" ht="16.5" customHeight="1">
      <c r="A292" s="41"/>
      <c r="B292" s="42"/>
      <c r="C292" s="207" t="s">
        <v>492</v>
      </c>
      <c r="D292" s="207" t="s">
        <v>117</v>
      </c>
      <c r="E292" s="208" t="s">
        <v>493</v>
      </c>
      <c r="F292" s="209" t="s">
        <v>494</v>
      </c>
      <c r="G292" s="210" t="s">
        <v>277</v>
      </c>
      <c r="H292" s="211">
        <v>10</v>
      </c>
      <c r="I292" s="212"/>
      <c r="J292" s="213">
        <f>ROUND(I292*H292,2)</f>
        <v>0</v>
      </c>
      <c r="K292" s="209" t="s">
        <v>138</v>
      </c>
      <c r="L292" s="47"/>
      <c r="M292" s="214" t="s">
        <v>19</v>
      </c>
      <c r="N292" s="215" t="s">
        <v>40</v>
      </c>
      <c r="O292" s="87"/>
      <c r="P292" s="216">
        <f>O292*H292</f>
        <v>0</v>
      </c>
      <c r="Q292" s="216">
        <v>0.0038</v>
      </c>
      <c r="R292" s="216">
        <f>Q292*H292</f>
        <v>0.037999999999999999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258</v>
      </c>
      <c r="AT292" s="218" t="s">
        <v>117</v>
      </c>
      <c r="AU292" s="218" t="s">
        <v>79</v>
      </c>
      <c r="AY292" s="20" t="s">
        <v>114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77</v>
      </c>
      <c r="BK292" s="219">
        <f>ROUND(I292*H292,2)</f>
        <v>0</v>
      </c>
      <c r="BL292" s="20" t="s">
        <v>258</v>
      </c>
      <c r="BM292" s="218" t="s">
        <v>495</v>
      </c>
    </row>
    <row r="293" s="2" customFormat="1">
      <c r="A293" s="41"/>
      <c r="B293" s="42"/>
      <c r="C293" s="43"/>
      <c r="D293" s="247" t="s">
        <v>140</v>
      </c>
      <c r="E293" s="43"/>
      <c r="F293" s="248" t="s">
        <v>496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140</v>
      </c>
      <c r="AU293" s="20" t="s">
        <v>79</v>
      </c>
    </row>
    <row r="294" s="13" customFormat="1">
      <c r="A294" s="13"/>
      <c r="B294" s="225"/>
      <c r="C294" s="226"/>
      <c r="D294" s="220" t="s">
        <v>126</v>
      </c>
      <c r="E294" s="227" t="s">
        <v>19</v>
      </c>
      <c r="F294" s="228" t="s">
        <v>497</v>
      </c>
      <c r="G294" s="226"/>
      <c r="H294" s="229">
        <v>10</v>
      </c>
      <c r="I294" s="230"/>
      <c r="J294" s="226"/>
      <c r="K294" s="226"/>
      <c r="L294" s="231"/>
      <c r="M294" s="232"/>
      <c r="N294" s="233"/>
      <c r="O294" s="233"/>
      <c r="P294" s="233"/>
      <c r="Q294" s="233"/>
      <c r="R294" s="233"/>
      <c r="S294" s="233"/>
      <c r="T294" s="23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5" t="s">
        <v>126</v>
      </c>
      <c r="AU294" s="235" t="s">
        <v>79</v>
      </c>
      <c r="AV294" s="13" t="s">
        <v>79</v>
      </c>
      <c r="AW294" s="13" t="s">
        <v>31</v>
      </c>
      <c r="AX294" s="13" t="s">
        <v>69</v>
      </c>
      <c r="AY294" s="235" t="s">
        <v>114</v>
      </c>
    </row>
    <row r="295" s="14" customFormat="1">
      <c r="A295" s="14"/>
      <c r="B295" s="236"/>
      <c r="C295" s="237"/>
      <c r="D295" s="220" t="s">
        <v>126</v>
      </c>
      <c r="E295" s="238" t="s">
        <v>19</v>
      </c>
      <c r="F295" s="239" t="s">
        <v>128</v>
      </c>
      <c r="G295" s="237"/>
      <c r="H295" s="240">
        <v>10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6" t="s">
        <v>126</v>
      </c>
      <c r="AU295" s="246" t="s">
        <v>79</v>
      </c>
      <c r="AV295" s="14" t="s">
        <v>129</v>
      </c>
      <c r="AW295" s="14" t="s">
        <v>31</v>
      </c>
      <c r="AX295" s="14" t="s">
        <v>77</v>
      </c>
      <c r="AY295" s="246" t="s">
        <v>114</v>
      </c>
    </row>
    <row r="296" s="2" customFormat="1" ht="16.5" customHeight="1">
      <c r="A296" s="41"/>
      <c r="B296" s="42"/>
      <c r="C296" s="207" t="s">
        <v>498</v>
      </c>
      <c r="D296" s="207" t="s">
        <v>117</v>
      </c>
      <c r="E296" s="208" t="s">
        <v>499</v>
      </c>
      <c r="F296" s="209" t="s">
        <v>500</v>
      </c>
      <c r="G296" s="210" t="s">
        <v>257</v>
      </c>
      <c r="H296" s="211">
        <v>20</v>
      </c>
      <c r="I296" s="212"/>
      <c r="J296" s="213">
        <f>ROUND(I296*H296,2)</f>
        <v>0</v>
      </c>
      <c r="K296" s="209" t="s">
        <v>138</v>
      </c>
      <c r="L296" s="47"/>
      <c r="M296" s="214" t="s">
        <v>19</v>
      </c>
      <c r="N296" s="215" t="s">
        <v>40</v>
      </c>
      <c r="O296" s="87"/>
      <c r="P296" s="216">
        <f>O296*H296</f>
        <v>0</v>
      </c>
      <c r="Q296" s="216">
        <v>0.0012700000000000001</v>
      </c>
      <c r="R296" s="216">
        <f>Q296*H296</f>
        <v>0.025400000000000002</v>
      </c>
      <c r="S296" s="216">
        <v>0</v>
      </c>
      <c r="T296" s="217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8" t="s">
        <v>258</v>
      </c>
      <c r="AT296" s="218" t="s">
        <v>117</v>
      </c>
      <c r="AU296" s="218" t="s">
        <v>79</v>
      </c>
      <c r="AY296" s="20" t="s">
        <v>114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20" t="s">
        <v>77</v>
      </c>
      <c r="BK296" s="219">
        <f>ROUND(I296*H296,2)</f>
        <v>0</v>
      </c>
      <c r="BL296" s="20" t="s">
        <v>258</v>
      </c>
      <c r="BM296" s="218" t="s">
        <v>501</v>
      </c>
    </row>
    <row r="297" s="2" customFormat="1">
      <c r="A297" s="41"/>
      <c r="B297" s="42"/>
      <c r="C297" s="43"/>
      <c r="D297" s="247" t="s">
        <v>140</v>
      </c>
      <c r="E297" s="43"/>
      <c r="F297" s="248" t="s">
        <v>502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140</v>
      </c>
      <c r="AU297" s="20" t="s">
        <v>79</v>
      </c>
    </row>
    <row r="298" s="13" customFormat="1">
      <c r="A298" s="13"/>
      <c r="B298" s="225"/>
      <c r="C298" s="226"/>
      <c r="D298" s="220" t="s">
        <v>126</v>
      </c>
      <c r="E298" s="227" t="s">
        <v>19</v>
      </c>
      <c r="F298" s="228" t="s">
        <v>503</v>
      </c>
      <c r="G298" s="226"/>
      <c r="H298" s="229">
        <v>20</v>
      </c>
      <c r="I298" s="230"/>
      <c r="J298" s="226"/>
      <c r="K298" s="226"/>
      <c r="L298" s="231"/>
      <c r="M298" s="232"/>
      <c r="N298" s="233"/>
      <c r="O298" s="233"/>
      <c r="P298" s="233"/>
      <c r="Q298" s="233"/>
      <c r="R298" s="233"/>
      <c r="S298" s="233"/>
      <c r="T298" s="23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5" t="s">
        <v>126</v>
      </c>
      <c r="AU298" s="235" t="s">
        <v>79</v>
      </c>
      <c r="AV298" s="13" t="s">
        <v>79</v>
      </c>
      <c r="AW298" s="13" t="s">
        <v>31</v>
      </c>
      <c r="AX298" s="13" t="s">
        <v>69</v>
      </c>
      <c r="AY298" s="235" t="s">
        <v>114</v>
      </c>
    </row>
    <row r="299" s="14" customFormat="1">
      <c r="A299" s="14"/>
      <c r="B299" s="236"/>
      <c r="C299" s="237"/>
      <c r="D299" s="220" t="s">
        <v>126</v>
      </c>
      <c r="E299" s="238" t="s">
        <v>19</v>
      </c>
      <c r="F299" s="239" t="s">
        <v>128</v>
      </c>
      <c r="G299" s="237"/>
      <c r="H299" s="240">
        <v>20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6" t="s">
        <v>126</v>
      </c>
      <c r="AU299" s="246" t="s">
        <v>79</v>
      </c>
      <c r="AV299" s="14" t="s">
        <v>129</v>
      </c>
      <c r="AW299" s="14" t="s">
        <v>31</v>
      </c>
      <c r="AX299" s="14" t="s">
        <v>77</v>
      </c>
      <c r="AY299" s="246" t="s">
        <v>114</v>
      </c>
    </row>
    <row r="300" s="2" customFormat="1" ht="16.5" customHeight="1">
      <c r="A300" s="41"/>
      <c r="B300" s="42"/>
      <c r="C300" s="207" t="s">
        <v>504</v>
      </c>
      <c r="D300" s="207" t="s">
        <v>117</v>
      </c>
      <c r="E300" s="208" t="s">
        <v>505</v>
      </c>
      <c r="F300" s="209" t="s">
        <v>506</v>
      </c>
      <c r="G300" s="210" t="s">
        <v>277</v>
      </c>
      <c r="H300" s="211">
        <v>30</v>
      </c>
      <c r="I300" s="212"/>
      <c r="J300" s="213">
        <f>ROUND(I300*H300,2)</f>
        <v>0</v>
      </c>
      <c r="K300" s="209" t="s">
        <v>138</v>
      </c>
      <c r="L300" s="47"/>
      <c r="M300" s="214" t="s">
        <v>19</v>
      </c>
      <c r="N300" s="215" t="s">
        <v>40</v>
      </c>
      <c r="O300" s="87"/>
      <c r="P300" s="216">
        <f>O300*H300</f>
        <v>0</v>
      </c>
      <c r="Q300" s="216">
        <v>0.0076</v>
      </c>
      <c r="R300" s="216">
        <f>Q300*H300</f>
        <v>0.22800000000000001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258</v>
      </c>
      <c r="AT300" s="218" t="s">
        <v>117</v>
      </c>
      <c r="AU300" s="218" t="s">
        <v>79</v>
      </c>
      <c r="AY300" s="20" t="s">
        <v>114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77</v>
      </c>
      <c r="BK300" s="219">
        <f>ROUND(I300*H300,2)</f>
        <v>0</v>
      </c>
      <c r="BL300" s="20" t="s">
        <v>258</v>
      </c>
      <c r="BM300" s="218" t="s">
        <v>507</v>
      </c>
    </row>
    <row r="301" s="2" customFormat="1">
      <c r="A301" s="41"/>
      <c r="B301" s="42"/>
      <c r="C301" s="43"/>
      <c r="D301" s="247" t="s">
        <v>140</v>
      </c>
      <c r="E301" s="43"/>
      <c r="F301" s="248" t="s">
        <v>508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140</v>
      </c>
      <c r="AU301" s="20" t="s">
        <v>79</v>
      </c>
    </row>
    <row r="302" s="13" customFormat="1">
      <c r="A302" s="13"/>
      <c r="B302" s="225"/>
      <c r="C302" s="226"/>
      <c r="D302" s="220" t="s">
        <v>126</v>
      </c>
      <c r="E302" s="227" t="s">
        <v>19</v>
      </c>
      <c r="F302" s="228" t="s">
        <v>509</v>
      </c>
      <c r="G302" s="226"/>
      <c r="H302" s="229">
        <v>30</v>
      </c>
      <c r="I302" s="230"/>
      <c r="J302" s="226"/>
      <c r="K302" s="226"/>
      <c r="L302" s="231"/>
      <c r="M302" s="232"/>
      <c r="N302" s="233"/>
      <c r="O302" s="233"/>
      <c r="P302" s="233"/>
      <c r="Q302" s="233"/>
      <c r="R302" s="233"/>
      <c r="S302" s="233"/>
      <c r="T302" s="23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5" t="s">
        <v>126</v>
      </c>
      <c r="AU302" s="235" t="s">
        <v>79</v>
      </c>
      <c r="AV302" s="13" t="s">
        <v>79</v>
      </c>
      <c r="AW302" s="13" t="s">
        <v>31</v>
      </c>
      <c r="AX302" s="13" t="s">
        <v>69</v>
      </c>
      <c r="AY302" s="235" t="s">
        <v>114</v>
      </c>
    </row>
    <row r="303" s="14" customFormat="1">
      <c r="A303" s="14"/>
      <c r="B303" s="236"/>
      <c r="C303" s="237"/>
      <c r="D303" s="220" t="s">
        <v>126</v>
      </c>
      <c r="E303" s="238" t="s">
        <v>19</v>
      </c>
      <c r="F303" s="239" t="s">
        <v>128</v>
      </c>
      <c r="G303" s="237"/>
      <c r="H303" s="240">
        <v>30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6" t="s">
        <v>126</v>
      </c>
      <c r="AU303" s="246" t="s">
        <v>79</v>
      </c>
      <c r="AV303" s="14" t="s">
        <v>129</v>
      </c>
      <c r="AW303" s="14" t="s">
        <v>31</v>
      </c>
      <c r="AX303" s="14" t="s">
        <v>77</v>
      </c>
      <c r="AY303" s="246" t="s">
        <v>114</v>
      </c>
    </row>
    <row r="304" s="2" customFormat="1" ht="21.75" customHeight="1">
      <c r="A304" s="41"/>
      <c r="B304" s="42"/>
      <c r="C304" s="207" t="s">
        <v>510</v>
      </c>
      <c r="D304" s="207" t="s">
        <v>117</v>
      </c>
      <c r="E304" s="208" t="s">
        <v>511</v>
      </c>
      <c r="F304" s="209" t="s">
        <v>512</v>
      </c>
      <c r="G304" s="210" t="s">
        <v>277</v>
      </c>
      <c r="H304" s="211">
        <v>2</v>
      </c>
      <c r="I304" s="212"/>
      <c r="J304" s="213">
        <f>ROUND(I304*H304,2)</f>
        <v>0</v>
      </c>
      <c r="K304" s="209" t="s">
        <v>121</v>
      </c>
      <c r="L304" s="47"/>
      <c r="M304" s="214" t="s">
        <v>19</v>
      </c>
      <c r="N304" s="215" t="s">
        <v>40</v>
      </c>
      <c r="O304" s="87"/>
      <c r="P304" s="216">
        <f>O304*H304</f>
        <v>0</v>
      </c>
      <c r="Q304" s="216">
        <v>0</v>
      </c>
      <c r="R304" s="216">
        <f>Q304*H304</f>
        <v>0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258</v>
      </c>
      <c r="AT304" s="218" t="s">
        <v>117</v>
      </c>
      <c r="AU304" s="218" t="s">
        <v>79</v>
      </c>
      <c r="AY304" s="20" t="s">
        <v>114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77</v>
      </c>
      <c r="BK304" s="219">
        <f>ROUND(I304*H304,2)</f>
        <v>0</v>
      </c>
      <c r="BL304" s="20" t="s">
        <v>258</v>
      </c>
      <c r="BM304" s="218" t="s">
        <v>513</v>
      </c>
    </row>
    <row r="305" s="2" customFormat="1">
      <c r="A305" s="41"/>
      <c r="B305" s="42"/>
      <c r="C305" s="43"/>
      <c r="D305" s="220" t="s">
        <v>124</v>
      </c>
      <c r="E305" s="43"/>
      <c r="F305" s="221" t="s">
        <v>514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124</v>
      </c>
      <c r="AU305" s="20" t="s">
        <v>79</v>
      </c>
    </row>
    <row r="306" s="15" customFormat="1">
      <c r="A306" s="15"/>
      <c r="B306" s="252"/>
      <c r="C306" s="253"/>
      <c r="D306" s="220" t="s">
        <v>126</v>
      </c>
      <c r="E306" s="254" t="s">
        <v>19</v>
      </c>
      <c r="F306" s="255" t="s">
        <v>515</v>
      </c>
      <c r="G306" s="253"/>
      <c r="H306" s="254" t="s">
        <v>19</v>
      </c>
      <c r="I306" s="256"/>
      <c r="J306" s="253"/>
      <c r="K306" s="253"/>
      <c r="L306" s="257"/>
      <c r="M306" s="258"/>
      <c r="N306" s="259"/>
      <c r="O306" s="259"/>
      <c r="P306" s="259"/>
      <c r="Q306" s="259"/>
      <c r="R306" s="259"/>
      <c r="S306" s="259"/>
      <c r="T306" s="260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1" t="s">
        <v>126</v>
      </c>
      <c r="AU306" s="261" t="s">
        <v>79</v>
      </c>
      <c r="AV306" s="15" t="s">
        <v>77</v>
      </c>
      <c r="AW306" s="15" t="s">
        <v>31</v>
      </c>
      <c r="AX306" s="15" t="s">
        <v>69</v>
      </c>
      <c r="AY306" s="261" t="s">
        <v>114</v>
      </c>
    </row>
    <row r="307" s="13" customFormat="1">
      <c r="A307" s="13"/>
      <c r="B307" s="225"/>
      <c r="C307" s="226"/>
      <c r="D307" s="220" t="s">
        <v>126</v>
      </c>
      <c r="E307" s="227" t="s">
        <v>19</v>
      </c>
      <c r="F307" s="228" t="s">
        <v>516</v>
      </c>
      <c r="G307" s="226"/>
      <c r="H307" s="229">
        <v>2</v>
      </c>
      <c r="I307" s="230"/>
      <c r="J307" s="226"/>
      <c r="K307" s="226"/>
      <c r="L307" s="231"/>
      <c r="M307" s="232"/>
      <c r="N307" s="233"/>
      <c r="O307" s="233"/>
      <c r="P307" s="233"/>
      <c r="Q307" s="233"/>
      <c r="R307" s="233"/>
      <c r="S307" s="233"/>
      <c r="T307" s="23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5" t="s">
        <v>126</v>
      </c>
      <c r="AU307" s="235" t="s">
        <v>79</v>
      </c>
      <c r="AV307" s="13" t="s">
        <v>79</v>
      </c>
      <c r="AW307" s="13" t="s">
        <v>31</v>
      </c>
      <c r="AX307" s="13" t="s">
        <v>69</v>
      </c>
      <c r="AY307" s="235" t="s">
        <v>114</v>
      </c>
    </row>
    <row r="308" s="14" customFormat="1">
      <c r="A308" s="14"/>
      <c r="B308" s="236"/>
      <c r="C308" s="237"/>
      <c r="D308" s="220" t="s">
        <v>126</v>
      </c>
      <c r="E308" s="238" t="s">
        <v>19</v>
      </c>
      <c r="F308" s="239" t="s">
        <v>128</v>
      </c>
      <c r="G308" s="237"/>
      <c r="H308" s="240">
        <v>2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6" t="s">
        <v>126</v>
      </c>
      <c r="AU308" s="246" t="s">
        <v>79</v>
      </c>
      <c r="AV308" s="14" t="s">
        <v>129</v>
      </c>
      <c r="AW308" s="14" t="s">
        <v>31</v>
      </c>
      <c r="AX308" s="14" t="s">
        <v>77</v>
      </c>
      <c r="AY308" s="246" t="s">
        <v>114</v>
      </c>
    </row>
    <row r="309" s="2" customFormat="1" ht="16.5" customHeight="1">
      <c r="A309" s="41"/>
      <c r="B309" s="42"/>
      <c r="C309" s="207" t="s">
        <v>517</v>
      </c>
      <c r="D309" s="207" t="s">
        <v>117</v>
      </c>
      <c r="E309" s="208" t="s">
        <v>518</v>
      </c>
      <c r="F309" s="209" t="s">
        <v>519</v>
      </c>
      <c r="G309" s="210" t="s">
        <v>257</v>
      </c>
      <c r="H309" s="211">
        <v>100</v>
      </c>
      <c r="I309" s="212"/>
      <c r="J309" s="213">
        <f>ROUND(I309*H309,2)</f>
        <v>0</v>
      </c>
      <c r="K309" s="209" t="s">
        <v>138</v>
      </c>
      <c r="L309" s="47"/>
      <c r="M309" s="214" t="s">
        <v>19</v>
      </c>
      <c r="N309" s="215" t="s">
        <v>40</v>
      </c>
      <c r="O309" s="87"/>
      <c r="P309" s="216">
        <f>O309*H309</f>
        <v>0</v>
      </c>
      <c r="Q309" s="216">
        <v>0.0019</v>
      </c>
      <c r="R309" s="216">
        <f>Q309*H309</f>
        <v>0.19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258</v>
      </c>
      <c r="AT309" s="218" t="s">
        <v>117</v>
      </c>
      <c r="AU309" s="218" t="s">
        <v>79</v>
      </c>
      <c r="AY309" s="20" t="s">
        <v>114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77</v>
      </c>
      <c r="BK309" s="219">
        <f>ROUND(I309*H309,2)</f>
        <v>0</v>
      </c>
      <c r="BL309" s="20" t="s">
        <v>258</v>
      </c>
      <c r="BM309" s="218" t="s">
        <v>520</v>
      </c>
    </row>
    <row r="310" s="2" customFormat="1">
      <c r="A310" s="41"/>
      <c r="B310" s="42"/>
      <c r="C310" s="43"/>
      <c r="D310" s="247" t="s">
        <v>140</v>
      </c>
      <c r="E310" s="43"/>
      <c r="F310" s="248" t="s">
        <v>521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140</v>
      </c>
      <c r="AU310" s="20" t="s">
        <v>79</v>
      </c>
    </row>
    <row r="311" s="13" customFormat="1">
      <c r="A311" s="13"/>
      <c r="B311" s="225"/>
      <c r="C311" s="226"/>
      <c r="D311" s="220" t="s">
        <v>126</v>
      </c>
      <c r="E311" s="227" t="s">
        <v>19</v>
      </c>
      <c r="F311" s="228" t="s">
        <v>522</v>
      </c>
      <c r="G311" s="226"/>
      <c r="H311" s="229">
        <v>100</v>
      </c>
      <c r="I311" s="230"/>
      <c r="J311" s="226"/>
      <c r="K311" s="226"/>
      <c r="L311" s="231"/>
      <c r="M311" s="232"/>
      <c r="N311" s="233"/>
      <c r="O311" s="233"/>
      <c r="P311" s="233"/>
      <c r="Q311" s="233"/>
      <c r="R311" s="233"/>
      <c r="S311" s="233"/>
      <c r="T311" s="234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5" t="s">
        <v>126</v>
      </c>
      <c r="AU311" s="235" t="s">
        <v>79</v>
      </c>
      <c r="AV311" s="13" t="s">
        <v>79</v>
      </c>
      <c r="AW311" s="13" t="s">
        <v>31</v>
      </c>
      <c r="AX311" s="13" t="s">
        <v>69</v>
      </c>
      <c r="AY311" s="235" t="s">
        <v>114</v>
      </c>
    </row>
    <row r="312" s="14" customFormat="1">
      <c r="A312" s="14"/>
      <c r="B312" s="236"/>
      <c r="C312" s="237"/>
      <c r="D312" s="220" t="s">
        <v>126</v>
      </c>
      <c r="E312" s="238" t="s">
        <v>19</v>
      </c>
      <c r="F312" s="239" t="s">
        <v>128</v>
      </c>
      <c r="G312" s="237"/>
      <c r="H312" s="240">
        <v>100</v>
      </c>
      <c r="I312" s="241"/>
      <c r="J312" s="237"/>
      <c r="K312" s="237"/>
      <c r="L312" s="242"/>
      <c r="M312" s="243"/>
      <c r="N312" s="244"/>
      <c r="O312" s="244"/>
      <c r="P312" s="244"/>
      <c r="Q312" s="244"/>
      <c r="R312" s="244"/>
      <c r="S312" s="244"/>
      <c r="T312" s="24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6" t="s">
        <v>126</v>
      </c>
      <c r="AU312" s="246" t="s">
        <v>79</v>
      </c>
      <c r="AV312" s="14" t="s">
        <v>129</v>
      </c>
      <c r="AW312" s="14" t="s">
        <v>31</v>
      </c>
      <c r="AX312" s="14" t="s">
        <v>77</v>
      </c>
      <c r="AY312" s="246" t="s">
        <v>114</v>
      </c>
    </row>
    <row r="313" s="2" customFormat="1" ht="33" customHeight="1">
      <c r="A313" s="41"/>
      <c r="B313" s="42"/>
      <c r="C313" s="207" t="s">
        <v>523</v>
      </c>
      <c r="D313" s="207" t="s">
        <v>117</v>
      </c>
      <c r="E313" s="208" t="s">
        <v>524</v>
      </c>
      <c r="F313" s="209" t="s">
        <v>525</v>
      </c>
      <c r="G313" s="210" t="s">
        <v>257</v>
      </c>
      <c r="H313" s="211">
        <v>37.299999999999997</v>
      </c>
      <c r="I313" s="212"/>
      <c r="J313" s="213">
        <f>ROUND(I313*H313,2)</f>
        <v>0</v>
      </c>
      <c r="K313" s="209" t="s">
        <v>138</v>
      </c>
      <c r="L313" s="47"/>
      <c r="M313" s="214" t="s">
        <v>19</v>
      </c>
      <c r="N313" s="215" t="s">
        <v>40</v>
      </c>
      <c r="O313" s="87"/>
      <c r="P313" s="216">
        <f>O313*H313</f>
        <v>0</v>
      </c>
      <c r="Q313" s="216">
        <v>0</v>
      </c>
      <c r="R313" s="216">
        <f>Q313*H313</f>
        <v>0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258</v>
      </c>
      <c r="AT313" s="218" t="s">
        <v>117</v>
      </c>
      <c r="AU313" s="218" t="s">
        <v>79</v>
      </c>
      <c r="AY313" s="20" t="s">
        <v>114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77</v>
      </c>
      <c r="BK313" s="219">
        <f>ROUND(I313*H313,2)</f>
        <v>0</v>
      </c>
      <c r="BL313" s="20" t="s">
        <v>258</v>
      </c>
      <c r="BM313" s="218" t="s">
        <v>526</v>
      </c>
    </row>
    <row r="314" s="2" customFormat="1">
      <c r="A314" s="41"/>
      <c r="B314" s="42"/>
      <c r="C314" s="43"/>
      <c r="D314" s="247" t="s">
        <v>140</v>
      </c>
      <c r="E314" s="43"/>
      <c r="F314" s="248" t="s">
        <v>527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140</v>
      </c>
      <c r="AU314" s="20" t="s">
        <v>79</v>
      </c>
    </row>
    <row r="315" s="15" customFormat="1">
      <c r="A315" s="15"/>
      <c r="B315" s="252"/>
      <c r="C315" s="253"/>
      <c r="D315" s="220" t="s">
        <v>126</v>
      </c>
      <c r="E315" s="254" t="s">
        <v>19</v>
      </c>
      <c r="F315" s="255" t="s">
        <v>528</v>
      </c>
      <c r="G315" s="253"/>
      <c r="H315" s="254" t="s">
        <v>19</v>
      </c>
      <c r="I315" s="256"/>
      <c r="J315" s="253"/>
      <c r="K315" s="253"/>
      <c r="L315" s="257"/>
      <c r="M315" s="258"/>
      <c r="N315" s="259"/>
      <c r="O315" s="259"/>
      <c r="P315" s="259"/>
      <c r="Q315" s="259"/>
      <c r="R315" s="259"/>
      <c r="S315" s="259"/>
      <c r="T315" s="260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61" t="s">
        <v>126</v>
      </c>
      <c r="AU315" s="261" t="s">
        <v>79</v>
      </c>
      <c r="AV315" s="15" t="s">
        <v>77</v>
      </c>
      <c r="AW315" s="15" t="s">
        <v>31</v>
      </c>
      <c r="AX315" s="15" t="s">
        <v>69</v>
      </c>
      <c r="AY315" s="261" t="s">
        <v>114</v>
      </c>
    </row>
    <row r="316" s="13" customFormat="1">
      <c r="A316" s="13"/>
      <c r="B316" s="225"/>
      <c r="C316" s="226"/>
      <c r="D316" s="220" t="s">
        <v>126</v>
      </c>
      <c r="E316" s="227" t="s">
        <v>19</v>
      </c>
      <c r="F316" s="228" t="s">
        <v>529</v>
      </c>
      <c r="G316" s="226"/>
      <c r="H316" s="229">
        <v>10.75</v>
      </c>
      <c r="I316" s="230"/>
      <c r="J316" s="226"/>
      <c r="K316" s="226"/>
      <c r="L316" s="231"/>
      <c r="M316" s="232"/>
      <c r="N316" s="233"/>
      <c r="O316" s="233"/>
      <c r="P316" s="233"/>
      <c r="Q316" s="233"/>
      <c r="R316" s="233"/>
      <c r="S316" s="233"/>
      <c r="T316" s="23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5" t="s">
        <v>126</v>
      </c>
      <c r="AU316" s="235" t="s">
        <v>79</v>
      </c>
      <c r="AV316" s="13" t="s">
        <v>79</v>
      </c>
      <c r="AW316" s="13" t="s">
        <v>31</v>
      </c>
      <c r="AX316" s="13" t="s">
        <v>69</v>
      </c>
      <c r="AY316" s="235" t="s">
        <v>114</v>
      </c>
    </row>
    <row r="317" s="13" customFormat="1">
      <c r="A317" s="13"/>
      <c r="B317" s="225"/>
      <c r="C317" s="226"/>
      <c r="D317" s="220" t="s">
        <v>126</v>
      </c>
      <c r="E317" s="227" t="s">
        <v>19</v>
      </c>
      <c r="F317" s="228" t="s">
        <v>530</v>
      </c>
      <c r="G317" s="226"/>
      <c r="H317" s="229">
        <v>26.550000000000001</v>
      </c>
      <c r="I317" s="230"/>
      <c r="J317" s="226"/>
      <c r="K317" s="226"/>
      <c r="L317" s="231"/>
      <c r="M317" s="232"/>
      <c r="N317" s="233"/>
      <c r="O317" s="233"/>
      <c r="P317" s="233"/>
      <c r="Q317" s="233"/>
      <c r="R317" s="233"/>
      <c r="S317" s="233"/>
      <c r="T317" s="234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5" t="s">
        <v>126</v>
      </c>
      <c r="AU317" s="235" t="s">
        <v>79</v>
      </c>
      <c r="AV317" s="13" t="s">
        <v>79</v>
      </c>
      <c r="AW317" s="13" t="s">
        <v>31</v>
      </c>
      <c r="AX317" s="13" t="s">
        <v>69</v>
      </c>
      <c r="AY317" s="235" t="s">
        <v>114</v>
      </c>
    </row>
    <row r="318" s="14" customFormat="1">
      <c r="A318" s="14"/>
      <c r="B318" s="236"/>
      <c r="C318" s="237"/>
      <c r="D318" s="220" t="s">
        <v>126</v>
      </c>
      <c r="E318" s="238" t="s">
        <v>19</v>
      </c>
      <c r="F318" s="239" t="s">
        <v>128</v>
      </c>
      <c r="G318" s="237"/>
      <c r="H318" s="240">
        <v>37.299999999999997</v>
      </c>
      <c r="I318" s="241"/>
      <c r="J318" s="237"/>
      <c r="K318" s="237"/>
      <c r="L318" s="242"/>
      <c r="M318" s="243"/>
      <c r="N318" s="244"/>
      <c r="O318" s="244"/>
      <c r="P318" s="244"/>
      <c r="Q318" s="244"/>
      <c r="R318" s="244"/>
      <c r="S318" s="244"/>
      <c r="T318" s="24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6" t="s">
        <v>126</v>
      </c>
      <c r="AU318" s="246" t="s">
        <v>79</v>
      </c>
      <c r="AV318" s="14" t="s">
        <v>129</v>
      </c>
      <c r="AW318" s="14" t="s">
        <v>31</v>
      </c>
      <c r="AX318" s="14" t="s">
        <v>77</v>
      </c>
      <c r="AY318" s="246" t="s">
        <v>114</v>
      </c>
    </row>
    <row r="319" s="15" customFormat="1">
      <c r="A319" s="15"/>
      <c r="B319" s="252"/>
      <c r="C319" s="253"/>
      <c r="D319" s="220" t="s">
        <v>126</v>
      </c>
      <c r="E319" s="254" t="s">
        <v>19</v>
      </c>
      <c r="F319" s="255" t="s">
        <v>531</v>
      </c>
      <c r="G319" s="253"/>
      <c r="H319" s="254" t="s">
        <v>19</v>
      </c>
      <c r="I319" s="256"/>
      <c r="J319" s="253"/>
      <c r="K319" s="253"/>
      <c r="L319" s="257"/>
      <c r="M319" s="258"/>
      <c r="N319" s="259"/>
      <c r="O319" s="259"/>
      <c r="P319" s="259"/>
      <c r="Q319" s="259"/>
      <c r="R319" s="259"/>
      <c r="S319" s="259"/>
      <c r="T319" s="260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1" t="s">
        <v>126</v>
      </c>
      <c r="AU319" s="261" t="s">
        <v>79</v>
      </c>
      <c r="AV319" s="15" t="s">
        <v>77</v>
      </c>
      <c r="AW319" s="15" t="s">
        <v>31</v>
      </c>
      <c r="AX319" s="15" t="s">
        <v>69</v>
      </c>
      <c r="AY319" s="261" t="s">
        <v>114</v>
      </c>
    </row>
    <row r="320" s="2" customFormat="1" ht="33" customHeight="1">
      <c r="A320" s="41"/>
      <c r="B320" s="42"/>
      <c r="C320" s="207" t="s">
        <v>532</v>
      </c>
      <c r="D320" s="207" t="s">
        <v>117</v>
      </c>
      <c r="E320" s="208" t="s">
        <v>533</v>
      </c>
      <c r="F320" s="209" t="s">
        <v>534</v>
      </c>
      <c r="G320" s="210" t="s">
        <v>257</v>
      </c>
      <c r="H320" s="211">
        <v>37.299999999999997</v>
      </c>
      <c r="I320" s="212"/>
      <c r="J320" s="213">
        <f>ROUND(I320*H320,2)</f>
        <v>0</v>
      </c>
      <c r="K320" s="209" t="s">
        <v>138</v>
      </c>
      <c r="L320" s="47"/>
      <c r="M320" s="214" t="s">
        <v>19</v>
      </c>
      <c r="N320" s="215" t="s">
        <v>40</v>
      </c>
      <c r="O320" s="87"/>
      <c r="P320" s="216">
        <f>O320*H320</f>
        <v>0</v>
      </c>
      <c r="Q320" s="216">
        <v>0</v>
      </c>
      <c r="R320" s="216">
        <f>Q320*H320</f>
        <v>0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258</v>
      </c>
      <c r="AT320" s="218" t="s">
        <v>117</v>
      </c>
      <c r="AU320" s="218" t="s">
        <v>79</v>
      </c>
      <c r="AY320" s="20" t="s">
        <v>114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77</v>
      </c>
      <c r="BK320" s="219">
        <f>ROUND(I320*H320,2)</f>
        <v>0</v>
      </c>
      <c r="BL320" s="20" t="s">
        <v>258</v>
      </c>
      <c r="BM320" s="218" t="s">
        <v>535</v>
      </c>
    </row>
    <row r="321" s="2" customFormat="1">
      <c r="A321" s="41"/>
      <c r="B321" s="42"/>
      <c r="C321" s="43"/>
      <c r="D321" s="247" t="s">
        <v>140</v>
      </c>
      <c r="E321" s="43"/>
      <c r="F321" s="248" t="s">
        <v>536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140</v>
      </c>
      <c r="AU321" s="20" t="s">
        <v>79</v>
      </c>
    </row>
    <row r="322" s="15" customFormat="1">
      <c r="A322" s="15"/>
      <c r="B322" s="252"/>
      <c r="C322" s="253"/>
      <c r="D322" s="220" t="s">
        <v>126</v>
      </c>
      <c r="E322" s="254" t="s">
        <v>19</v>
      </c>
      <c r="F322" s="255" t="s">
        <v>528</v>
      </c>
      <c r="G322" s="253"/>
      <c r="H322" s="254" t="s">
        <v>19</v>
      </c>
      <c r="I322" s="256"/>
      <c r="J322" s="253"/>
      <c r="K322" s="253"/>
      <c r="L322" s="257"/>
      <c r="M322" s="258"/>
      <c r="N322" s="259"/>
      <c r="O322" s="259"/>
      <c r="P322" s="259"/>
      <c r="Q322" s="259"/>
      <c r="R322" s="259"/>
      <c r="S322" s="259"/>
      <c r="T322" s="260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1" t="s">
        <v>126</v>
      </c>
      <c r="AU322" s="261" t="s">
        <v>79</v>
      </c>
      <c r="AV322" s="15" t="s">
        <v>77</v>
      </c>
      <c r="AW322" s="15" t="s">
        <v>31</v>
      </c>
      <c r="AX322" s="15" t="s">
        <v>69</v>
      </c>
      <c r="AY322" s="261" t="s">
        <v>114</v>
      </c>
    </row>
    <row r="323" s="13" customFormat="1">
      <c r="A323" s="13"/>
      <c r="B323" s="225"/>
      <c r="C323" s="226"/>
      <c r="D323" s="220" t="s">
        <v>126</v>
      </c>
      <c r="E323" s="227" t="s">
        <v>19</v>
      </c>
      <c r="F323" s="228" t="s">
        <v>529</v>
      </c>
      <c r="G323" s="226"/>
      <c r="H323" s="229">
        <v>10.75</v>
      </c>
      <c r="I323" s="230"/>
      <c r="J323" s="226"/>
      <c r="K323" s="226"/>
      <c r="L323" s="231"/>
      <c r="M323" s="232"/>
      <c r="N323" s="233"/>
      <c r="O323" s="233"/>
      <c r="P323" s="233"/>
      <c r="Q323" s="233"/>
      <c r="R323" s="233"/>
      <c r="S323" s="233"/>
      <c r="T323" s="23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5" t="s">
        <v>126</v>
      </c>
      <c r="AU323" s="235" t="s">
        <v>79</v>
      </c>
      <c r="AV323" s="13" t="s">
        <v>79</v>
      </c>
      <c r="AW323" s="13" t="s">
        <v>31</v>
      </c>
      <c r="AX323" s="13" t="s">
        <v>69</v>
      </c>
      <c r="AY323" s="235" t="s">
        <v>114</v>
      </c>
    </row>
    <row r="324" s="13" customFormat="1">
      <c r="A324" s="13"/>
      <c r="B324" s="225"/>
      <c r="C324" s="226"/>
      <c r="D324" s="220" t="s">
        <v>126</v>
      </c>
      <c r="E324" s="227" t="s">
        <v>19</v>
      </c>
      <c r="F324" s="228" t="s">
        <v>530</v>
      </c>
      <c r="G324" s="226"/>
      <c r="H324" s="229">
        <v>26.550000000000001</v>
      </c>
      <c r="I324" s="230"/>
      <c r="J324" s="226"/>
      <c r="K324" s="226"/>
      <c r="L324" s="231"/>
      <c r="M324" s="232"/>
      <c r="N324" s="233"/>
      <c r="O324" s="233"/>
      <c r="P324" s="233"/>
      <c r="Q324" s="233"/>
      <c r="R324" s="233"/>
      <c r="S324" s="233"/>
      <c r="T324" s="23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5" t="s">
        <v>126</v>
      </c>
      <c r="AU324" s="235" t="s">
        <v>79</v>
      </c>
      <c r="AV324" s="13" t="s">
        <v>79</v>
      </c>
      <c r="AW324" s="13" t="s">
        <v>31</v>
      </c>
      <c r="AX324" s="13" t="s">
        <v>69</v>
      </c>
      <c r="AY324" s="235" t="s">
        <v>114</v>
      </c>
    </row>
    <row r="325" s="14" customFormat="1">
      <c r="A325" s="14"/>
      <c r="B325" s="236"/>
      <c r="C325" s="237"/>
      <c r="D325" s="220" t="s">
        <v>126</v>
      </c>
      <c r="E325" s="238" t="s">
        <v>19</v>
      </c>
      <c r="F325" s="239" t="s">
        <v>128</v>
      </c>
      <c r="G325" s="237"/>
      <c r="H325" s="240">
        <v>37.299999999999997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6" t="s">
        <v>126</v>
      </c>
      <c r="AU325" s="246" t="s">
        <v>79</v>
      </c>
      <c r="AV325" s="14" t="s">
        <v>129</v>
      </c>
      <c r="AW325" s="14" t="s">
        <v>31</v>
      </c>
      <c r="AX325" s="14" t="s">
        <v>77</v>
      </c>
      <c r="AY325" s="246" t="s">
        <v>114</v>
      </c>
    </row>
    <row r="326" s="15" customFormat="1">
      <c r="A326" s="15"/>
      <c r="B326" s="252"/>
      <c r="C326" s="253"/>
      <c r="D326" s="220" t="s">
        <v>126</v>
      </c>
      <c r="E326" s="254" t="s">
        <v>19</v>
      </c>
      <c r="F326" s="255" t="s">
        <v>531</v>
      </c>
      <c r="G326" s="253"/>
      <c r="H326" s="254" t="s">
        <v>19</v>
      </c>
      <c r="I326" s="256"/>
      <c r="J326" s="253"/>
      <c r="K326" s="253"/>
      <c r="L326" s="257"/>
      <c r="M326" s="258"/>
      <c r="N326" s="259"/>
      <c r="O326" s="259"/>
      <c r="P326" s="259"/>
      <c r="Q326" s="259"/>
      <c r="R326" s="259"/>
      <c r="S326" s="259"/>
      <c r="T326" s="260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61" t="s">
        <v>126</v>
      </c>
      <c r="AU326" s="261" t="s">
        <v>79</v>
      </c>
      <c r="AV326" s="15" t="s">
        <v>77</v>
      </c>
      <c r="AW326" s="15" t="s">
        <v>31</v>
      </c>
      <c r="AX326" s="15" t="s">
        <v>69</v>
      </c>
      <c r="AY326" s="261" t="s">
        <v>114</v>
      </c>
    </row>
    <row r="327" s="2" customFormat="1" ht="33" customHeight="1">
      <c r="A327" s="41"/>
      <c r="B327" s="42"/>
      <c r="C327" s="207" t="s">
        <v>537</v>
      </c>
      <c r="D327" s="207" t="s">
        <v>117</v>
      </c>
      <c r="E327" s="208" t="s">
        <v>538</v>
      </c>
      <c r="F327" s="209" t="s">
        <v>539</v>
      </c>
      <c r="G327" s="210" t="s">
        <v>257</v>
      </c>
      <c r="H327" s="211">
        <v>45</v>
      </c>
      <c r="I327" s="212"/>
      <c r="J327" s="213">
        <f>ROUND(I327*H327,2)</f>
        <v>0</v>
      </c>
      <c r="K327" s="209" t="s">
        <v>138</v>
      </c>
      <c r="L327" s="47"/>
      <c r="M327" s="214" t="s">
        <v>19</v>
      </c>
      <c r="N327" s="215" t="s">
        <v>40</v>
      </c>
      <c r="O327" s="87"/>
      <c r="P327" s="216">
        <f>O327*H327</f>
        <v>0</v>
      </c>
      <c r="Q327" s="216">
        <v>0</v>
      </c>
      <c r="R327" s="216">
        <f>Q327*H327</f>
        <v>0</v>
      </c>
      <c r="S327" s="216">
        <v>0</v>
      </c>
      <c r="T327" s="21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258</v>
      </c>
      <c r="AT327" s="218" t="s">
        <v>117</v>
      </c>
      <c r="AU327" s="218" t="s">
        <v>79</v>
      </c>
      <c r="AY327" s="20" t="s">
        <v>114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77</v>
      </c>
      <c r="BK327" s="219">
        <f>ROUND(I327*H327,2)</f>
        <v>0</v>
      </c>
      <c r="BL327" s="20" t="s">
        <v>258</v>
      </c>
      <c r="BM327" s="218" t="s">
        <v>540</v>
      </c>
    </row>
    <row r="328" s="2" customFormat="1">
      <c r="A328" s="41"/>
      <c r="B328" s="42"/>
      <c r="C328" s="43"/>
      <c r="D328" s="247" t="s">
        <v>140</v>
      </c>
      <c r="E328" s="43"/>
      <c r="F328" s="248" t="s">
        <v>541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140</v>
      </c>
      <c r="AU328" s="20" t="s">
        <v>79</v>
      </c>
    </row>
    <row r="329" s="15" customFormat="1">
      <c r="A329" s="15"/>
      <c r="B329" s="252"/>
      <c r="C329" s="253"/>
      <c r="D329" s="220" t="s">
        <v>126</v>
      </c>
      <c r="E329" s="254" t="s">
        <v>19</v>
      </c>
      <c r="F329" s="255" t="s">
        <v>528</v>
      </c>
      <c r="G329" s="253"/>
      <c r="H329" s="254" t="s">
        <v>19</v>
      </c>
      <c r="I329" s="256"/>
      <c r="J329" s="253"/>
      <c r="K329" s="253"/>
      <c r="L329" s="257"/>
      <c r="M329" s="258"/>
      <c r="N329" s="259"/>
      <c r="O329" s="259"/>
      <c r="P329" s="259"/>
      <c r="Q329" s="259"/>
      <c r="R329" s="259"/>
      <c r="S329" s="259"/>
      <c r="T329" s="260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1" t="s">
        <v>126</v>
      </c>
      <c r="AU329" s="261" t="s">
        <v>79</v>
      </c>
      <c r="AV329" s="15" t="s">
        <v>77</v>
      </c>
      <c r="AW329" s="15" t="s">
        <v>31</v>
      </c>
      <c r="AX329" s="15" t="s">
        <v>69</v>
      </c>
      <c r="AY329" s="261" t="s">
        <v>114</v>
      </c>
    </row>
    <row r="330" s="13" customFormat="1">
      <c r="A330" s="13"/>
      <c r="B330" s="225"/>
      <c r="C330" s="226"/>
      <c r="D330" s="220" t="s">
        <v>126</v>
      </c>
      <c r="E330" s="227" t="s">
        <v>19</v>
      </c>
      <c r="F330" s="228" t="s">
        <v>542</v>
      </c>
      <c r="G330" s="226"/>
      <c r="H330" s="229">
        <v>60</v>
      </c>
      <c r="I330" s="230"/>
      <c r="J330" s="226"/>
      <c r="K330" s="226"/>
      <c r="L330" s="231"/>
      <c r="M330" s="232"/>
      <c r="N330" s="233"/>
      <c r="O330" s="233"/>
      <c r="P330" s="233"/>
      <c r="Q330" s="233"/>
      <c r="R330" s="233"/>
      <c r="S330" s="233"/>
      <c r="T330" s="23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5" t="s">
        <v>126</v>
      </c>
      <c r="AU330" s="235" t="s">
        <v>79</v>
      </c>
      <c r="AV330" s="13" t="s">
        <v>79</v>
      </c>
      <c r="AW330" s="13" t="s">
        <v>31</v>
      </c>
      <c r="AX330" s="13" t="s">
        <v>69</v>
      </c>
      <c r="AY330" s="235" t="s">
        <v>114</v>
      </c>
    </row>
    <row r="331" s="13" customFormat="1">
      <c r="A331" s="13"/>
      <c r="B331" s="225"/>
      <c r="C331" s="226"/>
      <c r="D331" s="220" t="s">
        <v>126</v>
      </c>
      <c r="E331" s="227" t="s">
        <v>19</v>
      </c>
      <c r="F331" s="228" t="s">
        <v>479</v>
      </c>
      <c r="G331" s="226"/>
      <c r="H331" s="229">
        <v>-15</v>
      </c>
      <c r="I331" s="230"/>
      <c r="J331" s="226"/>
      <c r="K331" s="226"/>
      <c r="L331" s="231"/>
      <c r="M331" s="232"/>
      <c r="N331" s="233"/>
      <c r="O331" s="233"/>
      <c r="P331" s="233"/>
      <c r="Q331" s="233"/>
      <c r="R331" s="233"/>
      <c r="S331" s="233"/>
      <c r="T331" s="23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5" t="s">
        <v>126</v>
      </c>
      <c r="AU331" s="235" t="s">
        <v>79</v>
      </c>
      <c r="AV331" s="13" t="s">
        <v>79</v>
      </c>
      <c r="AW331" s="13" t="s">
        <v>31</v>
      </c>
      <c r="AX331" s="13" t="s">
        <v>69</v>
      </c>
      <c r="AY331" s="235" t="s">
        <v>114</v>
      </c>
    </row>
    <row r="332" s="14" customFormat="1">
      <c r="A332" s="14"/>
      <c r="B332" s="236"/>
      <c r="C332" s="237"/>
      <c r="D332" s="220" t="s">
        <v>126</v>
      </c>
      <c r="E332" s="238" t="s">
        <v>19</v>
      </c>
      <c r="F332" s="239" t="s">
        <v>128</v>
      </c>
      <c r="G332" s="237"/>
      <c r="H332" s="240">
        <v>45</v>
      </c>
      <c r="I332" s="241"/>
      <c r="J332" s="237"/>
      <c r="K332" s="237"/>
      <c r="L332" s="242"/>
      <c r="M332" s="243"/>
      <c r="N332" s="244"/>
      <c r="O332" s="244"/>
      <c r="P332" s="244"/>
      <c r="Q332" s="244"/>
      <c r="R332" s="244"/>
      <c r="S332" s="244"/>
      <c r="T332" s="24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6" t="s">
        <v>126</v>
      </c>
      <c r="AU332" s="246" t="s">
        <v>79</v>
      </c>
      <c r="AV332" s="14" t="s">
        <v>129</v>
      </c>
      <c r="AW332" s="14" t="s">
        <v>31</v>
      </c>
      <c r="AX332" s="14" t="s">
        <v>77</v>
      </c>
      <c r="AY332" s="246" t="s">
        <v>114</v>
      </c>
    </row>
    <row r="333" s="15" customFormat="1">
      <c r="A333" s="15"/>
      <c r="B333" s="252"/>
      <c r="C333" s="253"/>
      <c r="D333" s="220" t="s">
        <v>126</v>
      </c>
      <c r="E333" s="254" t="s">
        <v>19</v>
      </c>
      <c r="F333" s="255" t="s">
        <v>531</v>
      </c>
      <c r="G333" s="253"/>
      <c r="H333" s="254" t="s">
        <v>19</v>
      </c>
      <c r="I333" s="256"/>
      <c r="J333" s="253"/>
      <c r="K333" s="253"/>
      <c r="L333" s="257"/>
      <c r="M333" s="258"/>
      <c r="N333" s="259"/>
      <c r="O333" s="259"/>
      <c r="P333" s="259"/>
      <c r="Q333" s="259"/>
      <c r="R333" s="259"/>
      <c r="S333" s="259"/>
      <c r="T333" s="260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1" t="s">
        <v>126</v>
      </c>
      <c r="AU333" s="261" t="s">
        <v>79</v>
      </c>
      <c r="AV333" s="15" t="s">
        <v>77</v>
      </c>
      <c r="AW333" s="15" t="s">
        <v>31</v>
      </c>
      <c r="AX333" s="15" t="s">
        <v>69</v>
      </c>
      <c r="AY333" s="261" t="s">
        <v>114</v>
      </c>
    </row>
    <row r="334" s="2" customFormat="1" ht="33" customHeight="1">
      <c r="A334" s="41"/>
      <c r="B334" s="42"/>
      <c r="C334" s="207" t="s">
        <v>543</v>
      </c>
      <c r="D334" s="207" t="s">
        <v>117</v>
      </c>
      <c r="E334" s="208" t="s">
        <v>544</v>
      </c>
      <c r="F334" s="209" t="s">
        <v>545</v>
      </c>
      <c r="G334" s="210" t="s">
        <v>257</v>
      </c>
      <c r="H334" s="211">
        <v>45</v>
      </c>
      <c r="I334" s="212"/>
      <c r="J334" s="213">
        <f>ROUND(I334*H334,2)</f>
        <v>0</v>
      </c>
      <c r="K334" s="209" t="s">
        <v>138</v>
      </c>
      <c r="L334" s="47"/>
      <c r="M334" s="214" t="s">
        <v>19</v>
      </c>
      <c r="N334" s="215" t="s">
        <v>40</v>
      </c>
      <c r="O334" s="87"/>
      <c r="P334" s="216">
        <f>O334*H334</f>
        <v>0</v>
      </c>
      <c r="Q334" s="216">
        <v>0</v>
      </c>
      <c r="R334" s="216">
        <f>Q334*H334</f>
        <v>0</v>
      </c>
      <c r="S334" s="216">
        <v>0</v>
      </c>
      <c r="T334" s="217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8" t="s">
        <v>258</v>
      </c>
      <c r="AT334" s="218" t="s">
        <v>117</v>
      </c>
      <c r="AU334" s="218" t="s">
        <v>79</v>
      </c>
      <c r="AY334" s="20" t="s">
        <v>114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20" t="s">
        <v>77</v>
      </c>
      <c r="BK334" s="219">
        <f>ROUND(I334*H334,2)</f>
        <v>0</v>
      </c>
      <c r="BL334" s="20" t="s">
        <v>258</v>
      </c>
      <c r="BM334" s="218" t="s">
        <v>546</v>
      </c>
    </row>
    <row r="335" s="2" customFormat="1">
      <c r="A335" s="41"/>
      <c r="B335" s="42"/>
      <c r="C335" s="43"/>
      <c r="D335" s="247" t="s">
        <v>140</v>
      </c>
      <c r="E335" s="43"/>
      <c r="F335" s="248" t="s">
        <v>547</v>
      </c>
      <c r="G335" s="43"/>
      <c r="H335" s="43"/>
      <c r="I335" s="222"/>
      <c r="J335" s="43"/>
      <c r="K335" s="43"/>
      <c r="L335" s="47"/>
      <c r="M335" s="223"/>
      <c r="N335" s="224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140</v>
      </c>
      <c r="AU335" s="20" t="s">
        <v>79</v>
      </c>
    </row>
    <row r="336" s="15" customFormat="1">
      <c r="A336" s="15"/>
      <c r="B336" s="252"/>
      <c r="C336" s="253"/>
      <c r="D336" s="220" t="s">
        <v>126</v>
      </c>
      <c r="E336" s="254" t="s">
        <v>19</v>
      </c>
      <c r="F336" s="255" t="s">
        <v>528</v>
      </c>
      <c r="G336" s="253"/>
      <c r="H336" s="254" t="s">
        <v>19</v>
      </c>
      <c r="I336" s="256"/>
      <c r="J336" s="253"/>
      <c r="K336" s="253"/>
      <c r="L336" s="257"/>
      <c r="M336" s="258"/>
      <c r="N336" s="259"/>
      <c r="O336" s="259"/>
      <c r="P336" s="259"/>
      <c r="Q336" s="259"/>
      <c r="R336" s="259"/>
      <c r="S336" s="259"/>
      <c r="T336" s="260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1" t="s">
        <v>126</v>
      </c>
      <c r="AU336" s="261" t="s">
        <v>79</v>
      </c>
      <c r="AV336" s="15" t="s">
        <v>77</v>
      </c>
      <c r="AW336" s="15" t="s">
        <v>31</v>
      </c>
      <c r="AX336" s="15" t="s">
        <v>69</v>
      </c>
      <c r="AY336" s="261" t="s">
        <v>114</v>
      </c>
    </row>
    <row r="337" s="13" customFormat="1">
      <c r="A337" s="13"/>
      <c r="B337" s="225"/>
      <c r="C337" s="226"/>
      <c r="D337" s="220" t="s">
        <v>126</v>
      </c>
      <c r="E337" s="227" t="s">
        <v>19</v>
      </c>
      <c r="F337" s="228" t="s">
        <v>542</v>
      </c>
      <c r="G337" s="226"/>
      <c r="H337" s="229">
        <v>60</v>
      </c>
      <c r="I337" s="230"/>
      <c r="J337" s="226"/>
      <c r="K337" s="226"/>
      <c r="L337" s="231"/>
      <c r="M337" s="232"/>
      <c r="N337" s="233"/>
      <c r="O337" s="233"/>
      <c r="P337" s="233"/>
      <c r="Q337" s="233"/>
      <c r="R337" s="233"/>
      <c r="S337" s="233"/>
      <c r="T337" s="23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5" t="s">
        <v>126</v>
      </c>
      <c r="AU337" s="235" t="s">
        <v>79</v>
      </c>
      <c r="AV337" s="13" t="s">
        <v>79</v>
      </c>
      <c r="AW337" s="13" t="s">
        <v>31</v>
      </c>
      <c r="AX337" s="13" t="s">
        <v>69</v>
      </c>
      <c r="AY337" s="235" t="s">
        <v>114</v>
      </c>
    </row>
    <row r="338" s="13" customFormat="1">
      <c r="A338" s="13"/>
      <c r="B338" s="225"/>
      <c r="C338" s="226"/>
      <c r="D338" s="220" t="s">
        <v>126</v>
      </c>
      <c r="E338" s="227" t="s">
        <v>19</v>
      </c>
      <c r="F338" s="228" t="s">
        <v>479</v>
      </c>
      <c r="G338" s="226"/>
      <c r="H338" s="229">
        <v>-15</v>
      </c>
      <c r="I338" s="230"/>
      <c r="J338" s="226"/>
      <c r="K338" s="226"/>
      <c r="L338" s="231"/>
      <c r="M338" s="232"/>
      <c r="N338" s="233"/>
      <c r="O338" s="233"/>
      <c r="P338" s="233"/>
      <c r="Q338" s="233"/>
      <c r="R338" s="233"/>
      <c r="S338" s="233"/>
      <c r="T338" s="23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5" t="s">
        <v>126</v>
      </c>
      <c r="AU338" s="235" t="s">
        <v>79</v>
      </c>
      <c r="AV338" s="13" t="s">
        <v>79</v>
      </c>
      <c r="AW338" s="13" t="s">
        <v>31</v>
      </c>
      <c r="AX338" s="13" t="s">
        <v>69</v>
      </c>
      <c r="AY338" s="235" t="s">
        <v>114</v>
      </c>
    </row>
    <row r="339" s="14" customFormat="1">
      <c r="A339" s="14"/>
      <c r="B339" s="236"/>
      <c r="C339" s="237"/>
      <c r="D339" s="220" t="s">
        <v>126</v>
      </c>
      <c r="E339" s="238" t="s">
        <v>19</v>
      </c>
      <c r="F339" s="239" t="s">
        <v>128</v>
      </c>
      <c r="G339" s="237"/>
      <c r="H339" s="240">
        <v>45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6" t="s">
        <v>126</v>
      </c>
      <c r="AU339" s="246" t="s">
        <v>79</v>
      </c>
      <c r="AV339" s="14" t="s">
        <v>129</v>
      </c>
      <c r="AW339" s="14" t="s">
        <v>31</v>
      </c>
      <c r="AX339" s="14" t="s">
        <v>77</v>
      </c>
      <c r="AY339" s="246" t="s">
        <v>114</v>
      </c>
    </row>
    <row r="340" s="15" customFormat="1">
      <c r="A340" s="15"/>
      <c r="B340" s="252"/>
      <c r="C340" s="253"/>
      <c r="D340" s="220" t="s">
        <v>126</v>
      </c>
      <c r="E340" s="254" t="s">
        <v>19</v>
      </c>
      <c r="F340" s="255" t="s">
        <v>531</v>
      </c>
      <c r="G340" s="253"/>
      <c r="H340" s="254" t="s">
        <v>19</v>
      </c>
      <c r="I340" s="256"/>
      <c r="J340" s="253"/>
      <c r="K340" s="253"/>
      <c r="L340" s="257"/>
      <c r="M340" s="258"/>
      <c r="N340" s="259"/>
      <c r="O340" s="259"/>
      <c r="P340" s="259"/>
      <c r="Q340" s="259"/>
      <c r="R340" s="259"/>
      <c r="S340" s="259"/>
      <c r="T340" s="260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1" t="s">
        <v>126</v>
      </c>
      <c r="AU340" s="261" t="s">
        <v>79</v>
      </c>
      <c r="AV340" s="15" t="s">
        <v>77</v>
      </c>
      <c r="AW340" s="15" t="s">
        <v>31</v>
      </c>
      <c r="AX340" s="15" t="s">
        <v>69</v>
      </c>
      <c r="AY340" s="261" t="s">
        <v>114</v>
      </c>
    </row>
    <row r="341" s="2" customFormat="1" ht="24.15" customHeight="1">
      <c r="A341" s="41"/>
      <c r="B341" s="42"/>
      <c r="C341" s="207" t="s">
        <v>548</v>
      </c>
      <c r="D341" s="207" t="s">
        <v>117</v>
      </c>
      <c r="E341" s="208" t="s">
        <v>549</v>
      </c>
      <c r="F341" s="209" t="s">
        <v>550</v>
      </c>
      <c r="G341" s="210" t="s">
        <v>257</v>
      </c>
      <c r="H341" s="211">
        <v>60</v>
      </c>
      <c r="I341" s="212"/>
      <c r="J341" s="213">
        <f>ROUND(I341*H341,2)</f>
        <v>0</v>
      </c>
      <c r="K341" s="209" t="s">
        <v>138</v>
      </c>
      <c r="L341" s="47"/>
      <c r="M341" s="214" t="s">
        <v>19</v>
      </c>
      <c r="N341" s="215" t="s">
        <v>40</v>
      </c>
      <c r="O341" s="87"/>
      <c r="P341" s="216">
        <f>O341*H341</f>
        <v>0</v>
      </c>
      <c r="Q341" s="216">
        <v>0.00183</v>
      </c>
      <c r="R341" s="216">
        <f>Q341*H341</f>
        <v>0.10980000000000001</v>
      </c>
      <c r="S341" s="216">
        <v>0</v>
      </c>
      <c r="T341" s="217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8" t="s">
        <v>258</v>
      </c>
      <c r="AT341" s="218" t="s">
        <v>117</v>
      </c>
      <c r="AU341" s="218" t="s">
        <v>79</v>
      </c>
      <c r="AY341" s="20" t="s">
        <v>114</v>
      </c>
      <c r="BE341" s="219">
        <f>IF(N341="základní",J341,0)</f>
        <v>0</v>
      </c>
      <c r="BF341" s="219">
        <f>IF(N341="snížená",J341,0)</f>
        <v>0</v>
      </c>
      <c r="BG341" s="219">
        <f>IF(N341="zákl. přenesená",J341,0)</f>
        <v>0</v>
      </c>
      <c r="BH341" s="219">
        <f>IF(N341="sníž. přenesená",J341,0)</f>
        <v>0</v>
      </c>
      <c r="BI341" s="219">
        <f>IF(N341="nulová",J341,0)</f>
        <v>0</v>
      </c>
      <c r="BJ341" s="20" t="s">
        <v>77</v>
      </c>
      <c r="BK341" s="219">
        <f>ROUND(I341*H341,2)</f>
        <v>0</v>
      </c>
      <c r="BL341" s="20" t="s">
        <v>258</v>
      </c>
      <c r="BM341" s="218" t="s">
        <v>551</v>
      </c>
    </row>
    <row r="342" s="2" customFormat="1">
      <c r="A342" s="41"/>
      <c r="B342" s="42"/>
      <c r="C342" s="43"/>
      <c r="D342" s="247" t="s">
        <v>140</v>
      </c>
      <c r="E342" s="43"/>
      <c r="F342" s="248" t="s">
        <v>552</v>
      </c>
      <c r="G342" s="43"/>
      <c r="H342" s="43"/>
      <c r="I342" s="222"/>
      <c r="J342" s="43"/>
      <c r="K342" s="43"/>
      <c r="L342" s="47"/>
      <c r="M342" s="223"/>
      <c r="N342" s="224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140</v>
      </c>
      <c r="AU342" s="20" t="s">
        <v>79</v>
      </c>
    </row>
    <row r="343" s="15" customFormat="1">
      <c r="A343" s="15"/>
      <c r="B343" s="252"/>
      <c r="C343" s="253"/>
      <c r="D343" s="220" t="s">
        <v>126</v>
      </c>
      <c r="E343" s="254" t="s">
        <v>19</v>
      </c>
      <c r="F343" s="255" t="s">
        <v>553</v>
      </c>
      <c r="G343" s="253"/>
      <c r="H343" s="254" t="s">
        <v>19</v>
      </c>
      <c r="I343" s="256"/>
      <c r="J343" s="253"/>
      <c r="K343" s="253"/>
      <c r="L343" s="257"/>
      <c r="M343" s="258"/>
      <c r="N343" s="259"/>
      <c r="O343" s="259"/>
      <c r="P343" s="259"/>
      <c r="Q343" s="259"/>
      <c r="R343" s="259"/>
      <c r="S343" s="259"/>
      <c r="T343" s="260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1" t="s">
        <v>126</v>
      </c>
      <c r="AU343" s="261" t="s">
        <v>79</v>
      </c>
      <c r="AV343" s="15" t="s">
        <v>77</v>
      </c>
      <c r="AW343" s="15" t="s">
        <v>31</v>
      </c>
      <c r="AX343" s="15" t="s">
        <v>69</v>
      </c>
      <c r="AY343" s="261" t="s">
        <v>114</v>
      </c>
    </row>
    <row r="344" s="13" customFormat="1">
      <c r="A344" s="13"/>
      <c r="B344" s="225"/>
      <c r="C344" s="226"/>
      <c r="D344" s="220" t="s">
        <v>126</v>
      </c>
      <c r="E344" s="227" t="s">
        <v>19</v>
      </c>
      <c r="F344" s="228" t="s">
        <v>554</v>
      </c>
      <c r="G344" s="226"/>
      <c r="H344" s="229">
        <v>30</v>
      </c>
      <c r="I344" s="230"/>
      <c r="J344" s="226"/>
      <c r="K344" s="226"/>
      <c r="L344" s="231"/>
      <c r="M344" s="232"/>
      <c r="N344" s="233"/>
      <c r="O344" s="233"/>
      <c r="P344" s="233"/>
      <c r="Q344" s="233"/>
      <c r="R344" s="233"/>
      <c r="S344" s="233"/>
      <c r="T344" s="23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5" t="s">
        <v>126</v>
      </c>
      <c r="AU344" s="235" t="s">
        <v>79</v>
      </c>
      <c r="AV344" s="13" t="s">
        <v>79</v>
      </c>
      <c r="AW344" s="13" t="s">
        <v>31</v>
      </c>
      <c r="AX344" s="13" t="s">
        <v>69</v>
      </c>
      <c r="AY344" s="235" t="s">
        <v>114</v>
      </c>
    </row>
    <row r="345" s="13" customFormat="1">
      <c r="A345" s="13"/>
      <c r="B345" s="225"/>
      <c r="C345" s="226"/>
      <c r="D345" s="220" t="s">
        <v>126</v>
      </c>
      <c r="E345" s="227" t="s">
        <v>19</v>
      </c>
      <c r="F345" s="228" t="s">
        <v>555</v>
      </c>
      <c r="G345" s="226"/>
      <c r="H345" s="229">
        <v>30</v>
      </c>
      <c r="I345" s="230"/>
      <c r="J345" s="226"/>
      <c r="K345" s="226"/>
      <c r="L345" s="231"/>
      <c r="M345" s="232"/>
      <c r="N345" s="233"/>
      <c r="O345" s="233"/>
      <c r="P345" s="233"/>
      <c r="Q345" s="233"/>
      <c r="R345" s="233"/>
      <c r="S345" s="233"/>
      <c r="T345" s="23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5" t="s">
        <v>126</v>
      </c>
      <c r="AU345" s="235" t="s">
        <v>79</v>
      </c>
      <c r="AV345" s="13" t="s">
        <v>79</v>
      </c>
      <c r="AW345" s="13" t="s">
        <v>31</v>
      </c>
      <c r="AX345" s="13" t="s">
        <v>69</v>
      </c>
      <c r="AY345" s="235" t="s">
        <v>114</v>
      </c>
    </row>
    <row r="346" s="14" customFormat="1">
      <c r="A346" s="14"/>
      <c r="B346" s="236"/>
      <c r="C346" s="237"/>
      <c r="D346" s="220" t="s">
        <v>126</v>
      </c>
      <c r="E346" s="238" t="s">
        <v>19</v>
      </c>
      <c r="F346" s="239" t="s">
        <v>128</v>
      </c>
      <c r="G346" s="237"/>
      <c r="H346" s="240">
        <v>60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6" t="s">
        <v>126</v>
      </c>
      <c r="AU346" s="246" t="s">
        <v>79</v>
      </c>
      <c r="AV346" s="14" t="s">
        <v>129</v>
      </c>
      <c r="AW346" s="14" t="s">
        <v>31</v>
      </c>
      <c r="AX346" s="14" t="s">
        <v>77</v>
      </c>
      <c r="AY346" s="246" t="s">
        <v>114</v>
      </c>
    </row>
    <row r="347" s="2" customFormat="1" ht="16.5" customHeight="1">
      <c r="A347" s="41"/>
      <c r="B347" s="42"/>
      <c r="C347" s="262" t="s">
        <v>556</v>
      </c>
      <c r="D347" s="262" t="s">
        <v>251</v>
      </c>
      <c r="E347" s="263" t="s">
        <v>557</v>
      </c>
      <c r="F347" s="264" t="s">
        <v>558</v>
      </c>
      <c r="G347" s="265" t="s">
        <v>257</v>
      </c>
      <c r="H347" s="266">
        <v>31.5</v>
      </c>
      <c r="I347" s="267"/>
      <c r="J347" s="268">
        <f>ROUND(I347*H347,2)</f>
        <v>0</v>
      </c>
      <c r="K347" s="264" t="s">
        <v>138</v>
      </c>
      <c r="L347" s="269"/>
      <c r="M347" s="270" t="s">
        <v>19</v>
      </c>
      <c r="N347" s="271" t="s">
        <v>40</v>
      </c>
      <c r="O347" s="87"/>
      <c r="P347" s="216">
        <f>O347*H347</f>
        <v>0</v>
      </c>
      <c r="Q347" s="216">
        <v>0.0040099999999999997</v>
      </c>
      <c r="R347" s="216">
        <f>Q347*H347</f>
        <v>0.12631499999999998</v>
      </c>
      <c r="S347" s="216">
        <v>0</v>
      </c>
      <c r="T347" s="217">
        <f>S347*H347</f>
        <v>0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18" t="s">
        <v>268</v>
      </c>
      <c r="AT347" s="218" t="s">
        <v>251</v>
      </c>
      <c r="AU347" s="218" t="s">
        <v>79</v>
      </c>
      <c r="AY347" s="20" t="s">
        <v>114</v>
      </c>
      <c r="BE347" s="219">
        <f>IF(N347="základní",J347,0)</f>
        <v>0</v>
      </c>
      <c r="BF347" s="219">
        <f>IF(N347="snížená",J347,0)</f>
        <v>0</v>
      </c>
      <c r="BG347" s="219">
        <f>IF(N347="zákl. přenesená",J347,0)</f>
        <v>0</v>
      </c>
      <c r="BH347" s="219">
        <f>IF(N347="sníž. přenesená",J347,0)</f>
        <v>0</v>
      </c>
      <c r="BI347" s="219">
        <f>IF(N347="nulová",J347,0)</f>
        <v>0</v>
      </c>
      <c r="BJ347" s="20" t="s">
        <v>77</v>
      </c>
      <c r="BK347" s="219">
        <f>ROUND(I347*H347,2)</f>
        <v>0</v>
      </c>
      <c r="BL347" s="20" t="s">
        <v>258</v>
      </c>
      <c r="BM347" s="218" t="s">
        <v>559</v>
      </c>
    </row>
    <row r="348" s="15" customFormat="1">
      <c r="A348" s="15"/>
      <c r="B348" s="252"/>
      <c r="C348" s="253"/>
      <c r="D348" s="220" t="s">
        <v>126</v>
      </c>
      <c r="E348" s="254" t="s">
        <v>19</v>
      </c>
      <c r="F348" s="255" t="s">
        <v>560</v>
      </c>
      <c r="G348" s="253"/>
      <c r="H348" s="254" t="s">
        <v>19</v>
      </c>
      <c r="I348" s="256"/>
      <c r="J348" s="253"/>
      <c r="K348" s="253"/>
      <c r="L348" s="257"/>
      <c r="M348" s="258"/>
      <c r="N348" s="259"/>
      <c r="O348" s="259"/>
      <c r="P348" s="259"/>
      <c r="Q348" s="259"/>
      <c r="R348" s="259"/>
      <c r="S348" s="259"/>
      <c r="T348" s="260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1" t="s">
        <v>126</v>
      </c>
      <c r="AU348" s="261" t="s">
        <v>79</v>
      </c>
      <c r="AV348" s="15" t="s">
        <v>77</v>
      </c>
      <c r="AW348" s="15" t="s">
        <v>31</v>
      </c>
      <c r="AX348" s="15" t="s">
        <v>69</v>
      </c>
      <c r="AY348" s="261" t="s">
        <v>114</v>
      </c>
    </row>
    <row r="349" s="13" customFormat="1">
      <c r="A349" s="13"/>
      <c r="B349" s="225"/>
      <c r="C349" s="226"/>
      <c r="D349" s="220" t="s">
        <v>126</v>
      </c>
      <c r="E349" s="227" t="s">
        <v>19</v>
      </c>
      <c r="F349" s="228" t="s">
        <v>561</v>
      </c>
      <c r="G349" s="226"/>
      <c r="H349" s="229">
        <v>31.5</v>
      </c>
      <c r="I349" s="230"/>
      <c r="J349" s="226"/>
      <c r="K349" s="226"/>
      <c r="L349" s="231"/>
      <c r="M349" s="232"/>
      <c r="N349" s="233"/>
      <c r="O349" s="233"/>
      <c r="P349" s="233"/>
      <c r="Q349" s="233"/>
      <c r="R349" s="233"/>
      <c r="S349" s="233"/>
      <c r="T349" s="234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5" t="s">
        <v>126</v>
      </c>
      <c r="AU349" s="235" t="s">
        <v>79</v>
      </c>
      <c r="AV349" s="13" t="s">
        <v>79</v>
      </c>
      <c r="AW349" s="13" t="s">
        <v>31</v>
      </c>
      <c r="AX349" s="13" t="s">
        <v>69</v>
      </c>
      <c r="AY349" s="235" t="s">
        <v>114</v>
      </c>
    </row>
    <row r="350" s="14" customFormat="1">
      <c r="A350" s="14"/>
      <c r="B350" s="236"/>
      <c r="C350" s="237"/>
      <c r="D350" s="220" t="s">
        <v>126</v>
      </c>
      <c r="E350" s="238" t="s">
        <v>19</v>
      </c>
      <c r="F350" s="239" t="s">
        <v>128</v>
      </c>
      <c r="G350" s="237"/>
      <c r="H350" s="240">
        <v>31.5</v>
      </c>
      <c r="I350" s="241"/>
      <c r="J350" s="237"/>
      <c r="K350" s="237"/>
      <c r="L350" s="242"/>
      <c r="M350" s="243"/>
      <c r="N350" s="244"/>
      <c r="O350" s="244"/>
      <c r="P350" s="244"/>
      <c r="Q350" s="244"/>
      <c r="R350" s="244"/>
      <c r="S350" s="244"/>
      <c r="T350" s="245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46" t="s">
        <v>126</v>
      </c>
      <c r="AU350" s="246" t="s">
        <v>79</v>
      </c>
      <c r="AV350" s="14" t="s">
        <v>129</v>
      </c>
      <c r="AW350" s="14" t="s">
        <v>31</v>
      </c>
      <c r="AX350" s="14" t="s">
        <v>77</v>
      </c>
      <c r="AY350" s="246" t="s">
        <v>114</v>
      </c>
    </row>
    <row r="351" s="2" customFormat="1" ht="16.5" customHeight="1">
      <c r="A351" s="41"/>
      <c r="B351" s="42"/>
      <c r="C351" s="262" t="s">
        <v>562</v>
      </c>
      <c r="D351" s="262" t="s">
        <v>251</v>
      </c>
      <c r="E351" s="263" t="s">
        <v>563</v>
      </c>
      <c r="F351" s="264" t="s">
        <v>564</v>
      </c>
      <c r="G351" s="265" t="s">
        <v>257</v>
      </c>
      <c r="H351" s="266">
        <v>31.5</v>
      </c>
      <c r="I351" s="267"/>
      <c r="J351" s="268">
        <f>ROUND(I351*H351,2)</f>
        <v>0</v>
      </c>
      <c r="K351" s="264" t="s">
        <v>138</v>
      </c>
      <c r="L351" s="269"/>
      <c r="M351" s="270" t="s">
        <v>19</v>
      </c>
      <c r="N351" s="271" t="s">
        <v>40</v>
      </c>
      <c r="O351" s="87"/>
      <c r="P351" s="216">
        <f>O351*H351</f>
        <v>0</v>
      </c>
      <c r="Q351" s="216">
        <v>0.010359999999999999</v>
      </c>
      <c r="R351" s="216">
        <f>Q351*H351</f>
        <v>0.32633999999999996</v>
      </c>
      <c r="S351" s="216">
        <v>0</v>
      </c>
      <c r="T351" s="21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268</v>
      </c>
      <c r="AT351" s="218" t="s">
        <v>251</v>
      </c>
      <c r="AU351" s="218" t="s">
        <v>79</v>
      </c>
      <c r="AY351" s="20" t="s">
        <v>114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77</v>
      </c>
      <c r="BK351" s="219">
        <f>ROUND(I351*H351,2)</f>
        <v>0</v>
      </c>
      <c r="BL351" s="20" t="s">
        <v>258</v>
      </c>
      <c r="BM351" s="218" t="s">
        <v>565</v>
      </c>
    </row>
    <row r="352" s="15" customFormat="1">
      <c r="A352" s="15"/>
      <c r="B352" s="252"/>
      <c r="C352" s="253"/>
      <c r="D352" s="220" t="s">
        <v>126</v>
      </c>
      <c r="E352" s="254" t="s">
        <v>19</v>
      </c>
      <c r="F352" s="255" t="s">
        <v>560</v>
      </c>
      <c r="G352" s="253"/>
      <c r="H352" s="254" t="s">
        <v>19</v>
      </c>
      <c r="I352" s="256"/>
      <c r="J352" s="253"/>
      <c r="K352" s="253"/>
      <c r="L352" s="257"/>
      <c r="M352" s="258"/>
      <c r="N352" s="259"/>
      <c r="O352" s="259"/>
      <c r="P352" s="259"/>
      <c r="Q352" s="259"/>
      <c r="R352" s="259"/>
      <c r="S352" s="259"/>
      <c r="T352" s="260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1" t="s">
        <v>126</v>
      </c>
      <c r="AU352" s="261" t="s">
        <v>79</v>
      </c>
      <c r="AV352" s="15" t="s">
        <v>77</v>
      </c>
      <c r="AW352" s="15" t="s">
        <v>31</v>
      </c>
      <c r="AX352" s="15" t="s">
        <v>69</v>
      </c>
      <c r="AY352" s="261" t="s">
        <v>114</v>
      </c>
    </row>
    <row r="353" s="13" customFormat="1">
      <c r="A353" s="13"/>
      <c r="B353" s="225"/>
      <c r="C353" s="226"/>
      <c r="D353" s="220" t="s">
        <v>126</v>
      </c>
      <c r="E353" s="227" t="s">
        <v>19</v>
      </c>
      <c r="F353" s="228" t="s">
        <v>566</v>
      </c>
      <c r="G353" s="226"/>
      <c r="H353" s="229">
        <v>31.5</v>
      </c>
      <c r="I353" s="230"/>
      <c r="J353" s="226"/>
      <c r="K353" s="226"/>
      <c r="L353" s="231"/>
      <c r="M353" s="232"/>
      <c r="N353" s="233"/>
      <c r="O353" s="233"/>
      <c r="P353" s="233"/>
      <c r="Q353" s="233"/>
      <c r="R353" s="233"/>
      <c r="S353" s="233"/>
      <c r="T353" s="23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5" t="s">
        <v>126</v>
      </c>
      <c r="AU353" s="235" t="s">
        <v>79</v>
      </c>
      <c r="AV353" s="13" t="s">
        <v>79</v>
      </c>
      <c r="AW353" s="13" t="s">
        <v>31</v>
      </c>
      <c r="AX353" s="13" t="s">
        <v>69</v>
      </c>
      <c r="AY353" s="235" t="s">
        <v>114</v>
      </c>
    </row>
    <row r="354" s="14" customFormat="1">
      <c r="A354" s="14"/>
      <c r="B354" s="236"/>
      <c r="C354" s="237"/>
      <c r="D354" s="220" t="s">
        <v>126</v>
      </c>
      <c r="E354" s="238" t="s">
        <v>19</v>
      </c>
      <c r="F354" s="239" t="s">
        <v>128</v>
      </c>
      <c r="G354" s="237"/>
      <c r="H354" s="240">
        <v>31.5</v>
      </c>
      <c r="I354" s="241"/>
      <c r="J354" s="237"/>
      <c r="K354" s="237"/>
      <c r="L354" s="242"/>
      <c r="M354" s="243"/>
      <c r="N354" s="244"/>
      <c r="O354" s="244"/>
      <c r="P354" s="244"/>
      <c r="Q354" s="244"/>
      <c r="R354" s="244"/>
      <c r="S354" s="244"/>
      <c r="T354" s="24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6" t="s">
        <v>126</v>
      </c>
      <c r="AU354" s="246" t="s">
        <v>79</v>
      </c>
      <c r="AV354" s="14" t="s">
        <v>129</v>
      </c>
      <c r="AW354" s="14" t="s">
        <v>31</v>
      </c>
      <c r="AX354" s="14" t="s">
        <v>77</v>
      </c>
      <c r="AY354" s="246" t="s">
        <v>114</v>
      </c>
    </row>
    <row r="355" s="2" customFormat="1" ht="24.15" customHeight="1">
      <c r="A355" s="41"/>
      <c r="B355" s="42"/>
      <c r="C355" s="207" t="s">
        <v>567</v>
      </c>
      <c r="D355" s="207" t="s">
        <v>117</v>
      </c>
      <c r="E355" s="208" t="s">
        <v>568</v>
      </c>
      <c r="F355" s="209" t="s">
        <v>569</v>
      </c>
      <c r="G355" s="210" t="s">
        <v>257</v>
      </c>
      <c r="H355" s="211">
        <v>30</v>
      </c>
      <c r="I355" s="212"/>
      <c r="J355" s="213">
        <f>ROUND(I355*H355,2)</f>
        <v>0</v>
      </c>
      <c r="K355" s="209" t="s">
        <v>138</v>
      </c>
      <c r="L355" s="47"/>
      <c r="M355" s="214" t="s">
        <v>19</v>
      </c>
      <c r="N355" s="215" t="s">
        <v>40</v>
      </c>
      <c r="O355" s="87"/>
      <c r="P355" s="216">
        <f>O355*H355</f>
        <v>0</v>
      </c>
      <c r="Q355" s="216">
        <v>0.0032599999999999999</v>
      </c>
      <c r="R355" s="216">
        <f>Q355*H355</f>
        <v>0.097799999999999998</v>
      </c>
      <c r="S355" s="216">
        <v>0</v>
      </c>
      <c r="T355" s="217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8" t="s">
        <v>258</v>
      </c>
      <c r="AT355" s="218" t="s">
        <v>117</v>
      </c>
      <c r="AU355" s="218" t="s">
        <v>79</v>
      </c>
      <c r="AY355" s="20" t="s">
        <v>114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20" t="s">
        <v>77</v>
      </c>
      <c r="BK355" s="219">
        <f>ROUND(I355*H355,2)</f>
        <v>0</v>
      </c>
      <c r="BL355" s="20" t="s">
        <v>258</v>
      </c>
      <c r="BM355" s="218" t="s">
        <v>570</v>
      </c>
    </row>
    <row r="356" s="2" customFormat="1">
      <c r="A356" s="41"/>
      <c r="B356" s="42"/>
      <c r="C356" s="43"/>
      <c r="D356" s="247" t="s">
        <v>140</v>
      </c>
      <c r="E356" s="43"/>
      <c r="F356" s="248" t="s">
        <v>571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140</v>
      </c>
      <c r="AU356" s="20" t="s">
        <v>79</v>
      </c>
    </row>
    <row r="357" s="15" customFormat="1">
      <c r="A357" s="15"/>
      <c r="B357" s="252"/>
      <c r="C357" s="253"/>
      <c r="D357" s="220" t="s">
        <v>126</v>
      </c>
      <c r="E357" s="254" t="s">
        <v>19</v>
      </c>
      <c r="F357" s="255" t="s">
        <v>553</v>
      </c>
      <c r="G357" s="253"/>
      <c r="H357" s="254" t="s">
        <v>19</v>
      </c>
      <c r="I357" s="256"/>
      <c r="J357" s="253"/>
      <c r="K357" s="253"/>
      <c r="L357" s="257"/>
      <c r="M357" s="258"/>
      <c r="N357" s="259"/>
      <c r="O357" s="259"/>
      <c r="P357" s="259"/>
      <c r="Q357" s="259"/>
      <c r="R357" s="259"/>
      <c r="S357" s="259"/>
      <c r="T357" s="260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1" t="s">
        <v>126</v>
      </c>
      <c r="AU357" s="261" t="s">
        <v>79</v>
      </c>
      <c r="AV357" s="15" t="s">
        <v>77</v>
      </c>
      <c r="AW357" s="15" t="s">
        <v>31</v>
      </c>
      <c r="AX357" s="15" t="s">
        <v>69</v>
      </c>
      <c r="AY357" s="261" t="s">
        <v>114</v>
      </c>
    </row>
    <row r="358" s="13" customFormat="1">
      <c r="A358" s="13"/>
      <c r="B358" s="225"/>
      <c r="C358" s="226"/>
      <c r="D358" s="220" t="s">
        <v>126</v>
      </c>
      <c r="E358" s="227" t="s">
        <v>19</v>
      </c>
      <c r="F358" s="228" t="s">
        <v>572</v>
      </c>
      <c r="G358" s="226"/>
      <c r="H358" s="229">
        <v>30</v>
      </c>
      <c r="I358" s="230"/>
      <c r="J358" s="226"/>
      <c r="K358" s="226"/>
      <c r="L358" s="231"/>
      <c r="M358" s="232"/>
      <c r="N358" s="233"/>
      <c r="O358" s="233"/>
      <c r="P358" s="233"/>
      <c r="Q358" s="233"/>
      <c r="R358" s="233"/>
      <c r="S358" s="233"/>
      <c r="T358" s="23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5" t="s">
        <v>126</v>
      </c>
      <c r="AU358" s="235" t="s">
        <v>79</v>
      </c>
      <c r="AV358" s="13" t="s">
        <v>79</v>
      </c>
      <c r="AW358" s="13" t="s">
        <v>31</v>
      </c>
      <c r="AX358" s="13" t="s">
        <v>69</v>
      </c>
      <c r="AY358" s="235" t="s">
        <v>114</v>
      </c>
    </row>
    <row r="359" s="14" customFormat="1">
      <c r="A359" s="14"/>
      <c r="B359" s="236"/>
      <c r="C359" s="237"/>
      <c r="D359" s="220" t="s">
        <v>126</v>
      </c>
      <c r="E359" s="238" t="s">
        <v>19</v>
      </c>
      <c r="F359" s="239" t="s">
        <v>128</v>
      </c>
      <c r="G359" s="237"/>
      <c r="H359" s="240">
        <v>30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6" t="s">
        <v>126</v>
      </c>
      <c r="AU359" s="246" t="s">
        <v>79</v>
      </c>
      <c r="AV359" s="14" t="s">
        <v>129</v>
      </c>
      <c r="AW359" s="14" t="s">
        <v>31</v>
      </c>
      <c r="AX359" s="14" t="s">
        <v>77</v>
      </c>
      <c r="AY359" s="246" t="s">
        <v>114</v>
      </c>
    </row>
    <row r="360" s="2" customFormat="1" ht="16.5" customHeight="1">
      <c r="A360" s="41"/>
      <c r="B360" s="42"/>
      <c r="C360" s="262" t="s">
        <v>573</v>
      </c>
      <c r="D360" s="262" t="s">
        <v>251</v>
      </c>
      <c r="E360" s="263" t="s">
        <v>574</v>
      </c>
      <c r="F360" s="264" t="s">
        <v>575</v>
      </c>
      <c r="G360" s="265" t="s">
        <v>257</v>
      </c>
      <c r="H360" s="266">
        <v>31.5</v>
      </c>
      <c r="I360" s="267"/>
      <c r="J360" s="268">
        <f>ROUND(I360*H360,2)</f>
        <v>0</v>
      </c>
      <c r="K360" s="264" t="s">
        <v>138</v>
      </c>
      <c r="L360" s="269"/>
      <c r="M360" s="270" t="s">
        <v>19</v>
      </c>
      <c r="N360" s="271" t="s">
        <v>40</v>
      </c>
      <c r="O360" s="87"/>
      <c r="P360" s="216">
        <f>O360*H360</f>
        <v>0</v>
      </c>
      <c r="Q360" s="216">
        <v>0.01426</v>
      </c>
      <c r="R360" s="216">
        <f>Q360*H360</f>
        <v>0.44918999999999998</v>
      </c>
      <c r="S360" s="216">
        <v>0</v>
      </c>
      <c r="T360" s="217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18" t="s">
        <v>268</v>
      </c>
      <c r="AT360" s="218" t="s">
        <v>251</v>
      </c>
      <c r="AU360" s="218" t="s">
        <v>79</v>
      </c>
      <c r="AY360" s="20" t="s">
        <v>114</v>
      </c>
      <c r="BE360" s="219">
        <f>IF(N360="základní",J360,0)</f>
        <v>0</v>
      </c>
      <c r="BF360" s="219">
        <f>IF(N360="snížená",J360,0)</f>
        <v>0</v>
      </c>
      <c r="BG360" s="219">
        <f>IF(N360="zákl. přenesená",J360,0)</f>
        <v>0</v>
      </c>
      <c r="BH360" s="219">
        <f>IF(N360="sníž. přenesená",J360,0)</f>
        <v>0</v>
      </c>
      <c r="BI360" s="219">
        <f>IF(N360="nulová",J360,0)</f>
        <v>0</v>
      </c>
      <c r="BJ360" s="20" t="s">
        <v>77</v>
      </c>
      <c r="BK360" s="219">
        <f>ROUND(I360*H360,2)</f>
        <v>0</v>
      </c>
      <c r="BL360" s="20" t="s">
        <v>258</v>
      </c>
      <c r="BM360" s="218" t="s">
        <v>576</v>
      </c>
    </row>
    <row r="361" s="15" customFormat="1">
      <c r="A361" s="15"/>
      <c r="B361" s="252"/>
      <c r="C361" s="253"/>
      <c r="D361" s="220" t="s">
        <v>126</v>
      </c>
      <c r="E361" s="254" t="s">
        <v>19</v>
      </c>
      <c r="F361" s="255" t="s">
        <v>560</v>
      </c>
      <c r="G361" s="253"/>
      <c r="H361" s="254" t="s">
        <v>19</v>
      </c>
      <c r="I361" s="256"/>
      <c r="J361" s="253"/>
      <c r="K361" s="253"/>
      <c r="L361" s="257"/>
      <c r="M361" s="258"/>
      <c r="N361" s="259"/>
      <c r="O361" s="259"/>
      <c r="P361" s="259"/>
      <c r="Q361" s="259"/>
      <c r="R361" s="259"/>
      <c r="S361" s="259"/>
      <c r="T361" s="260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61" t="s">
        <v>126</v>
      </c>
      <c r="AU361" s="261" t="s">
        <v>79</v>
      </c>
      <c r="AV361" s="15" t="s">
        <v>77</v>
      </c>
      <c r="AW361" s="15" t="s">
        <v>31</v>
      </c>
      <c r="AX361" s="15" t="s">
        <v>69</v>
      </c>
      <c r="AY361" s="261" t="s">
        <v>114</v>
      </c>
    </row>
    <row r="362" s="13" customFormat="1">
      <c r="A362" s="13"/>
      <c r="B362" s="225"/>
      <c r="C362" s="226"/>
      <c r="D362" s="220" t="s">
        <v>126</v>
      </c>
      <c r="E362" s="227" t="s">
        <v>19</v>
      </c>
      <c r="F362" s="228" t="s">
        <v>577</v>
      </c>
      <c r="G362" s="226"/>
      <c r="H362" s="229">
        <v>31.5</v>
      </c>
      <c r="I362" s="230"/>
      <c r="J362" s="226"/>
      <c r="K362" s="226"/>
      <c r="L362" s="231"/>
      <c r="M362" s="232"/>
      <c r="N362" s="233"/>
      <c r="O362" s="233"/>
      <c r="P362" s="233"/>
      <c r="Q362" s="233"/>
      <c r="R362" s="233"/>
      <c r="S362" s="233"/>
      <c r="T362" s="23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5" t="s">
        <v>126</v>
      </c>
      <c r="AU362" s="235" t="s">
        <v>79</v>
      </c>
      <c r="AV362" s="13" t="s">
        <v>79</v>
      </c>
      <c r="AW362" s="13" t="s">
        <v>31</v>
      </c>
      <c r="AX362" s="13" t="s">
        <v>69</v>
      </c>
      <c r="AY362" s="235" t="s">
        <v>114</v>
      </c>
    </row>
    <row r="363" s="14" customFormat="1">
      <c r="A363" s="14"/>
      <c r="B363" s="236"/>
      <c r="C363" s="237"/>
      <c r="D363" s="220" t="s">
        <v>126</v>
      </c>
      <c r="E363" s="238" t="s">
        <v>19</v>
      </c>
      <c r="F363" s="239" t="s">
        <v>128</v>
      </c>
      <c r="G363" s="237"/>
      <c r="H363" s="240">
        <v>31.5</v>
      </c>
      <c r="I363" s="241"/>
      <c r="J363" s="237"/>
      <c r="K363" s="237"/>
      <c r="L363" s="242"/>
      <c r="M363" s="243"/>
      <c r="N363" s="244"/>
      <c r="O363" s="244"/>
      <c r="P363" s="244"/>
      <c r="Q363" s="244"/>
      <c r="R363" s="244"/>
      <c r="S363" s="244"/>
      <c r="T363" s="24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6" t="s">
        <v>126</v>
      </c>
      <c r="AU363" s="246" t="s">
        <v>79</v>
      </c>
      <c r="AV363" s="14" t="s">
        <v>129</v>
      </c>
      <c r="AW363" s="14" t="s">
        <v>31</v>
      </c>
      <c r="AX363" s="14" t="s">
        <v>77</v>
      </c>
      <c r="AY363" s="246" t="s">
        <v>114</v>
      </c>
    </row>
    <row r="364" s="2" customFormat="1" ht="24.15" customHeight="1">
      <c r="A364" s="41"/>
      <c r="B364" s="42"/>
      <c r="C364" s="207" t="s">
        <v>578</v>
      </c>
      <c r="D364" s="207" t="s">
        <v>117</v>
      </c>
      <c r="E364" s="208" t="s">
        <v>579</v>
      </c>
      <c r="F364" s="209" t="s">
        <v>580</v>
      </c>
      <c r="G364" s="210" t="s">
        <v>257</v>
      </c>
      <c r="H364" s="211">
        <v>60</v>
      </c>
      <c r="I364" s="212"/>
      <c r="J364" s="213">
        <f>ROUND(I364*H364,2)</f>
        <v>0</v>
      </c>
      <c r="K364" s="209" t="s">
        <v>138</v>
      </c>
      <c r="L364" s="47"/>
      <c r="M364" s="214" t="s">
        <v>19</v>
      </c>
      <c r="N364" s="215" t="s">
        <v>40</v>
      </c>
      <c r="O364" s="87"/>
      <c r="P364" s="216">
        <f>O364*H364</f>
        <v>0</v>
      </c>
      <c r="Q364" s="216">
        <v>0.0036600000000000001</v>
      </c>
      <c r="R364" s="216">
        <f>Q364*H364</f>
        <v>0.21960000000000002</v>
      </c>
      <c r="S364" s="216">
        <v>0</v>
      </c>
      <c r="T364" s="217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18" t="s">
        <v>258</v>
      </c>
      <c r="AT364" s="218" t="s">
        <v>117</v>
      </c>
      <c r="AU364" s="218" t="s">
        <v>79</v>
      </c>
      <c r="AY364" s="20" t="s">
        <v>114</v>
      </c>
      <c r="BE364" s="219">
        <f>IF(N364="základní",J364,0)</f>
        <v>0</v>
      </c>
      <c r="BF364" s="219">
        <f>IF(N364="snížená",J364,0)</f>
        <v>0</v>
      </c>
      <c r="BG364" s="219">
        <f>IF(N364="zákl. přenesená",J364,0)</f>
        <v>0</v>
      </c>
      <c r="BH364" s="219">
        <f>IF(N364="sníž. přenesená",J364,0)</f>
        <v>0</v>
      </c>
      <c r="BI364" s="219">
        <f>IF(N364="nulová",J364,0)</f>
        <v>0</v>
      </c>
      <c r="BJ364" s="20" t="s">
        <v>77</v>
      </c>
      <c r="BK364" s="219">
        <f>ROUND(I364*H364,2)</f>
        <v>0</v>
      </c>
      <c r="BL364" s="20" t="s">
        <v>258</v>
      </c>
      <c r="BM364" s="218" t="s">
        <v>581</v>
      </c>
    </row>
    <row r="365" s="2" customFormat="1">
      <c r="A365" s="41"/>
      <c r="B365" s="42"/>
      <c r="C365" s="43"/>
      <c r="D365" s="247" t="s">
        <v>140</v>
      </c>
      <c r="E365" s="43"/>
      <c r="F365" s="248" t="s">
        <v>582</v>
      </c>
      <c r="G365" s="43"/>
      <c r="H365" s="43"/>
      <c r="I365" s="222"/>
      <c r="J365" s="43"/>
      <c r="K365" s="43"/>
      <c r="L365" s="47"/>
      <c r="M365" s="223"/>
      <c r="N365" s="224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140</v>
      </c>
      <c r="AU365" s="20" t="s">
        <v>79</v>
      </c>
    </row>
    <row r="366" s="15" customFormat="1">
      <c r="A366" s="15"/>
      <c r="B366" s="252"/>
      <c r="C366" s="253"/>
      <c r="D366" s="220" t="s">
        <v>126</v>
      </c>
      <c r="E366" s="254" t="s">
        <v>19</v>
      </c>
      <c r="F366" s="255" t="s">
        <v>553</v>
      </c>
      <c r="G366" s="253"/>
      <c r="H366" s="254" t="s">
        <v>19</v>
      </c>
      <c r="I366" s="256"/>
      <c r="J366" s="253"/>
      <c r="K366" s="253"/>
      <c r="L366" s="257"/>
      <c r="M366" s="258"/>
      <c r="N366" s="259"/>
      <c r="O366" s="259"/>
      <c r="P366" s="259"/>
      <c r="Q366" s="259"/>
      <c r="R366" s="259"/>
      <c r="S366" s="259"/>
      <c r="T366" s="260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1" t="s">
        <v>126</v>
      </c>
      <c r="AU366" s="261" t="s">
        <v>79</v>
      </c>
      <c r="AV366" s="15" t="s">
        <v>77</v>
      </c>
      <c r="AW366" s="15" t="s">
        <v>31</v>
      </c>
      <c r="AX366" s="15" t="s">
        <v>69</v>
      </c>
      <c r="AY366" s="261" t="s">
        <v>114</v>
      </c>
    </row>
    <row r="367" s="13" customFormat="1">
      <c r="A367" s="13"/>
      <c r="B367" s="225"/>
      <c r="C367" s="226"/>
      <c r="D367" s="220" t="s">
        <v>126</v>
      </c>
      <c r="E367" s="227" t="s">
        <v>19</v>
      </c>
      <c r="F367" s="228" t="s">
        <v>583</v>
      </c>
      <c r="G367" s="226"/>
      <c r="H367" s="229">
        <v>60</v>
      </c>
      <c r="I367" s="230"/>
      <c r="J367" s="226"/>
      <c r="K367" s="226"/>
      <c r="L367" s="231"/>
      <c r="M367" s="232"/>
      <c r="N367" s="233"/>
      <c r="O367" s="233"/>
      <c r="P367" s="233"/>
      <c r="Q367" s="233"/>
      <c r="R367" s="233"/>
      <c r="S367" s="233"/>
      <c r="T367" s="23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5" t="s">
        <v>126</v>
      </c>
      <c r="AU367" s="235" t="s">
        <v>79</v>
      </c>
      <c r="AV367" s="13" t="s">
        <v>79</v>
      </c>
      <c r="AW367" s="13" t="s">
        <v>31</v>
      </c>
      <c r="AX367" s="13" t="s">
        <v>69</v>
      </c>
      <c r="AY367" s="235" t="s">
        <v>114</v>
      </c>
    </row>
    <row r="368" s="14" customFormat="1">
      <c r="A368" s="14"/>
      <c r="B368" s="236"/>
      <c r="C368" s="237"/>
      <c r="D368" s="220" t="s">
        <v>126</v>
      </c>
      <c r="E368" s="238" t="s">
        <v>19</v>
      </c>
      <c r="F368" s="239" t="s">
        <v>128</v>
      </c>
      <c r="G368" s="237"/>
      <c r="H368" s="240">
        <v>60</v>
      </c>
      <c r="I368" s="241"/>
      <c r="J368" s="237"/>
      <c r="K368" s="237"/>
      <c r="L368" s="242"/>
      <c r="M368" s="243"/>
      <c r="N368" s="244"/>
      <c r="O368" s="244"/>
      <c r="P368" s="244"/>
      <c r="Q368" s="244"/>
      <c r="R368" s="244"/>
      <c r="S368" s="244"/>
      <c r="T368" s="24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6" t="s">
        <v>126</v>
      </c>
      <c r="AU368" s="246" t="s">
        <v>79</v>
      </c>
      <c r="AV368" s="14" t="s">
        <v>129</v>
      </c>
      <c r="AW368" s="14" t="s">
        <v>31</v>
      </c>
      <c r="AX368" s="14" t="s">
        <v>77</v>
      </c>
      <c r="AY368" s="246" t="s">
        <v>114</v>
      </c>
    </row>
    <row r="369" s="2" customFormat="1" ht="16.5" customHeight="1">
      <c r="A369" s="41"/>
      <c r="B369" s="42"/>
      <c r="C369" s="262" t="s">
        <v>584</v>
      </c>
      <c r="D369" s="262" t="s">
        <v>251</v>
      </c>
      <c r="E369" s="263" t="s">
        <v>585</v>
      </c>
      <c r="F369" s="264" t="s">
        <v>586</v>
      </c>
      <c r="G369" s="265" t="s">
        <v>257</v>
      </c>
      <c r="H369" s="266">
        <v>63</v>
      </c>
      <c r="I369" s="267"/>
      <c r="J369" s="268">
        <f>ROUND(I369*H369,2)</f>
        <v>0</v>
      </c>
      <c r="K369" s="264" t="s">
        <v>138</v>
      </c>
      <c r="L369" s="269"/>
      <c r="M369" s="270" t="s">
        <v>19</v>
      </c>
      <c r="N369" s="271" t="s">
        <v>40</v>
      </c>
      <c r="O369" s="87"/>
      <c r="P369" s="216">
        <f>O369*H369</f>
        <v>0</v>
      </c>
      <c r="Q369" s="216">
        <v>0.017149999999999999</v>
      </c>
      <c r="R369" s="216">
        <f>Q369*H369</f>
        <v>1.0804499999999999</v>
      </c>
      <c r="S369" s="216">
        <v>0</v>
      </c>
      <c r="T369" s="21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8" t="s">
        <v>268</v>
      </c>
      <c r="AT369" s="218" t="s">
        <v>251</v>
      </c>
      <c r="AU369" s="218" t="s">
        <v>79</v>
      </c>
      <c r="AY369" s="20" t="s">
        <v>114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20" t="s">
        <v>77</v>
      </c>
      <c r="BK369" s="219">
        <f>ROUND(I369*H369,2)</f>
        <v>0</v>
      </c>
      <c r="BL369" s="20" t="s">
        <v>258</v>
      </c>
      <c r="BM369" s="218" t="s">
        <v>587</v>
      </c>
    </row>
    <row r="370" s="15" customFormat="1">
      <c r="A370" s="15"/>
      <c r="B370" s="252"/>
      <c r="C370" s="253"/>
      <c r="D370" s="220" t="s">
        <v>126</v>
      </c>
      <c r="E370" s="254" t="s">
        <v>19</v>
      </c>
      <c r="F370" s="255" t="s">
        <v>560</v>
      </c>
      <c r="G370" s="253"/>
      <c r="H370" s="254" t="s">
        <v>19</v>
      </c>
      <c r="I370" s="256"/>
      <c r="J370" s="253"/>
      <c r="K370" s="253"/>
      <c r="L370" s="257"/>
      <c r="M370" s="258"/>
      <c r="N370" s="259"/>
      <c r="O370" s="259"/>
      <c r="P370" s="259"/>
      <c r="Q370" s="259"/>
      <c r="R370" s="259"/>
      <c r="S370" s="259"/>
      <c r="T370" s="260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61" t="s">
        <v>126</v>
      </c>
      <c r="AU370" s="261" t="s">
        <v>79</v>
      </c>
      <c r="AV370" s="15" t="s">
        <v>77</v>
      </c>
      <c r="AW370" s="15" t="s">
        <v>31</v>
      </c>
      <c r="AX370" s="15" t="s">
        <v>69</v>
      </c>
      <c r="AY370" s="261" t="s">
        <v>114</v>
      </c>
    </row>
    <row r="371" s="13" customFormat="1">
      <c r="A371" s="13"/>
      <c r="B371" s="225"/>
      <c r="C371" s="226"/>
      <c r="D371" s="220" t="s">
        <v>126</v>
      </c>
      <c r="E371" s="227" t="s">
        <v>19</v>
      </c>
      <c r="F371" s="228" t="s">
        <v>588</v>
      </c>
      <c r="G371" s="226"/>
      <c r="H371" s="229">
        <v>63</v>
      </c>
      <c r="I371" s="230"/>
      <c r="J371" s="226"/>
      <c r="K371" s="226"/>
      <c r="L371" s="231"/>
      <c r="M371" s="232"/>
      <c r="N371" s="233"/>
      <c r="O371" s="233"/>
      <c r="P371" s="233"/>
      <c r="Q371" s="233"/>
      <c r="R371" s="233"/>
      <c r="S371" s="233"/>
      <c r="T371" s="23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5" t="s">
        <v>126</v>
      </c>
      <c r="AU371" s="235" t="s">
        <v>79</v>
      </c>
      <c r="AV371" s="13" t="s">
        <v>79</v>
      </c>
      <c r="AW371" s="13" t="s">
        <v>31</v>
      </c>
      <c r="AX371" s="13" t="s">
        <v>69</v>
      </c>
      <c r="AY371" s="235" t="s">
        <v>114</v>
      </c>
    </row>
    <row r="372" s="14" customFormat="1">
      <c r="A372" s="14"/>
      <c r="B372" s="236"/>
      <c r="C372" s="237"/>
      <c r="D372" s="220" t="s">
        <v>126</v>
      </c>
      <c r="E372" s="238" t="s">
        <v>19</v>
      </c>
      <c r="F372" s="239" t="s">
        <v>128</v>
      </c>
      <c r="G372" s="237"/>
      <c r="H372" s="240">
        <v>63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6" t="s">
        <v>126</v>
      </c>
      <c r="AU372" s="246" t="s">
        <v>79</v>
      </c>
      <c r="AV372" s="14" t="s">
        <v>129</v>
      </c>
      <c r="AW372" s="14" t="s">
        <v>31</v>
      </c>
      <c r="AX372" s="14" t="s">
        <v>77</v>
      </c>
      <c r="AY372" s="246" t="s">
        <v>114</v>
      </c>
    </row>
    <row r="373" s="2" customFormat="1" ht="24.15" customHeight="1">
      <c r="A373" s="41"/>
      <c r="B373" s="42"/>
      <c r="C373" s="207" t="s">
        <v>589</v>
      </c>
      <c r="D373" s="207" t="s">
        <v>117</v>
      </c>
      <c r="E373" s="208" t="s">
        <v>590</v>
      </c>
      <c r="F373" s="209" t="s">
        <v>591</v>
      </c>
      <c r="G373" s="210" t="s">
        <v>277</v>
      </c>
      <c r="H373" s="211">
        <v>1</v>
      </c>
      <c r="I373" s="212"/>
      <c r="J373" s="213">
        <f>ROUND(I373*H373,2)</f>
        <v>0</v>
      </c>
      <c r="K373" s="209" t="s">
        <v>138</v>
      </c>
      <c r="L373" s="47"/>
      <c r="M373" s="214" t="s">
        <v>19</v>
      </c>
      <c r="N373" s="215" t="s">
        <v>40</v>
      </c>
      <c r="O373" s="87"/>
      <c r="P373" s="216">
        <f>O373*H373</f>
        <v>0</v>
      </c>
      <c r="Q373" s="216">
        <v>0</v>
      </c>
      <c r="R373" s="216">
        <f>Q373*H373</f>
        <v>0</v>
      </c>
      <c r="S373" s="216">
        <v>0</v>
      </c>
      <c r="T373" s="217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18" t="s">
        <v>258</v>
      </c>
      <c r="AT373" s="218" t="s">
        <v>117</v>
      </c>
      <c r="AU373" s="218" t="s">
        <v>79</v>
      </c>
      <c r="AY373" s="20" t="s">
        <v>114</v>
      </c>
      <c r="BE373" s="219">
        <f>IF(N373="základní",J373,0)</f>
        <v>0</v>
      </c>
      <c r="BF373" s="219">
        <f>IF(N373="snížená",J373,0)</f>
        <v>0</v>
      </c>
      <c r="BG373" s="219">
        <f>IF(N373="zákl. přenesená",J373,0)</f>
        <v>0</v>
      </c>
      <c r="BH373" s="219">
        <f>IF(N373="sníž. přenesená",J373,0)</f>
        <v>0</v>
      </c>
      <c r="BI373" s="219">
        <f>IF(N373="nulová",J373,0)</f>
        <v>0</v>
      </c>
      <c r="BJ373" s="20" t="s">
        <v>77</v>
      </c>
      <c r="BK373" s="219">
        <f>ROUND(I373*H373,2)</f>
        <v>0</v>
      </c>
      <c r="BL373" s="20" t="s">
        <v>258</v>
      </c>
      <c r="BM373" s="218" t="s">
        <v>592</v>
      </c>
    </row>
    <row r="374" s="2" customFormat="1">
      <c r="A374" s="41"/>
      <c r="B374" s="42"/>
      <c r="C374" s="43"/>
      <c r="D374" s="247" t="s">
        <v>140</v>
      </c>
      <c r="E374" s="43"/>
      <c r="F374" s="248" t="s">
        <v>593</v>
      </c>
      <c r="G374" s="43"/>
      <c r="H374" s="43"/>
      <c r="I374" s="222"/>
      <c r="J374" s="43"/>
      <c r="K374" s="43"/>
      <c r="L374" s="47"/>
      <c r="M374" s="223"/>
      <c r="N374" s="224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140</v>
      </c>
      <c r="AU374" s="20" t="s">
        <v>79</v>
      </c>
    </row>
    <row r="375" s="15" customFormat="1">
      <c r="A375" s="15"/>
      <c r="B375" s="252"/>
      <c r="C375" s="253"/>
      <c r="D375" s="220" t="s">
        <v>126</v>
      </c>
      <c r="E375" s="254" t="s">
        <v>19</v>
      </c>
      <c r="F375" s="255" t="s">
        <v>594</v>
      </c>
      <c r="G375" s="253"/>
      <c r="H375" s="254" t="s">
        <v>19</v>
      </c>
      <c r="I375" s="256"/>
      <c r="J375" s="253"/>
      <c r="K375" s="253"/>
      <c r="L375" s="257"/>
      <c r="M375" s="258"/>
      <c r="N375" s="259"/>
      <c r="O375" s="259"/>
      <c r="P375" s="259"/>
      <c r="Q375" s="259"/>
      <c r="R375" s="259"/>
      <c r="S375" s="259"/>
      <c r="T375" s="260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1" t="s">
        <v>126</v>
      </c>
      <c r="AU375" s="261" t="s">
        <v>79</v>
      </c>
      <c r="AV375" s="15" t="s">
        <v>77</v>
      </c>
      <c r="AW375" s="15" t="s">
        <v>31</v>
      </c>
      <c r="AX375" s="15" t="s">
        <v>69</v>
      </c>
      <c r="AY375" s="261" t="s">
        <v>114</v>
      </c>
    </row>
    <row r="376" s="13" customFormat="1">
      <c r="A376" s="13"/>
      <c r="B376" s="225"/>
      <c r="C376" s="226"/>
      <c r="D376" s="220" t="s">
        <v>126</v>
      </c>
      <c r="E376" s="227" t="s">
        <v>19</v>
      </c>
      <c r="F376" s="228" t="s">
        <v>595</v>
      </c>
      <c r="G376" s="226"/>
      <c r="H376" s="229">
        <v>1</v>
      </c>
      <c r="I376" s="230"/>
      <c r="J376" s="226"/>
      <c r="K376" s="226"/>
      <c r="L376" s="231"/>
      <c r="M376" s="232"/>
      <c r="N376" s="233"/>
      <c r="O376" s="233"/>
      <c r="P376" s="233"/>
      <c r="Q376" s="233"/>
      <c r="R376" s="233"/>
      <c r="S376" s="233"/>
      <c r="T376" s="23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35" t="s">
        <v>126</v>
      </c>
      <c r="AU376" s="235" t="s">
        <v>79</v>
      </c>
      <c r="AV376" s="13" t="s">
        <v>79</v>
      </c>
      <c r="AW376" s="13" t="s">
        <v>31</v>
      </c>
      <c r="AX376" s="13" t="s">
        <v>69</v>
      </c>
      <c r="AY376" s="235" t="s">
        <v>114</v>
      </c>
    </row>
    <row r="377" s="14" customFormat="1">
      <c r="A377" s="14"/>
      <c r="B377" s="236"/>
      <c r="C377" s="237"/>
      <c r="D377" s="220" t="s">
        <v>126</v>
      </c>
      <c r="E377" s="238" t="s">
        <v>19</v>
      </c>
      <c r="F377" s="239" t="s">
        <v>128</v>
      </c>
      <c r="G377" s="237"/>
      <c r="H377" s="240">
        <v>1</v>
      </c>
      <c r="I377" s="241"/>
      <c r="J377" s="237"/>
      <c r="K377" s="237"/>
      <c r="L377" s="242"/>
      <c r="M377" s="243"/>
      <c r="N377" s="244"/>
      <c r="O377" s="244"/>
      <c r="P377" s="244"/>
      <c r="Q377" s="244"/>
      <c r="R377" s="244"/>
      <c r="S377" s="244"/>
      <c r="T377" s="24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6" t="s">
        <v>126</v>
      </c>
      <c r="AU377" s="246" t="s">
        <v>79</v>
      </c>
      <c r="AV377" s="14" t="s">
        <v>129</v>
      </c>
      <c r="AW377" s="14" t="s">
        <v>31</v>
      </c>
      <c r="AX377" s="14" t="s">
        <v>77</v>
      </c>
      <c r="AY377" s="246" t="s">
        <v>114</v>
      </c>
    </row>
    <row r="378" s="2" customFormat="1" ht="24.15" customHeight="1">
      <c r="A378" s="41"/>
      <c r="B378" s="42"/>
      <c r="C378" s="207" t="s">
        <v>596</v>
      </c>
      <c r="D378" s="207" t="s">
        <v>117</v>
      </c>
      <c r="E378" s="208" t="s">
        <v>597</v>
      </c>
      <c r="F378" s="209" t="s">
        <v>598</v>
      </c>
      <c r="G378" s="210" t="s">
        <v>277</v>
      </c>
      <c r="H378" s="211">
        <v>1</v>
      </c>
      <c r="I378" s="212"/>
      <c r="J378" s="213">
        <f>ROUND(I378*H378,2)</f>
        <v>0</v>
      </c>
      <c r="K378" s="209" t="s">
        <v>138</v>
      </c>
      <c r="L378" s="47"/>
      <c r="M378" s="214" t="s">
        <v>19</v>
      </c>
      <c r="N378" s="215" t="s">
        <v>40</v>
      </c>
      <c r="O378" s="87"/>
      <c r="P378" s="216">
        <f>O378*H378</f>
        <v>0</v>
      </c>
      <c r="Q378" s="216">
        <v>0</v>
      </c>
      <c r="R378" s="216">
        <f>Q378*H378</f>
        <v>0</v>
      </c>
      <c r="S378" s="216">
        <v>0</v>
      </c>
      <c r="T378" s="217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8" t="s">
        <v>258</v>
      </c>
      <c r="AT378" s="218" t="s">
        <v>117</v>
      </c>
      <c r="AU378" s="218" t="s">
        <v>79</v>
      </c>
      <c r="AY378" s="20" t="s">
        <v>114</v>
      </c>
      <c r="BE378" s="219">
        <f>IF(N378="základní",J378,0)</f>
        <v>0</v>
      </c>
      <c r="BF378" s="219">
        <f>IF(N378="snížená",J378,0)</f>
        <v>0</v>
      </c>
      <c r="BG378" s="219">
        <f>IF(N378="zákl. přenesená",J378,0)</f>
        <v>0</v>
      </c>
      <c r="BH378" s="219">
        <f>IF(N378="sníž. přenesená",J378,0)</f>
        <v>0</v>
      </c>
      <c r="BI378" s="219">
        <f>IF(N378="nulová",J378,0)</f>
        <v>0</v>
      </c>
      <c r="BJ378" s="20" t="s">
        <v>77</v>
      </c>
      <c r="BK378" s="219">
        <f>ROUND(I378*H378,2)</f>
        <v>0</v>
      </c>
      <c r="BL378" s="20" t="s">
        <v>258</v>
      </c>
      <c r="BM378" s="218" t="s">
        <v>599</v>
      </c>
    </row>
    <row r="379" s="2" customFormat="1">
      <c r="A379" s="41"/>
      <c r="B379" s="42"/>
      <c r="C379" s="43"/>
      <c r="D379" s="247" t="s">
        <v>140</v>
      </c>
      <c r="E379" s="43"/>
      <c r="F379" s="248" t="s">
        <v>600</v>
      </c>
      <c r="G379" s="43"/>
      <c r="H379" s="43"/>
      <c r="I379" s="222"/>
      <c r="J379" s="43"/>
      <c r="K379" s="43"/>
      <c r="L379" s="47"/>
      <c r="M379" s="223"/>
      <c r="N379" s="224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140</v>
      </c>
      <c r="AU379" s="20" t="s">
        <v>79</v>
      </c>
    </row>
    <row r="380" s="15" customFormat="1">
      <c r="A380" s="15"/>
      <c r="B380" s="252"/>
      <c r="C380" s="253"/>
      <c r="D380" s="220" t="s">
        <v>126</v>
      </c>
      <c r="E380" s="254" t="s">
        <v>19</v>
      </c>
      <c r="F380" s="255" t="s">
        <v>601</v>
      </c>
      <c r="G380" s="253"/>
      <c r="H380" s="254" t="s">
        <v>19</v>
      </c>
      <c r="I380" s="256"/>
      <c r="J380" s="253"/>
      <c r="K380" s="253"/>
      <c r="L380" s="257"/>
      <c r="M380" s="258"/>
      <c r="N380" s="259"/>
      <c r="O380" s="259"/>
      <c r="P380" s="259"/>
      <c r="Q380" s="259"/>
      <c r="R380" s="259"/>
      <c r="S380" s="259"/>
      <c r="T380" s="260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61" t="s">
        <v>126</v>
      </c>
      <c r="AU380" s="261" t="s">
        <v>79</v>
      </c>
      <c r="AV380" s="15" t="s">
        <v>77</v>
      </c>
      <c r="AW380" s="15" t="s">
        <v>31</v>
      </c>
      <c r="AX380" s="15" t="s">
        <v>69</v>
      </c>
      <c r="AY380" s="261" t="s">
        <v>114</v>
      </c>
    </row>
    <row r="381" s="13" customFormat="1">
      <c r="A381" s="13"/>
      <c r="B381" s="225"/>
      <c r="C381" s="226"/>
      <c r="D381" s="220" t="s">
        <v>126</v>
      </c>
      <c r="E381" s="227" t="s">
        <v>19</v>
      </c>
      <c r="F381" s="228" t="s">
        <v>602</v>
      </c>
      <c r="G381" s="226"/>
      <c r="H381" s="229">
        <v>1</v>
      </c>
      <c r="I381" s="230"/>
      <c r="J381" s="226"/>
      <c r="K381" s="226"/>
      <c r="L381" s="231"/>
      <c r="M381" s="232"/>
      <c r="N381" s="233"/>
      <c r="O381" s="233"/>
      <c r="P381" s="233"/>
      <c r="Q381" s="233"/>
      <c r="R381" s="233"/>
      <c r="S381" s="233"/>
      <c r="T381" s="23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5" t="s">
        <v>126</v>
      </c>
      <c r="AU381" s="235" t="s">
        <v>79</v>
      </c>
      <c r="AV381" s="13" t="s">
        <v>79</v>
      </c>
      <c r="AW381" s="13" t="s">
        <v>31</v>
      </c>
      <c r="AX381" s="13" t="s">
        <v>69</v>
      </c>
      <c r="AY381" s="235" t="s">
        <v>114</v>
      </c>
    </row>
    <row r="382" s="14" customFormat="1">
      <c r="A382" s="14"/>
      <c r="B382" s="236"/>
      <c r="C382" s="237"/>
      <c r="D382" s="220" t="s">
        <v>126</v>
      </c>
      <c r="E382" s="238" t="s">
        <v>19</v>
      </c>
      <c r="F382" s="239" t="s">
        <v>128</v>
      </c>
      <c r="G382" s="237"/>
      <c r="H382" s="240">
        <v>1</v>
      </c>
      <c r="I382" s="241"/>
      <c r="J382" s="237"/>
      <c r="K382" s="237"/>
      <c r="L382" s="242"/>
      <c r="M382" s="243"/>
      <c r="N382" s="244"/>
      <c r="O382" s="244"/>
      <c r="P382" s="244"/>
      <c r="Q382" s="244"/>
      <c r="R382" s="244"/>
      <c r="S382" s="244"/>
      <c r="T382" s="24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6" t="s">
        <v>126</v>
      </c>
      <c r="AU382" s="246" t="s">
        <v>79</v>
      </c>
      <c r="AV382" s="14" t="s">
        <v>129</v>
      </c>
      <c r="AW382" s="14" t="s">
        <v>31</v>
      </c>
      <c r="AX382" s="14" t="s">
        <v>77</v>
      </c>
      <c r="AY382" s="246" t="s">
        <v>114</v>
      </c>
    </row>
    <row r="383" s="2" customFormat="1" ht="16.5" customHeight="1">
      <c r="A383" s="41"/>
      <c r="B383" s="42"/>
      <c r="C383" s="207" t="s">
        <v>603</v>
      </c>
      <c r="D383" s="207" t="s">
        <v>117</v>
      </c>
      <c r="E383" s="208" t="s">
        <v>604</v>
      </c>
      <c r="F383" s="209" t="s">
        <v>605</v>
      </c>
      <c r="G383" s="210" t="s">
        <v>606</v>
      </c>
      <c r="H383" s="211">
        <v>10.4</v>
      </c>
      <c r="I383" s="212"/>
      <c r="J383" s="213">
        <f>ROUND(I383*H383,2)</f>
        <v>0</v>
      </c>
      <c r="K383" s="209" t="s">
        <v>138</v>
      </c>
      <c r="L383" s="47"/>
      <c r="M383" s="214" t="s">
        <v>19</v>
      </c>
      <c r="N383" s="215" t="s">
        <v>40</v>
      </c>
      <c r="O383" s="87"/>
      <c r="P383" s="216">
        <f>O383*H383</f>
        <v>0</v>
      </c>
      <c r="Q383" s="216">
        <v>0.00059000000000000003</v>
      </c>
      <c r="R383" s="216">
        <f>Q383*H383</f>
        <v>0.0061360000000000008</v>
      </c>
      <c r="S383" s="216">
        <v>0</v>
      </c>
      <c r="T383" s="217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8" t="s">
        <v>258</v>
      </c>
      <c r="AT383" s="218" t="s">
        <v>117</v>
      </c>
      <c r="AU383" s="218" t="s">
        <v>79</v>
      </c>
      <c r="AY383" s="20" t="s">
        <v>114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20" t="s">
        <v>77</v>
      </c>
      <c r="BK383" s="219">
        <f>ROUND(I383*H383,2)</f>
        <v>0</v>
      </c>
      <c r="BL383" s="20" t="s">
        <v>258</v>
      </c>
      <c r="BM383" s="218" t="s">
        <v>607</v>
      </c>
    </row>
    <row r="384" s="2" customFormat="1">
      <c r="A384" s="41"/>
      <c r="B384" s="42"/>
      <c r="C384" s="43"/>
      <c r="D384" s="247" t="s">
        <v>140</v>
      </c>
      <c r="E384" s="43"/>
      <c r="F384" s="248" t="s">
        <v>608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140</v>
      </c>
      <c r="AU384" s="20" t="s">
        <v>79</v>
      </c>
    </row>
    <row r="385" s="15" customFormat="1">
      <c r="A385" s="15"/>
      <c r="B385" s="252"/>
      <c r="C385" s="253"/>
      <c r="D385" s="220" t="s">
        <v>126</v>
      </c>
      <c r="E385" s="254" t="s">
        <v>19</v>
      </c>
      <c r="F385" s="255" t="s">
        <v>609</v>
      </c>
      <c r="G385" s="253"/>
      <c r="H385" s="254" t="s">
        <v>19</v>
      </c>
      <c r="I385" s="256"/>
      <c r="J385" s="253"/>
      <c r="K385" s="253"/>
      <c r="L385" s="257"/>
      <c r="M385" s="258"/>
      <c r="N385" s="259"/>
      <c r="O385" s="259"/>
      <c r="P385" s="259"/>
      <c r="Q385" s="259"/>
      <c r="R385" s="259"/>
      <c r="S385" s="259"/>
      <c r="T385" s="260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1" t="s">
        <v>126</v>
      </c>
      <c r="AU385" s="261" t="s">
        <v>79</v>
      </c>
      <c r="AV385" s="15" t="s">
        <v>77</v>
      </c>
      <c r="AW385" s="15" t="s">
        <v>31</v>
      </c>
      <c r="AX385" s="15" t="s">
        <v>69</v>
      </c>
      <c r="AY385" s="261" t="s">
        <v>114</v>
      </c>
    </row>
    <row r="386" s="13" customFormat="1">
      <c r="A386" s="13"/>
      <c r="B386" s="225"/>
      <c r="C386" s="226"/>
      <c r="D386" s="220" t="s">
        <v>126</v>
      </c>
      <c r="E386" s="227" t="s">
        <v>19</v>
      </c>
      <c r="F386" s="228" t="s">
        <v>610</v>
      </c>
      <c r="G386" s="226"/>
      <c r="H386" s="229">
        <v>5.2000000000000002</v>
      </c>
      <c r="I386" s="230"/>
      <c r="J386" s="226"/>
      <c r="K386" s="226"/>
      <c r="L386" s="231"/>
      <c r="M386" s="232"/>
      <c r="N386" s="233"/>
      <c r="O386" s="233"/>
      <c r="P386" s="233"/>
      <c r="Q386" s="233"/>
      <c r="R386" s="233"/>
      <c r="S386" s="233"/>
      <c r="T386" s="234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5" t="s">
        <v>126</v>
      </c>
      <c r="AU386" s="235" t="s">
        <v>79</v>
      </c>
      <c r="AV386" s="13" t="s">
        <v>79</v>
      </c>
      <c r="AW386" s="13" t="s">
        <v>31</v>
      </c>
      <c r="AX386" s="13" t="s">
        <v>69</v>
      </c>
      <c r="AY386" s="235" t="s">
        <v>114</v>
      </c>
    </row>
    <row r="387" s="13" customFormat="1">
      <c r="A387" s="13"/>
      <c r="B387" s="225"/>
      <c r="C387" s="226"/>
      <c r="D387" s="220" t="s">
        <v>126</v>
      </c>
      <c r="E387" s="227" t="s">
        <v>19</v>
      </c>
      <c r="F387" s="228" t="s">
        <v>611</v>
      </c>
      <c r="G387" s="226"/>
      <c r="H387" s="229">
        <v>5.2000000000000002</v>
      </c>
      <c r="I387" s="230"/>
      <c r="J387" s="226"/>
      <c r="K387" s="226"/>
      <c r="L387" s="231"/>
      <c r="M387" s="232"/>
      <c r="N387" s="233"/>
      <c r="O387" s="233"/>
      <c r="P387" s="233"/>
      <c r="Q387" s="233"/>
      <c r="R387" s="233"/>
      <c r="S387" s="233"/>
      <c r="T387" s="23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5" t="s">
        <v>126</v>
      </c>
      <c r="AU387" s="235" t="s">
        <v>79</v>
      </c>
      <c r="AV387" s="13" t="s">
        <v>79</v>
      </c>
      <c r="AW387" s="13" t="s">
        <v>31</v>
      </c>
      <c r="AX387" s="13" t="s">
        <v>69</v>
      </c>
      <c r="AY387" s="235" t="s">
        <v>114</v>
      </c>
    </row>
    <row r="388" s="14" customFormat="1">
      <c r="A388" s="14"/>
      <c r="B388" s="236"/>
      <c r="C388" s="237"/>
      <c r="D388" s="220" t="s">
        <v>126</v>
      </c>
      <c r="E388" s="238" t="s">
        <v>19</v>
      </c>
      <c r="F388" s="239" t="s">
        <v>128</v>
      </c>
      <c r="G388" s="237"/>
      <c r="H388" s="240">
        <v>10.4</v>
      </c>
      <c r="I388" s="241"/>
      <c r="J388" s="237"/>
      <c r="K388" s="237"/>
      <c r="L388" s="242"/>
      <c r="M388" s="243"/>
      <c r="N388" s="244"/>
      <c r="O388" s="244"/>
      <c r="P388" s="244"/>
      <c r="Q388" s="244"/>
      <c r="R388" s="244"/>
      <c r="S388" s="244"/>
      <c r="T388" s="24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6" t="s">
        <v>126</v>
      </c>
      <c r="AU388" s="246" t="s">
        <v>79</v>
      </c>
      <c r="AV388" s="14" t="s">
        <v>129</v>
      </c>
      <c r="AW388" s="14" t="s">
        <v>31</v>
      </c>
      <c r="AX388" s="14" t="s">
        <v>77</v>
      </c>
      <c r="AY388" s="246" t="s">
        <v>114</v>
      </c>
    </row>
    <row r="389" s="2" customFormat="1" ht="21.75" customHeight="1">
      <c r="A389" s="41"/>
      <c r="B389" s="42"/>
      <c r="C389" s="207" t="s">
        <v>612</v>
      </c>
      <c r="D389" s="207" t="s">
        <v>117</v>
      </c>
      <c r="E389" s="208" t="s">
        <v>613</v>
      </c>
      <c r="F389" s="209" t="s">
        <v>614</v>
      </c>
      <c r="G389" s="210" t="s">
        <v>606</v>
      </c>
      <c r="H389" s="211">
        <v>10.4</v>
      </c>
      <c r="I389" s="212"/>
      <c r="J389" s="213">
        <f>ROUND(I389*H389,2)</f>
        <v>0</v>
      </c>
      <c r="K389" s="209" t="s">
        <v>138</v>
      </c>
      <c r="L389" s="47"/>
      <c r="M389" s="214" t="s">
        <v>19</v>
      </c>
      <c r="N389" s="215" t="s">
        <v>40</v>
      </c>
      <c r="O389" s="87"/>
      <c r="P389" s="216">
        <f>O389*H389</f>
        <v>0</v>
      </c>
      <c r="Q389" s="216">
        <v>0</v>
      </c>
      <c r="R389" s="216">
        <f>Q389*H389</f>
        <v>0</v>
      </c>
      <c r="S389" s="216">
        <v>0</v>
      </c>
      <c r="T389" s="217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18" t="s">
        <v>258</v>
      </c>
      <c r="AT389" s="218" t="s">
        <v>117</v>
      </c>
      <c r="AU389" s="218" t="s">
        <v>79</v>
      </c>
      <c r="AY389" s="20" t="s">
        <v>114</v>
      </c>
      <c r="BE389" s="219">
        <f>IF(N389="základní",J389,0)</f>
        <v>0</v>
      </c>
      <c r="BF389" s="219">
        <f>IF(N389="snížená",J389,0)</f>
        <v>0</v>
      </c>
      <c r="BG389" s="219">
        <f>IF(N389="zákl. přenesená",J389,0)</f>
        <v>0</v>
      </c>
      <c r="BH389" s="219">
        <f>IF(N389="sníž. přenesená",J389,0)</f>
        <v>0</v>
      </c>
      <c r="BI389" s="219">
        <f>IF(N389="nulová",J389,0)</f>
        <v>0</v>
      </c>
      <c r="BJ389" s="20" t="s">
        <v>77</v>
      </c>
      <c r="BK389" s="219">
        <f>ROUND(I389*H389,2)</f>
        <v>0</v>
      </c>
      <c r="BL389" s="20" t="s">
        <v>258</v>
      </c>
      <c r="BM389" s="218" t="s">
        <v>615</v>
      </c>
    </row>
    <row r="390" s="2" customFormat="1">
      <c r="A390" s="41"/>
      <c r="B390" s="42"/>
      <c r="C390" s="43"/>
      <c r="D390" s="247" t="s">
        <v>140</v>
      </c>
      <c r="E390" s="43"/>
      <c r="F390" s="248" t="s">
        <v>616</v>
      </c>
      <c r="G390" s="43"/>
      <c r="H390" s="43"/>
      <c r="I390" s="222"/>
      <c r="J390" s="43"/>
      <c r="K390" s="43"/>
      <c r="L390" s="47"/>
      <c r="M390" s="223"/>
      <c r="N390" s="224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140</v>
      </c>
      <c r="AU390" s="20" t="s">
        <v>79</v>
      </c>
    </row>
    <row r="391" s="13" customFormat="1">
      <c r="A391" s="13"/>
      <c r="B391" s="225"/>
      <c r="C391" s="226"/>
      <c r="D391" s="220" t="s">
        <v>126</v>
      </c>
      <c r="E391" s="227" t="s">
        <v>19</v>
      </c>
      <c r="F391" s="228" t="s">
        <v>617</v>
      </c>
      <c r="G391" s="226"/>
      <c r="H391" s="229">
        <v>10.4</v>
      </c>
      <c r="I391" s="230"/>
      <c r="J391" s="226"/>
      <c r="K391" s="226"/>
      <c r="L391" s="231"/>
      <c r="M391" s="232"/>
      <c r="N391" s="233"/>
      <c r="O391" s="233"/>
      <c r="P391" s="233"/>
      <c r="Q391" s="233"/>
      <c r="R391" s="233"/>
      <c r="S391" s="233"/>
      <c r="T391" s="23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5" t="s">
        <v>126</v>
      </c>
      <c r="AU391" s="235" t="s">
        <v>79</v>
      </c>
      <c r="AV391" s="13" t="s">
        <v>79</v>
      </c>
      <c r="AW391" s="13" t="s">
        <v>31</v>
      </c>
      <c r="AX391" s="13" t="s">
        <v>69</v>
      </c>
      <c r="AY391" s="235" t="s">
        <v>114</v>
      </c>
    </row>
    <row r="392" s="14" customFormat="1">
      <c r="A392" s="14"/>
      <c r="B392" s="236"/>
      <c r="C392" s="237"/>
      <c r="D392" s="220" t="s">
        <v>126</v>
      </c>
      <c r="E392" s="238" t="s">
        <v>19</v>
      </c>
      <c r="F392" s="239" t="s">
        <v>128</v>
      </c>
      <c r="G392" s="237"/>
      <c r="H392" s="240">
        <v>10.4</v>
      </c>
      <c r="I392" s="241"/>
      <c r="J392" s="237"/>
      <c r="K392" s="237"/>
      <c r="L392" s="242"/>
      <c r="M392" s="243"/>
      <c r="N392" s="244"/>
      <c r="O392" s="244"/>
      <c r="P392" s="244"/>
      <c r="Q392" s="244"/>
      <c r="R392" s="244"/>
      <c r="S392" s="244"/>
      <c r="T392" s="24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6" t="s">
        <v>126</v>
      </c>
      <c r="AU392" s="246" t="s">
        <v>79</v>
      </c>
      <c r="AV392" s="14" t="s">
        <v>129</v>
      </c>
      <c r="AW392" s="14" t="s">
        <v>31</v>
      </c>
      <c r="AX392" s="14" t="s">
        <v>77</v>
      </c>
      <c r="AY392" s="246" t="s">
        <v>114</v>
      </c>
    </row>
    <row r="393" s="2" customFormat="1" ht="24.15" customHeight="1">
      <c r="A393" s="41"/>
      <c r="B393" s="42"/>
      <c r="C393" s="207" t="s">
        <v>618</v>
      </c>
      <c r="D393" s="207" t="s">
        <v>117</v>
      </c>
      <c r="E393" s="208" t="s">
        <v>619</v>
      </c>
      <c r="F393" s="209" t="s">
        <v>620</v>
      </c>
      <c r="G393" s="210" t="s">
        <v>257</v>
      </c>
      <c r="H393" s="211">
        <v>149.19999999999999</v>
      </c>
      <c r="I393" s="212"/>
      <c r="J393" s="213">
        <f>ROUND(I393*H393,2)</f>
        <v>0</v>
      </c>
      <c r="K393" s="209" t="s">
        <v>138</v>
      </c>
      <c r="L393" s="47"/>
      <c r="M393" s="214" t="s">
        <v>19</v>
      </c>
      <c r="N393" s="215" t="s">
        <v>40</v>
      </c>
      <c r="O393" s="87"/>
      <c r="P393" s="216">
        <f>O393*H393</f>
        <v>0</v>
      </c>
      <c r="Q393" s="216">
        <v>0.32000000000000001</v>
      </c>
      <c r="R393" s="216">
        <f>Q393*H393</f>
        <v>47.744</v>
      </c>
      <c r="S393" s="216">
        <v>0</v>
      </c>
      <c r="T393" s="217">
        <f>S393*H393</f>
        <v>0</v>
      </c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R393" s="218" t="s">
        <v>258</v>
      </c>
      <c r="AT393" s="218" t="s">
        <v>117</v>
      </c>
      <c r="AU393" s="218" t="s">
        <v>79</v>
      </c>
      <c r="AY393" s="20" t="s">
        <v>114</v>
      </c>
      <c r="BE393" s="219">
        <f>IF(N393="základní",J393,0)</f>
        <v>0</v>
      </c>
      <c r="BF393" s="219">
        <f>IF(N393="snížená",J393,0)</f>
        <v>0</v>
      </c>
      <c r="BG393" s="219">
        <f>IF(N393="zákl. přenesená",J393,0)</f>
        <v>0</v>
      </c>
      <c r="BH393" s="219">
        <f>IF(N393="sníž. přenesená",J393,0)</f>
        <v>0</v>
      </c>
      <c r="BI393" s="219">
        <f>IF(N393="nulová",J393,0)</f>
        <v>0</v>
      </c>
      <c r="BJ393" s="20" t="s">
        <v>77</v>
      </c>
      <c r="BK393" s="219">
        <f>ROUND(I393*H393,2)</f>
        <v>0</v>
      </c>
      <c r="BL393" s="20" t="s">
        <v>258</v>
      </c>
      <c r="BM393" s="218" t="s">
        <v>621</v>
      </c>
    </row>
    <row r="394" s="2" customFormat="1">
      <c r="A394" s="41"/>
      <c r="B394" s="42"/>
      <c r="C394" s="43"/>
      <c r="D394" s="247" t="s">
        <v>140</v>
      </c>
      <c r="E394" s="43"/>
      <c r="F394" s="248" t="s">
        <v>622</v>
      </c>
      <c r="G394" s="43"/>
      <c r="H394" s="43"/>
      <c r="I394" s="222"/>
      <c r="J394" s="43"/>
      <c r="K394" s="43"/>
      <c r="L394" s="47"/>
      <c r="M394" s="223"/>
      <c r="N394" s="224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0" t="s">
        <v>140</v>
      </c>
      <c r="AU394" s="20" t="s">
        <v>79</v>
      </c>
    </row>
    <row r="395" s="15" customFormat="1">
      <c r="A395" s="15"/>
      <c r="B395" s="252"/>
      <c r="C395" s="253"/>
      <c r="D395" s="220" t="s">
        <v>126</v>
      </c>
      <c r="E395" s="254" t="s">
        <v>19</v>
      </c>
      <c r="F395" s="255" t="s">
        <v>623</v>
      </c>
      <c r="G395" s="253"/>
      <c r="H395" s="254" t="s">
        <v>19</v>
      </c>
      <c r="I395" s="256"/>
      <c r="J395" s="253"/>
      <c r="K395" s="253"/>
      <c r="L395" s="257"/>
      <c r="M395" s="258"/>
      <c r="N395" s="259"/>
      <c r="O395" s="259"/>
      <c r="P395" s="259"/>
      <c r="Q395" s="259"/>
      <c r="R395" s="259"/>
      <c r="S395" s="259"/>
      <c r="T395" s="260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61" t="s">
        <v>126</v>
      </c>
      <c r="AU395" s="261" t="s">
        <v>79</v>
      </c>
      <c r="AV395" s="15" t="s">
        <v>77</v>
      </c>
      <c r="AW395" s="15" t="s">
        <v>31</v>
      </c>
      <c r="AX395" s="15" t="s">
        <v>69</v>
      </c>
      <c r="AY395" s="261" t="s">
        <v>114</v>
      </c>
    </row>
    <row r="396" s="13" customFormat="1">
      <c r="A396" s="13"/>
      <c r="B396" s="225"/>
      <c r="C396" s="226"/>
      <c r="D396" s="220" t="s">
        <v>126</v>
      </c>
      <c r="E396" s="227" t="s">
        <v>19</v>
      </c>
      <c r="F396" s="228" t="s">
        <v>624</v>
      </c>
      <c r="G396" s="226"/>
      <c r="H396" s="229">
        <v>43</v>
      </c>
      <c r="I396" s="230"/>
      <c r="J396" s="226"/>
      <c r="K396" s="226"/>
      <c r="L396" s="231"/>
      <c r="M396" s="232"/>
      <c r="N396" s="233"/>
      <c r="O396" s="233"/>
      <c r="P396" s="233"/>
      <c r="Q396" s="233"/>
      <c r="R396" s="233"/>
      <c r="S396" s="233"/>
      <c r="T396" s="234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5" t="s">
        <v>126</v>
      </c>
      <c r="AU396" s="235" t="s">
        <v>79</v>
      </c>
      <c r="AV396" s="13" t="s">
        <v>79</v>
      </c>
      <c r="AW396" s="13" t="s">
        <v>31</v>
      </c>
      <c r="AX396" s="13" t="s">
        <v>69</v>
      </c>
      <c r="AY396" s="235" t="s">
        <v>114</v>
      </c>
    </row>
    <row r="397" s="13" customFormat="1">
      <c r="A397" s="13"/>
      <c r="B397" s="225"/>
      <c r="C397" s="226"/>
      <c r="D397" s="220" t="s">
        <v>126</v>
      </c>
      <c r="E397" s="227" t="s">
        <v>19</v>
      </c>
      <c r="F397" s="228" t="s">
        <v>625</v>
      </c>
      <c r="G397" s="226"/>
      <c r="H397" s="229">
        <v>106.2</v>
      </c>
      <c r="I397" s="230"/>
      <c r="J397" s="226"/>
      <c r="K397" s="226"/>
      <c r="L397" s="231"/>
      <c r="M397" s="232"/>
      <c r="N397" s="233"/>
      <c r="O397" s="233"/>
      <c r="P397" s="233"/>
      <c r="Q397" s="233"/>
      <c r="R397" s="233"/>
      <c r="S397" s="233"/>
      <c r="T397" s="23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5" t="s">
        <v>126</v>
      </c>
      <c r="AU397" s="235" t="s">
        <v>79</v>
      </c>
      <c r="AV397" s="13" t="s">
        <v>79</v>
      </c>
      <c r="AW397" s="13" t="s">
        <v>31</v>
      </c>
      <c r="AX397" s="13" t="s">
        <v>69</v>
      </c>
      <c r="AY397" s="235" t="s">
        <v>114</v>
      </c>
    </row>
    <row r="398" s="14" customFormat="1">
      <c r="A398" s="14"/>
      <c r="B398" s="236"/>
      <c r="C398" s="237"/>
      <c r="D398" s="220" t="s">
        <v>126</v>
      </c>
      <c r="E398" s="238" t="s">
        <v>19</v>
      </c>
      <c r="F398" s="239" t="s">
        <v>128</v>
      </c>
      <c r="G398" s="237"/>
      <c r="H398" s="240">
        <v>149.19999999999999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6" t="s">
        <v>126</v>
      </c>
      <c r="AU398" s="246" t="s">
        <v>79</v>
      </c>
      <c r="AV398" s="14" t="s">
        <v>129</v>
      </c>
      <c r="AW398" s="14" t="s">
        <v>31</v>
      </c>
      <c r="AX398" s="14" t="s">
        <v>77</v>
      </c>
      <c r="AY398" s="246" t="s">
        <v>114</v>
      </c>
    </row>
    <row r="399" s="15" customFormat="1">
      <c r="A399" s="15"/>
      <c r="B399" s="252"/>
      <c r="C399" s="253"/>
      <c r="D399" s="220" t="s">
        <v>126</v>
      </c>
      <c r="E399" s="254" t="s">
        <v>19</v>
      </c>
      <c r="F399" s="255" t="s">
        <v>626</v>
      </c>
      <c r="G399" s="253"/>
      <c r="H399" s="254" t="s">
        <v>19</v>
      </c>
      <c r="I399" s="256"/>
      <c r="J399" s="253"/>
      <c r="K399" s="253"/>
      <c r="L399" s="257"/>
      <c r="M399" s="258"/>
      <c r="N399" s="259"/>
      <c r="O399" s="259"/>
      <c r="P399" s="259"/>
      <c r="Q399" s="259"/>
      <c r="R399" s="259"/>
      <c r="S399" s="259"/>
      <c r="T399" s="260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61" t="s">
        <v>126</v>
      </c>
      <c r="AU399" s="261" t="s">
        <v>79</v>
      </c>
      <c r="AV399" s="15" t="s">
        <v>77</v>
      </c>
      <c r="AW399" s="15" t="s">
        <v>31</v>
      </c>
      <c r="AX399" s="15" t="s">
        <v>69</v>
      </c>
      <c r="AY399" s="261" t="s">
        <v>114</v>
      </c>
    </row>
    <row r="400" s="2" customFormat="1" ht="24.15" customHeight="1">
      <c r="A400" s="41"/>
      <c r="B400" s="42"/>
      <c r="C400" s="207" t="s">
        <v>627</v>
      </c>
      <c r="D400" s="207" t="s">
        <v>117</v>
      </c>
      <c r="E400" s="208" t="s">
        <v>628</v>
      </c>
      <c r="F400" s="209" t="s">
        <v>629</v>
      </c>
      <c r="G400" s="210" t="s">
        <v>257</v>
      </c>
      <c r="H400" s="211">
        <v>180</v>
      </c>
      <c r="I400" s="212"/>
      <c r="J400" s="213">
        <f>ROUND(I400*H400,2)</f>
        <v>0</v>
      </c>
      <c r="K400" s="209" t="s">
        <v>138</v>
      </c>
      <c r="L400" s="47"/>
      <c r="M400" s="214" t="s">
        <v>19</v>
      </c>
      <c r="N400" s="215" t="s">
        <v>40</v>
      </c>
      <c r="O400" s="87"/>
      <c r="P400" s="216">
        <f>O400*H400</f>
        <v>0</v>
      </c>
      <c r="Q400" s="216">
        <v>0.40000000000000002</v>
      </c>
      <c r="R400" s="216">
        <f>Q400*H400</f>
        <v>72</v>
      </c>
      <c r="S400" s="216">
        <v>0</v>
      </c>
      <c r="T400" s="217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8" t="s">
        <v>258</v>
      </c>
      <c r="AT400" s="218" t="s">
        <v>117</v>
      </c>
      <c r="AU400" s="218" t="s">
        <v>79</v>
      </c>
      <c r="AY400" s="20" t="s">
        <v>114</v>
      </c>
      <c r="BE400" s="219">
        <f>IF(N400="základní",J400,0)</f>
        <v>0</v>
      </c>
      <c r="BF400" s="219">
        <f>IF(N400="snížená",J400,0)</f>
        <v>0</v>
      </c>
      <c r="BG400" s="219">
        <f>IF(N400="zákl. přenesená",J400,0)</f>
        <v>0</v>
      </c>
      <c r="BH400" s="219">
        <f>IF(N400="sníž. přenesená",J400,0)</f>
        <v>0</v>
      </c>
      <c r="BI400" s="219">
        <f>IF(N400="nulová",J400,0)</f>
        <v>0</v>
      </c>
      <c r="BJ400" s="20" t="s">
        <v>77</v>
      </c>
      <c r="BK400" s="219">
        <f>ROUND(I400*H400,2)</f>
        <v>0</v>
      </c>
      <c r="BL400" s="20" t="s">
        <v>258</v>
      </c>
      <c r="BM400" s="218" t="s">
        <v>630</v>
      </c>
    </row>
    <row r="401" s="2" customFormat="1">
      <c r="A401" s="41"/>
      <c r="B401" s="42"/>
      <c r="C401" s="43"/>
      <c r="D401" s="247" t="s">
        <v>140</v>
      </c>
      <c r="E401" s="43"/>
      <c r="F401" s="248" t="s">
        <v>631</v>
      </c>
      <c r="G401" s="43"/>
      <c r="H401" s="43"/>
      <c r="I401" s="222"/>
      <c r="J401" s="43"/>
      <c r="K401" s="43"/>
      <c r="L401" s="47"/>
      <c r="M401" s="223"/>
      <c r="N401" s="224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140</v>
      </c>
      <c r="AU401" s="20" t="s">
        <v>79</v>
      </c>
    </row>
    <row r="402" s="15" customFormat="1">
      <c r="A402" s="15"/>
      <c r="B402" s="252"/>
      <c r="C402" s="253"/>
      <c r="D402" s="220" t="s">
        <v>126</v>
      </c>
      <c r="E402" s="254" t="s">
        <v>19</v>
      </c>
      <c r="F402" s="255" t="s">
        <v>623</v>
      </c>
      <c r="G402" s="253"/>
      <c r="H402" s="254" t="s">
        <v>19</v>
      </c>
      <c r="I402" s="256"/>
      <c r="J402" s="253"/>
      <c r="K402" s="253"/>
      <c r="L402" s="257"/>
      <c r="M402" s="258"/>
      <c r="N402" s="259"/>
      <c r="O402" s="259"/>
      <c r="P402" s="259"/>
      <c r="Q402" s="259"/>
      <c r="R402" s="259"/>
      <c r="S402" s="259"/>
      <c r="T402" s="260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61" t="s">
        <v>126</v>
      </c>
      <c r="AU402" s="261" t="s">
        <v>79</v>
      </c>
      <c r="AV402" s="15" t="s">
        <v>77</v>
      </c>
      <c r="AW402" s="15" t="s">
        <v>31</v>
      </c>
      <c r="AX402" s="15" t="s">
        <v>69</v>
      </c>
      <c r="AY402" s="261" t="s">
        <v>114</v>
      </c>
    </row>
    <row r="403" s="13" customFormat="1">
      <c r="A403" s="13"/>
      <c r="B403" s="225"/>
      <c r="C403" s="226"/>
      <c r="D403" s="220" t="s">
        <v>126</v>
      </c>
      <c r="E403" s="227" t="s">
        <v>19</v>
      </c>
      <c r="F403" s="228" t="s">
        <v>632</v>
      </c>
      <c r="G403" s="226"/>
      <c r="H403" s="229">
        <v>240</v>
      </c>
      <c r="I403" s="230"/>
      <c r="J403" s="226"/>
      <c r="K403" s="226"/>
      <c r="L403" s="231"/>
      <c r="M403" s="232"/>
      <c r="N403" s="233"/>
      <c r="O403" s="233"/>
      <c r="P403" s="233"/>
      <c r="Q403" s="233"/>
      <c r="R403" s="233"/>
      <c r="S403" s="233"/>
      <c r="T403" s="23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5" t="s">
        <v>126</v>
      </c>
      <c r="AU403" s="235" t="s">
        <v>79</v>
      </c>
      <c r="AV403" s="13" t="s">
        <v>79</v>
      </c>
      <c r="AW403" s="13" t="s">
        <v>31</v>
      </c>
      <c r="AX403" s="13" t="s">
        <v>69</v>
      </c>
      <c r="AY403" s="235" t="s">
        <v>114</v>
      </c>
    </row>
    <row r="404" s="13" customFormat="1">
      <c r="A404" s="13"/>
      <c r="B404" s="225"/>
      <c r="C404" s="226"/>
      <c r="D404" s="220" t="s">
        <v>126</v>
      </c>
      <c r="E404" s="227" t="s">
        <v>19</v>
      </c>
      <c r="F404" s="228" t="s">
        <v>633</v>
      </c>
      <c r="G404" s="226"/>
      <c r="H404" s="229">
        <v>-60</v>
      </c>
      <c r="I404" s="230"/>
      <c r="J404" s="226"/>
      <c r="K404" s="226"/>
      <c r="L404" s="231"/>
      <c r="M404" s="232"/>
      <c r="N404" s="233"/>
      <c r="O404" s="233"/>
      <c r="P404" s="233"/>
      <c r="Q404" s="233"/>
      <c r="R404" s="233"/>
      <c r="S404" s="233"/>
      <c r="T404" s="23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5" t="s">
        <v>126</v>
      </c>
      <c r="AU404" s="235" t="s">
        <v>79</v>
      </c>
      <c r="AV404" s="13" t="s">
        <v>79</v>
      </c>
      <c r="AW404" s="13" t="s">
        <v>31</v>
      </c>
      <c r="AX404" s="13" t="s">
        <v>69</v>
      </c>
      <c r="AY404" s="235" t="s">
        <v>114</v>
      </c>
    </row>
    <row r="405" s="14" customFormat="1">
      <c r="A405" s="14"/>
      <c r="B405" s="236"/>
      <c r="C405" s="237"/>
      <c r="D405" s="220" t="s">
        <v>126</v>
      </c>
      <c r="E405" s="238" t="s">
        <v>19</v>
      </c>
      <c r="F405" s="239" t="s">
        <v>128</v>
      </c>
      <c r="G405" s="237"/>
      <c r="H405" s="240">
        <v>180</v>
      </c>
      <c r="I405" s="241"/>
      <c r="J405" s="237"/>
      <c r="K405" s="237"/>
      <c r="L405" s="242"/>
      <c r="M405" s="243"/>
      <c r="N405" s="244"/>
      <c r="O405" s="244"/>
      <c r="P405" s="244"/>
      <c r="Q405" s="244"/>
      <c r="R405" s="244"/>
      <c r="S405" s="244"/>
      <c r="T405" s="24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6" t="s">
        <v>126</v>
      </c>
      <c r="AU405" s="246" t="s">
        <v>79</v>
      </c>
      <c r="AV405" s="14" t="s">
        <v>129</v>
      </c>
      <c r="AW405" s="14" t="s">
        <v>31</v>
      </c>
      <c r="AX405" s="14" t="s">
        <v>77</v>
      </c>
      <c r="AY405" s="246" t="s">
        <v>114</v>
      </c>
    </row>
    <row r="406" s="15" customFormat="1">
      <c r="A406" s="15"/>
      <c r="B406" s="252"/>
      <c r="C406" s="253"/>
      <c r="D406" s="220" t="s">
        <v>126</v>
      </c>
      <c r="E406" s="254" t="s">
        <v>19</v>
      </c>
      <c r="F406" s="255" t="s">
        <v>626</v>
      </c>
      <c r="G406" s="253"/>
      <c r="H406" s="254" t="s">
        <v>19</v>
      </c>
      <c r="I406" s="256"/>
      <c r="J406" s="253"/>
      <c r="K406" s="253"/>
      <c r="L406" s="257"/>
      <c r="M406" s="258"/>
      <c r="N406" s="259"/>
      <c r="O406" s="259"/>
      <c r="P406" s="259"/>
      <c r="Q406" s="259"/>
      <c r="R406" s="259"/>
      <c r="S406" s="259"/>
      <c r="T406" s="260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1" t="s">
        <v>126</v>
      </c>
      <c r="AU406" s="261" t="s">
        <v>79</v>
      </c>
      <c r="AV406" s="15" t="s">
        <v>77</v>
      </c>
      <c r="AW406" s="15" t="s">
        <v>31</v>
      </c>
      <c r="AX406" s="15" t="s">
        <v>69</v>
      </c>
      <c r="AY406" s="261" t="s">
        <v>114</v>
      </c>
    </row>
    <row r="407" s="2" customFormat="1" ht="21.75" customHeight="1">
      <c r="A407" s="41"/>
      <c r="B407" s="42"/>
      <c r="C407" s="207" t="s">
        <v>634</v>
      </c>
      <c r="D407" s="207" t="s">
        <v>117</v>
      </c>
      <c r="E407" s="208" t="s">
        <v>635</v>
      </c>
      <c r="F407" s="209" t="s">
        <v>636</v>
      </c>
      <c r="G407" s="210" t="s">
        <v>257</v>
      </c>
      <c r="H407" s="211">
        <v>329.19999999999999</v>
      </c>
      <c r="I407" s="212"/>
      <c r="J407" s="213">
        <f>ROUND(I407*H407,2)</f>
        <v>0</v>
      </c>
      <c r="K407" s="209" t="s">
        <v>138</v>
      </c>
      <c r="L407" s="47"/>
      <c r="M407" s="214" t="s">
        <v>19</v>
      </c>
      <c r="N407" s="215" t="s">
        <v>40</v>
      </c>
      <c r="O407" s="87"/>
      <c r="P407" s="216">
        <f>O407*H407</f>
        <v>0</v>
      </c>
      <c r="Q407" s="216">
        <v>0.00012</v>
      </c>
      <c r="R407" s="216">
        <f>Q407*H407</f>
        <v>0.039503999999999997</v>
      </c>
      <c r="S407" s="216">
        <v>0</v>
      </c>
      <c r="T407" s="217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18" t="s">
        <v>258</v>
      </c>
      <c r="AT407" s="218" t="s">
        <v>117</v>
      </c>
      <c r="AU407" s="218" t="s">
        <v>79</v>
      </c>
      <c r="AY407" s="20" t="s">
        <v>114</v>
      </c>
      <c r="BE407" s="219">
        <f>IF(N407="základní",J407,0)</f>
        <v>0</v>
      </c>
      <c r="BF407" s="219">
        <f>IF(N407="snížená",J407,0)</f>
        <v>0</v>
      </c>
      <c r="BG407" s="219">
        <f>IF(N407="zákl. přenesená",J407,0)</f>
        <v>0</v>
      </c>
      <c r="BH407" s="219">
        <f>IF(N407="sníž. přenesená",J407,0)</f>
        <v>0</v>
      </c>
      <c r="BI407" s="219">
        <f>IF(N407="nulová",J407,0)</f>
        <v>0</v>
      </c>
      <c r="BJ407" s="20" t="s">
        <v>77</v>
      </c>
      <c r="BK407" s="219">
        <f>ROUND(I407*H407,2)</f>
        <v>0</v>
      </c>
      <c r="BL407" s="20" t="s">
        <v>258</v>
      </c>
      <c r="BM407" s="218" t="s">
        <v>637</v>
      </c>
    </row>
    <row r="408" s="2" customFormat="1">
      <c r="A408" s="41"/>
      <c r="B408" s="42"/>
      <c r="C408" s="43"/>
      <c r="D408" s="247" t="s">
        <v>140</v>
      </c>
      <c r="E408" s="43"/>
      <c r="F408" s="248" t="s">
        <v>638</v>
      </c>
      <c r="G408" s="43"/>
      <c r="H408" s="43"/>
      <c r="I408" s="222"/>
      <c r="J408" s="43"/>
      <c r="K408" s="43"/>
      <c r="L408" s="47"/>
      <c r="M408" s="223"/>
      <c r="N408" s="224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140</v>
      </c>
      <c r="AU408" s="20" t="s">
        <v>79</v>
      </c>
    </row>
    <row r="409" s="15" customFormat="1">
      <c r="A409" s="15"/>
      <c r="B409" s="252"/>
      <c r="C409" s="253"/>
      <c r="D409" s="220" t="s">
        <v>126</v>
      </c>
      <c r="E409" s="254" t="s">
        <v>19</v>
      </c>
      <c r="F409" s="255" t="s">
        <v>639</v>
      </c>
      <c r="G409" s="253"/>
      <c r="H409" s="254" t="s">
        <v>19</v>
      </c>
      <c r="I409" s="256"/>
      <c r="J409" s="253"/>
      <c r="K409" s="253"/>
      <c r="L409" s="257"/>
      <c r="M409" s="258"/>
      <c r="N409" s="259"/>
      <c r="O409" s="259"/>
      <c r="P409" s="259"/>
      <c r="Q409" s="259"/>
      <c r="R409" s="259"/>
      <c r="S409" s="259"/>
      <c r="T409" s="260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61" t="s">
        <v>126</v>
      </c>
      <c r="AU409" s="261" t="s">
        <v>79</v>
      </c>
      <c r="AV409" s="15" t="s">
        <v>77</v>
      </c>
      <c r="AW409" s="15" t="s">
        <v>31</v>
      </c>
      <c r="AX409" s="15" t="s">
        <v>69</v>
      </c>
      <c r="AY409" s="261" t="s">
        <v>114</v>
      </c>
    </row>
    <row r="410" s="13" customFormat="1">
      <c r="A410" s="13"/>
      <c r="B410" s="225"/>
      <c r="C410" s="226"/>
      <c r="D410" s="220" t="s">
        <v>126</v>
      </c>
      <c r="E410" s="227" t="s">
        <v>19</v>
      </c>
      <c r="F410" s="228" t="s">
        <v>640</v>
      </c>
      <c r="G410" s="226"/>
      <c r="H410" s="229">
        <v>240</v>
      </c>
      <c r="I410" s="230"/>
      <c r="J410" s="226"/>
      <c r="K410" s="226"/>
      <c r="L410" s="231"/>
      <c r="M410" s="232"/>
      <c r="N410" s="233"/>
      <c r="O410" s="233"/>
      <c r="P410" s="233"/>
      <c r="Q410" s="233"/>
      <c r="R410" s="233"/>
      <c r="S410" s="233"/>
      <c r="T410" s="23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5" t="s">
        <v>126</v>
      </c>
      <c r="AU410" s="235" t="s">
        <v>79</v>
      </c>
      <c r="AV410" s="13" t="s">
        <v>79</v>
      </c>
      <c r="AW410" s="13" t="s">
        <v>31</v>
      </c>
      <c r="AX410" s="13" t="s">
        <v>69</v>
      </c>
      <c r="AY410" s="235" t="s">
        <v>114</v>
      </c>
    </row>
    <row r="411" s="13" customFormat="1">
      <c r="A411" s="13"/>
      <c r="B411" s="225"/>
      <c r="C411" s="226"/>
      <c r="D411" s="220" t="s">
        <v>126</v>
      </c>
      <c r="E411" s="227" t="s">
        <v>19</v>
      </c>
      <c r="F411" s="228" t="s">
        <v>641</v>
      </c>
      <c r="G411" s="226"/>
      <c r="H411" s="229">
        <v>43</v>
      </c>
      <c r="I411" s="230"/>
      <c r="J411" s="226"/>
      <c r="K411" s="226"/>
      <c r="L411" s="231"/>
      <c r="M411" s="232"/>
      <c r="N411" s="233"/>
      <c r="O411" s="233"/>
      <c r="P411" s="233"/>
      <c r="Q411" s="233"/>
      <c r="R411" s="233"/>
      <c r="S411" s="233"/>
      <c r="T411" s="23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5" t="s">
        <v>126</v>
      </c>
      <c r="AU411" s="235" t="s">
        <v>79</v>
      </c>
      <c r="AV411" s="13" t="s">
        <v>79</v>
      </c>
      <c r="AW411" s="13" t="s">
        <v>31</v>
      </c>
      <c r="AX411" s="13" t="s">
        <v>69</v>
      </c>
      <c r="AY411" s="235" t="s">
        <v>114</v>
      </c>
    </row>
    <row r="412" s="13" customFormat="1">
      <c r="A412" s="13"/>
      <c r="B412" s="225"/>
      <c r="C412" s="226"/>
      <c r="D412" s="220" t="s">
        <v>126</v>
      </c>
      <c r="E412" s="227" t="s">
        <v>19</v>
      </c>
      <c r="F412" s="228" t="s">
        <v>642</v>
      </c>
      <c r="G412" s="226"/>
      <c r="H412" s="229">
        <v>106.2</v>
      </c>
      <c r="I412" s="230"/>
      <c r="J412" s="226"/>
      <c r="K412" s="226"/>
      <c r="L412" s="231"/>
      <c r="M412" s="232"/>
      <c r="N412" s="233"/>
      <c r="O412" s="233"/>
      <c r="P412" s="233"/>
      <c r="Q412" s="233"/>
      <c r="R412" s="233"/>
      <c r="S412" s="233"/>
      <c r="T412" s="23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5" t="s">
        <v>126</v>
      </c>
      <c r="AU412" s="235" t="s">
        <v>79</v>
      </c>
      <c r="AV412" s="13" t="s">
        <v>79</v>
      </c>
      <c r="AW412" s="13" t="s">
        <v>31</v>
      </c>
      <c r="AX412" s="13" t="s">
        <v>69</v>
      </c>
      <c r="AY412" s="235" t="s">
        <v>114</v>
      </c>
    </row>
    <row r="413" s="13" customFormat="1">
      <c r="A413" s="13"/>
      <c r="B413" s="225"/>
      <c r="C413" s="226"/>
      <c r="D413" s="220" t="s">
        <v>126</v>
      </c>
      <c r="E413" s="227" t="s">
        <v>19</v>
      </c>
      <c r="F413" s="228" t="s">
        <v>643</v>
      </c>
      <c r="G413" s="226"/>
      <c r="H413" s="229">
        <v>-60</v>
      </c>
      <c r="I413" s="230"/>
      <c r="J413" s="226"/>
      <c r="K413" s="226"/>
      <c r="L413" s="231"/>
      <c r="M413" s="232"/>
      <c r="N413" s="233"/>
      <c r="O413" s="233"/>
      <c r="P413" s="233"/>
      <c r="Q413" s="233"/>
      <c r="R413" s="233"/>
      <c r="S413" s="233"/>
      <c r="T413" s="23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5" t="s">
        <v>126</v>
      </c>
      <c r="AU413" s="235" t="s">
        <v>79</v>
      </c>
      <c r="AV413" s="13" t="s">
        <v>79</v>
      </c>
      <c r="AW413" s="13" t="s">
        <v>31</v>
      </c>
      <c r="AX413" s="13" t="s">
        <v>69</v>
      </c>
      <c r="AY413" s="235" t="s">
        <v>114</v>
      </c>
    </row>
    <row r="414" s="14" customFormat="1">
      <c r="A414" s="14"/>
      <c r="B414" s="236"/>
      <c r="C414" s="237"/>
      <c r="D414" s="220" t="s">
        <v>126</v>
      </c>
      <c r="E414" s="238" t="s">
        <v>19</v>
      </c>
      <c r="F414" s="239" t="s">
        <v>128</v>
      </c>
      <c r="G414" s="237"/>
      <c r="H414" s="240">
        <v>329.19999999999999</v>
      </c>
      <c r="I414" s="241"/>
      <c r="J414" s="237"/>
      <c r="K414" s="237"/>
      <c r="L414" s="242"/>
      <c r="M414" s="243"/>
      <c r="N414" s="244"/>
      <c r="O414" s="244"/>
      <c r="P414" s="244"/>
      <c r="Q414" s="244"/>
      <c r="R414" s="244"/>
      <c r="S414" s="244"/>
      <c r="T414" s="24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46" t="s">
        <v>126</v>
      </c>
      <c r="AU414" s="246" t="s">
        <v>79</v>
      </c>
      <c r="AV414" s="14" t="s">
        <v>129</v>
      </c>
      <c r="AW414" s="14" t="s">
        <v>31</v>
      </c>
      <c r="AX414" s="14" t="s">
        <v>77</v>
      </c>
      <c r="AY414" s="246" t="s">
        <v>114</v>
      </c>
    </row>
    <row r="415" s="2" customFormat="1" ht="21.75" customHeight="1">
      <c r="A415" s="41"/>
      <c r="B415" s="42"/>
      <c r="C415" s="207" t="s">
        <v>644</v>
      </c>
      <c r="D415" s="207" t="s">
        <v>117</v>
      </c>
      <c r="E415" s="208" t="s">
        <v>645</v>
      </c>
      <c r="F415" s="209" t="s">
        <v>646</v>
      </c>
      <c r="G415" s="210" t="s">
        <v>257</v>
      </c>
      <c r="H415" s="211">
        <v>149</v>
      </c>
      <c r="I415" s="212"/>
      <c r="J415" s="213">
        <f>ROUND(I415*H415,2)</f>
        <v>0</v>
      </c>
      <c r="K415" s="209" t="s">
        <v>138</v>
      </c>
      <c r="L415" s="47"/>
      <c r="M415" s="214" t="s">
        <v>19</v>
      </c>
      <c r="N415" s="215" t="s">
        <v>40</v>
      </c>
      <c r="O415" s="87"/>
      <c r="P415" s="216">
        <f>O415*H415</f>
        <v>0</v>
      </c>
      <c r="Q415" s="216">
        <v>0</v>
      </c>
      <c r="R415" s="216">
        <f>Q415*H415</f>
        <v>0</v>
      </c>
      <c r="S415" s="216">
        <v>0</v>
      </c>
      <c r="T415" s="217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18" t="s">
        <v>258</v>
      </c>
      <c r="AT415" s="218" t="s">
        <v>117</v>
      </c>
      <c r="AU415" s="218" t="s">
        <v>79</v>
      </c>
      <c r="AY415" s="20" t="s">
        <v>114</v>
      </c>
      <c r="BE415" s="219">
        <f>IF(N415="základní",J415,0)</f>
        <v>0</v>
      </c>
      <c r="BF415" s="219">
        <f>IF(N415="snížená",J415,0)</f>
        <v>0</v>
      </c>
      <c r="BG415" s="219">
        <f>IF(N415="zákl. přenesená",J415,0)</f>
        <v>0</v>
      </c>
      <c r="BH415" s="219">
        <f>IF(N415="sníž. přenesená",J415,0)</f>
        <v>0</v>
      </c>
      <c r="BI415" s="219">
        <f>IF(N415="nulová",J415,0)</f>
        <v>0</v>
      </c>
      <c r="BJ415" s="20" t="s">
        <v>77</v>
      </c>
      <c r="BK415" s="219">
        <f>ROUND(I415*H415,2)</f>
        <v>0</v>
      </c>
      <c r="BL415" s="20" t="s">
        <v>258</v>
      </c>
      <c r="BM415" s="218" t="s">
        <v>647</v>
      </c>
    </row>
    <row r="416" s="2" customFormat="1">
      <c r="A416" s="41"/>
      <c r="B416" s="42"/>
      <c r="C416" s="43"/>
      <c r="D416" s="247" t="s">
        <v>140</v>
      </c>
      <c r="E416" s="43"/>
      <c r="F416" s="248" t="s">
        <v>648</v>
      </c>
      <c r="G416" s="43"/>
      <c r="H416" s="43"/>
      <c r="I416" s="222"/>
      <c r="J416" s="43"/>
      <c r="K416" s="43"/>
      <c r="L416" s="47"/>
      <c r="M416" s="223"/>
      <c r="N416" s="224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140</v>
      </c>
      <c r="AU416" s="20" t="s">
        <v>79</v>
      </c>
    </row>
    <row r="417" s="2" customFormat="1">
      <c r="A417" s="41"/>
      <c r="B417" s="42"/>
      <c r="C417" s="43"/>
      <c r="D417" s="220" t="s">
        <v>124</v>
      </c>
      <c r="E417" s="43"/>
      <c r="F417" s="221" t="s">
        <v>649</v>
      </c>
      <c r="G417" s="43"/>
      <c r="H417" s="43"/>
      <c r="I417" s="222"/>
      <c r="J417" s="43"/>
      <c r="K417" s="43"/>
      <c r="L417" s="47"/>
      <c r="M417" s="223"/>
      <c r="N417" s="22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124</v>
      </c>
      <c r="AU417" s="20" t="s">
        <v>79</v>
      </c>
    </row>
    <row r="418" s="15" customFormat="1">
      <c r="A418" s="15"/>
      <c r="B418" s="252"/>
      <c r="C418" s="253"/>
      <c r="D418" s="220" t="s">
        <v>126</v>
      </c>
      <c r="E418" s="254" t="s">
        <v>19</v>
      </c>
      <c r="F418" s="255" t="s">
        <v>650</v>
      </c>
      <c r="G418" s="253"/>
      <c r="H418" s="254" t="s">
        <v>19</v>
      </c>
      <c r="I418" s="256"/>
      <c r="J418" s="253"/>
      <c r="K418" s="253"/>
      <c r="L418" s="257"/>
      <c r="M418" s="258"/>
      <c r="N418" s="259"/>
      <c r="O418" s="259"/>
      <c r="P418" s="259"/>
      <c r="Q418" s="259"/>
      <c r="R418" s="259"/>
      <c r="S418" s="259"/>
      <c r="T418" s="260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61" t="s">
        <v>126</v>
      </c>
      <c r="AU418" s="261" t="s">
        <v>79</v>
      </c>
      <c r="AV418" s="15" t="s">
        <v>77</v>
      </c>
      <c r="AW418" s="15" t="s">
        <v>31</v>
      </c>
      <c r="AX418" s="15" t="s">
        <v>69</v>
      </c>
      <c r="AY418" s="261" t="s">
        <v>114</v>
      </c>
    </row>
    <row r="419" s="13" customFormat="1">
      <c r="A419" s="13"/>
      <c r="B419" s="225"/>
      <c r="C419" s="226"/>
      <c r="D419" s="220" t="s">
        <v>126</v>
      </c>
      <c r="E419" s="227" t="s">
        <v>19</v>
      </c>
      <c r="F419" s="228" t="s">
        <v>651</v>
      </c>
      <c r="G419" s="226"/>
      <c r="H419" s="229">
        <v>141.5</v>
      </c>
      <c r="I419" s="230"/>
      <c r="J419" s="226"/>
      <c r="K419" s="226"/>
      <c r="L419" s="231"/>
      <c r="M419" s="232"/>
      <c r="N419" s="233"/>
      <c r="O419" s="233"/>
      <c r="P419" s="233"/>
      <c r="Q419" s="233"/>
      <c r="R419" s="233"/>
      <c r="S419" s="233"/>
      <c r="T419" s="23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5" t="s">
        <v>126</v>
      </c>
      <c r="AU419" s="235" t="s">
        <v>79</v>
      </c>
      <c r="AV419" s="13" t="s">
        <v>79</v>
      </c>
      <c r="AW419" s="13" t="s">
        <v>31</v>
      </c>
      <c r="AX419" s="13" t="s">
        <v>69</v>
      </c>
      <c r="AY419" s="235" t="s">
        <v>114</v>
      </c>
    </row>
    <row r="420" s="16" customFormat="1">
      <c r="A420" s="16"/>
      <c r="B420" s="272"/>
      <c r="C420" s="273"/>
      <c r="D420" s="220" t="s">
        <v>126</v>
      </c>
      <c r="E420" s="274" t="s">
        <v>19</v>
      </c>
      <c r="F420" s="275" t="s">
        <v>652</v>
      </c>
      <c r="G420" s="273"/>
      <c r="H420" s="276">
        <v>141.5</v>
      </c>
      <c r="I420" s="277"/>
      <c r="J420" s="273"/>
      <c r="K420" s="273"/>
      <c r="L420" s="278"/>
      <c r="M420" s="279"/>
      <c r="N420" s="280"/>
      <c r="O420" s="280"/>
      <c r="P420" s="280"/>
      <c r="Q420" s="280"/>
      <c r="R420" s="280"/>
      <c r="S420" s="280"/>
      <c r="T420" s="281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T420" s="282" t="s">
        <v>126</v>
      </c>
      <c r="AU420" s="282" t="s">
        <v>79</v>
      </c>
      <c r="AV420" s="16" t="s">
        <v>135</v>
      </c>
      <c r="AW420" s="16" t="s">
        <v>31</v>
      </c>
      <c r="AX420" s="16" t="s">
        <v>69</v>
      </c>
      <c r="AY420" s="282" t="s">
        <v>114</v>
      </c>
    </row>
    <row r="421" s="15" customFormat="1">
      <c r="A421" s="15"/>
      <c r="B421" s="252"/>
      <c r="C421" s="253"/>
      <c r="D421" s="220" t="s">
        <v>126</v>
      </c>
      <c r="E421" s="254" t="s">
        <v>19</v>
      </c>
      <c r="F421" s="255" t="s">
        <v>653</v>
      </c>
      <c r="G421" s="253"/>
      <c r="H421" s="254" t="s">
        <v>19</v>
      </c>
      <c r="I421" s="256"/>
      <c r="J421" s="253"/>
      <c r="K421" s="253"/>
      <c r="L421" s="257"/>
      <c r="M421" s="258"/>
      <c r="N421" s="259"/>
      <c r="O421" s="259"/>
      <c r="P421" s="259"/>
      <c r="Q421" s="259"/>
      <c r="R421" s="259"/>
      <c r="S421" s="259"/>
      <c r="T421" s="260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1" t="s">
        <v>126</v>
      </c>
      <c r="AU421" s="261" t="s">
        <v>79</v>
      </c>
      <c r="AV421" s="15" t="s">
        <v>77</v>
      </c>
      <c r="AW421" s="15" t="s">
        <v>31</v>
      </c>
      <c r="AX421" s="15" t="s">
        <v>69</v>
      </c>
      <c r="AY421" s="261" t="s">
        <v>114</v>
      </c>
    </row>
    <row r="422" s="13" customFormat="1">
      <c r="A422" s="13"/>
      <c r="B422" s="225"/>
      <c r="C422" s="226"/>
      <c r="D422" s="220" t="s">
        <v>126</v>
      </c>
      <c r="E422" s="227" t="s">
        <v>19</v>
      </c>
      <c r="F422" s="228" t="s">
        <v>654</v>
      </c>
      <c r="G422" s="226"/>
      <c r="H422" s="229">
        <v>7.5</v>
      </c>
      <c r="I422" s="230"/>
      <c r="J422" s="226"/>
      <c r="K422" s="226"/>
      <c r="L422" s="231"/>
      <c r="M422" s="232"/>
      <c r="N422" s="233"/>
      <c r="O422" s="233"/>
      <c r="P422" s="233"/>
      <c r="Q422" s="233"/>
      <c r="R422" s="233"/>
      <c r="S422" s="233"/>
      <c r="T422" s="23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5" t="s">
        <v>126</v>
      </c>
      <c r="AU422" s="235" t="s">
        <v>79</v>
      </c>
      <c r="AV422" s="13" t="s">
        <v>79</v>
      </c>
      <c r="AW422" s="13" t="s">
        <v>31</v>
      </c>
      <c r="AX422" s="13" t="s">
        <v>69</v>
      </c>
      <c r="AY422" s="235" t="s">
        <v>114</v>
      </c>
    </row>
    <row r="423" s="16" customFormat="1">
      <c r="A423" s="16"/>
      <c r="B423" s="272"/>
      <c r="C423" s="273"/>
      <c r="D423" s="220" t="s">
        <v>126</v>
      </c>
      <c r="E423" s="274" t="s">
        <v>19</v>
      </c>
      <c r="F423" s="275" t="s">
        <v>652</v>
      </c>
      <c r="G423" s="273"/>
      <c r="H423" s="276">
        <v>7.5</v>
      </c>
      <c r="I423" s="277"/>
      <c r="J423" s="273"/>
      <c r="K423" s="273"/>
      <c r="L423" s="278"/>
      <c r="M423" s="279"/>
      <c r="N423" s="280"/>
      <c r="O423" s="280"/>
      <c r="P423" s="280"/>
      <c r="Q423" s="280"/>
      <c r="R423" s="280"/>
      <c r="S423" s="280"/>
      <c r="T423" s="281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T423" s="282" t="s">
        <v>126</v>
      </c>
      <c r="AU423" s="282" t="s">
        <v>79</v>
      </c>
      <c r="AV423" s="16" t="s">
        <v>135</v>
      </c>
      <c r="AW423" s="16" t="s">
        <v>31</v>
      </c>
      <c r="AX423" s="16" t="s">
        <v>69</v>
      </c>
      <c r="AY423" s="282" t="s">
        <v>114</v>
      </c>
    </row>
    <row r="424" s="14" customFormat="1">
      <c r="A424" s="14"/>
      <c r="B424" s="236"/>
      <c r="C424" s="237"/>
      <c r="D424" s="220" t="s">
        <v>126</v>
      </c>
      <c r="E424" s="238" t="s">
        <v>19</v>
      </c>
      <c r="F424" s="239" t="s">
        <v>128</v>
      </c>
      <c r="G424" s="237"/>
      <c r="H424" s="240">
        <v>149</v>
      </c>
      <c r="I424" s="241"/>
      <c r="J424" s="237"/>
      <c r="K424" s="237"/>
      <c r="L424" s="242"/>
      <c r="M424" s="243"/>
      <c r="N424" s="244"/>
      <c r="O424" s="244"/>
      <c r="P424" s="244"/>
      <c r="Q424" s="244"/>
      <c r="R424" s="244"/>
      <c r="S424" s="244"/>
      <c r="T424" s="24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46" t="s">
        <v>126</v>
      </c>
      <c r="AU424" s="246" t="s">
        <v>79</v>
      </c>
      <c r="AV424" s="14" t="s">
        <v>129</v>
      </c>
      <c r="AW424" s="14" t="s">
        <v>31</v>
      </c>
      <c r="AX424" s="14" t="s">
        <v>77</v>
      </c>
      <c r="AY424" s="246" t="s">
        <v>114</v>
      </c>
    </row>
    <row r="425" s="15" customFormat="1">
      <c r="A425" s="15"/>
      <c r="B425" s="252"/>
      <c r="C425" s="253"/>
      <c r="D425" s="220" t="s">
        <v>126</v>
      </c>
      <c r="E425" s="254" t="s">
        <v>19</v>
      </c>
      <c r="F425" s="255" t="s">
        <v>655</v>
      </c>
      <c r="G425" s="253"/>
      <c r="H425" s="254" t="s">
        <v>19</v>
      </c>
      <c r="I425" s="256"/>
      <c r="J425" s="253"/>
      <c r="K425" s="253"/>
      <c r="L425" s="257"/>
      <c r="M425" s="258"/>
      <c r="N425" s="259"/>
      <c r="O425" s="259"/>
      <c r="P425" s="259"/>
      <c r="Q425" s="259"/>
      <c r="R425" s="259"/>
      <c r="S425" s="259"/>
      <c r="T425" s="260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1" t="s">
        <v>126</v>
      </c>
      <c r="AU425" s="261" t="s">
        <v>79</v>
      </c>
      <c r="AV425" s="15" t="s">
        <v>77</v>
      </c>
      <c r="AW425" s="15" t="s">
        <v>31</v>
      </c>
      <c r="AX425" s="15" t="s">
        <v>69</v>
      </c>
      <c r="AY425" s="261" t="s">
        <v>114</v>
      </c>
    </row>
    <row r="426" s="15" customFormat="1">
      <c r="A426" s="15"/>
      <c r="B426" s="252"/>
      <c r="C426" s="253"/>
      <c r="D426" s="220" t="s">
        <v>126</v>
      </c>
      <c r="E426" s="254" t="s">
        <v>19</v>
      </c>
      <c r="F426" s="255" t="s">
        <v>404</v>
      </c>
      <c r="G426" s="253"/>
      <c r="H426" s="254" t="s">
        <v>19</v>
      </c>
      <c r="I426" s="256"/>
      <c r="J426" s="253"/>
      <c r="K426" s="253"/>
      <c r="L426" s="257"/>
      <c r="M426" s="258"/>
      <c r="N426" s="259"/>
      <c r="O426" s="259"/>
      <c r="P426" s="259"/>
      <c r="Q426" s="259"/>
      <c r="R426" s="259"/>
      <c r="S426" s="259"/>
      <c r="T426" s="260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61" t="s">
        <v>126</v>
      </c>
      <c r="AU426" s="261" t="s">
        <v>79</v>
      </c>
      <c r="AV426" s="15" t="s">
        <v>77</v>
      </c>
      <c r="AW426" s="15" t="s">
        <v>31</v>
      </c>
      <c r="AX426" s="15" t="s">
        <v>69</v>
      </c>
      <c r="AY426" s="261" t="s">
        <v>114</v>
      </c>
    </row>
    <row r="427" s="2" customFormat="1" ht="16.5" customHeight="1">
      <c r="A427" s="41"/>
      <c r="B427" s="42"/>
      <c r="C427" s="262" t="s">
        <v>656</v>
      </c>
      <c r="D427" s="262" t="s">
        <v>251</v>
      </c>
      <c r="E427" s="263" t="s">
        <v>657</v>
      </c>
      <c r="F427" s="264" t="s">
        <v>658</v>
      </c>
      <c r="G427" s="265" t="s">
        <v>257</v>
      </c>
      <c r="H427" s="266">
        <v>163.90000000000001</v>
      </c>
      <c r="I427" s="267"/>
      <c r="J427" s="268">
        <f>ROUND(I427*H427,2)</f>
        <v>0</v>
      </c>
      <c r="K427" s="264" t="s">
        <v>138</v>
      </c>
      <c r="L427" s="269"/>
      <c r="M427" s="270" t="s">
        <v>19</v>
      </c>
      <c r="N427" s="271" t="s">
        <v>40</v>
      </c>
      <c r="O427" s="87"/>
      <c r="P427" s="216">
        <f>O427*H427</f>
        <v>0</v>
      </c>
      <c r="Q427" s="216">
        <v>0.00055000000000000003</v>
      </c>
      <c r="R427" s="216">
        <f>Q427*H427</f>
        <v>0.090145000000000003</v>
      </c>
      <c r="S427" s="216">
        <v>0</v>
      </c>
      <c r="T427" s="217">
        <f>S427*H427</f>
        <v>0</v>
      </c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R427" s="218" t="s">
        <v>268</v>
      </c>
      <c r="AT427" s="218" t="s">
        <v>251</v>
      </c>
      <c r="AU427" s="218" t="s">
        <v>79</v>
      </c>
      <c r="AY427" s="20" t="s">
        <v>114</v>
      </c>
      <c r="BE427" s="219">
        <f>IF(N427="základní",J427,0)</f>
        <v>0</v>
      </c>
      <c r="BF427" s="219">
        <f>IF(N427="snížená",J427,0)</f>
        <v>0</v>
      </c>
      <c r="BG427" s="219">
        <f>IF(N427="zákl. přenesená",J427,0)</f>
        <v>0</v>
      </c>
      <c r="BH427" s="219">
        <f>IF(N427="sníž. přenesená",J427,0)</f>
        <v>0</v>
      </c>
      <c r="BI427" s="219">
        <f>IF(N427="nulová",J427,0)</f>
        <v>0</v>
      </c>
      <c r="BJ427" s="20" t="s">
        <v>77</v>
      </c>
      <c r="BK427" s="219">
        <f>ROUND(I427*H427,2)</f>
        <v>0</v>
      </c>
      <c r="BL427" s="20" t="s">
        <v>258</v>
      </c>
      <c r="BM427" s="218" t="s">
        <v>659</v>
      </c>
    </row>
    <row r="428" s="15" customFormat="1">
      <c r="A428" s="15"/>
      <c r="B428" s="252"/>
      <c r="C428" s="253"/>
      <c r="D428" s="220" t="s">
        <v>126</v>
      </c>
      <c r="E428" s="254" t="s">
        <v>19</v>
      </c>
      <c r="F428" s="255" t="s">
        <v>650</v>
      </c>
      <c r="G428" s="253"/>
      <c r="H428" s="254" t="s">
        <v>19</v>
      </c>
      <c r="I428" s="256"/>
      <c r="J428" s="253"/>
      <c r="K428" s="253"/>
      <c r="L428" s="257"/>
      <c r="M428" s="258"/>
      <c r="N428" s="259"/>
      <c r="O428" s="259"/>
      <c r="P428" s="259"/>
      <c r="Q428" s="259"/>
      <c r="R428" s="259"/>
      <c r="S428" s="259"/>
      <c r="T428" s="260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61" t="s">
        <v>126</v>
      </c>
      <c r="AU428" s="261" t="s">
        <v>79</v>
      </c>
      <c r="AV428" s="15" t="s">
        <v>77</v>
      </c>
      <c r="AW428" s="15" t="s">
        <v>31</v>
      </c>
      <c r="AX428" s="15" t="s">
        <v>69</v>
      </c>
      <c r="AY428" s="261" t="s">
        <v>114</v>
      </c>
    </row>
    <row r="429" s="13" customFormat="1">
      <c r="A429" s="13"/>
      <c r="B429" s="225"/>
      <c r="C429" s="226"/>
      <c r="D429" s="220" t="s">
        <v>126</v>
      </c>
      <c r="E429" s="227" t="s">
        <v>19</v>
      </c>
      <c r="F429" s="228" t="s">
        <v>660</v>
      </c>
      <c r="G429" s="226"/>
      <c r="H429" s="229">
        <v>155.65000000000001</v>
      </c>
      <c r="I429" s="230"/>
      <c r="J429" s="226"/>
      <c r="K429" s="226"/>
      <c r="L429" s="231"/>
      <c r="M429" s="232"/>
      <c r="N429" s="233"/>
      <c r="O429" s="233"/>
      <c r="P429" s="233"/>
      <c r="Q429" s="233"/>
      <c r="R429" s="233"/>
      <c r="S429" s="233"/>
      <c r="T429" s="23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5" t="s">
        <v>126</v>
      </c>
      <c r="AU429" s="235" t="s">
        <v>79</v>
      </c>
      <c r="AV429" s="13" t="s">
        <v>79</v>
      </c>
      <c r="AW429" s="13" t="s">
        <v>31</v>
      </c>
      <c r="AX429" s="13" t="s">
        <v>69</v>
      </c>
      <c r="AY429" s="235" t="s">
        <v>114</v>
      </c>
    </row>
    <row r="430" s="16" customFormat="1">
      <c r="A430" s="16"/>
      <c r="B430" s="272"/>
      <c r="C430" s="273"/>
      <c r="D430" s="220" t="s">
        <v>126</v>
      </c>
      <c r="E430" s="274" t="s">
        <v>19</v>
      </c>
      <c r="F430" s="275" t="s">
        <v>652</v>
      </c>
      <c r="G430" s="273"/>
      <c r="H430" s="276">
        <v>155.65000000000001</v>
      </c>
      <c r="I430" s="277"/>
      <c r="J430" s="273"/>
      <c r="K430" s="273"/>
      <c r="L430" s="278"/>
      <c r="M430" s="279"/>
      <c r="N430" s="280"/>
      <c r="O430" s="280"/>
      <c r="P430" s="280"/>
      <c r="Q430" s="280"/>
      <c r="R430" s="280"/>
      <c r="S430" s="280"/>
      <c r="T430" s="281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T430" s="282" t="s">
        <v>126</v>
      </c>
      <c r="AU430" s="282" t="s">
        <v>79</v>
      </c>
      <c r="AV430" s="16" t="s">
        <v>135</v>
      </c>
      <c r="AW430" s="16" t="s">
        <v>31</v>
      </c>
      <c r="AX430" s="16" t="s">
        <v>69</v>
      </c>
      <c r="AY430" s="282" t="s">
        <v>114</v>
      </c>
    </row>
    <row r="431" s="15" customFormat="1">
      <c r="A431" s="15"/>
      <c r="B431" s="252"/>
      <c r="C431" s="253"/>
      <c r="D431" s="220" t="s">
        <v>126</v>
      </c>
      <c r="E431" s="254" t="s">
        <v>19</v>
      </c>
      <c r="F431" s="255" t="s">
        <v>653</v>
      </c>
      <c r="G431" s="253"/>
      <c r="H431" s="254" t="s">
        <v>19</v>
      </c>
      <c r="I431" s="256"/>
      <c r="J431" s="253"/>
      <c r="K431" s="253"/>
      <c r="L431" s="257"/>
      <c r="M431" s="258"/>
      <c r="N431" s="259"/>
      <c r="O431" s="259"/>
      <c r="P431" s="259"/>
      <c r="Q431" s="259"/>
      <c r="R431" s="259"/>
      <c r="S431" s="259"/>
      <c r="T431" s="260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61" t="s">
        <v>126</v>
      </c>
      <c r="AU431" s="261" t="s">
        <v>79</v>
      </c>
      <c r="AV431" s="15" t="s">
        <v>77</v>
      </c>
      <c r="AW431" s="15" t="s">
        <v>31</v>
      </c>
      <c r="AX431" s="15" t="s">
        <v>69</v>
      </c>
      <c r="AY431" s="261" t="s">
        <v>114</v>
      </c>
    </row>
    <row r="432" s="13" customFormat="1">
      <c r="A432" s="13"/>
      <c r="B432" s="225"/>
      <c r="C432" s="226"/>
      <c r="D432" s="220" t="s">
        <v>126</v>
      </c>
      <c r="E432" s="227" t="s">
        <v>19</v>
      </c>
      <c r="F432" s="228" t="s">
        <v>661</v>
      </c>
      <c r="G432" s="226"/>
      <c r="H432" s="229">
        <v>8.25</v>
      </c>
      <c r="I432" s="230"/>
      <c r="J432" s="226"/>
      <c r="K432" s="226"/>
      <c r="L432" s="231"/>
      <c r="M432" s="232"/>
      <c r="N432" s="233"/>
      <c r="O432" s="233"/>
      <c r="P432" s="233"/>
      <c r="Q432" s="233"/>
      <c r="R432" s="233"/>
      <c r="S432" s="233"/>
      <c r="T432" s="23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5" t="s">
        <v>126</v>
      </c>
      <c r="AU432" s="235" t="s">
        <v>79</v>
      </c>
      <c r="AV432" s="13" t="s">
        <v>79</v>
      </c>
      <c r="AW432" s="13" t="s">
        <v>31</v>
      </c>
      <c r="AX432" s="13" t="s">
        <v>69</v>
      </c>
      <c r="AY432" s="235" t="s">
        <v>114</v>
      </c>
    </row>
    <row r="433" s="16" customFormat="1">
      <c r="A433" s="16"/>
      <c r="B433" s="272"/>
      <c r="C433" s="273"/>
      <c r="D433" s="220" t="s">
        <v>126</v>
      </c>
      <c r="E433" s="274" t="s">
        <v>19</v>
      </c>
      <c r="F433" s="275" t="s">
        <v>652</v>
      </c>
      <c r="G433" s="273"/>
      <c r="H433" s="276">
        <v>8.25</v>
      </c>
      <c r="I433" s="277"/>
      <c r="J433" s="273"/>
      <c r="K433" s="273"/>
      <c r="L433" s="278"/>
      <c r="M433" s="279"/>
      <c r="N433" s="280"/>
      <c r="O433" s="280"/>
      <c r="P433" s="280"/>
      <c r="Q433" s="280"/>
      <c r="R433" s="280"/>
      <c r="S433" s="280"/>
      <c r="T433" s="281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T433" s="282" t="s">
        <v>126</v>
      </c>
      <c r="AU433" s="282" t="s">
        <v>79</v>
      </c>
      <c r="AV433" s="16" t="s">
        <v>135</v>
      </c>
      <c r="AW433" s="16" t="s">
        <v>31</v>
      </c>
      <c r="AX433" s="16" t="s">
        <v>69</v>
      </c>
      <c r="AY433" s="282" t="s">
        <v>114</v>
      </c>
    </row>
    <row r="434" s="14" customFormat="1">
      <c r="A434" s="14"/>
      <c r="B434" s="236"/>
      <c r="C434" s="237"/>
      <c r="D434" s="220" t="s">
        <v>126</v>
      </c>
      <c r="E434" s="238" t="s">
        <v>19</v>
      </c>
      <c r="F434" s="239" t="s">
        <v>128</v>
      </c>
      <c r="G434" s="237"/>
      <c r="H434" s="240">
        <v>163.90000000000001</v>
      </c>
      <c r="I434" s="241"/>
      <c r="J434" s="237"/>
      <c r="K434" s="237"/>
      <c r="L434" s="242"/>
      <c r="M434" s="243"/>
      <c r="N434" s="244"/>
      <c r="O434" s="244"/>
      <c r="P434" s="244"/>
      <c r="Q434" s="244"/>
      <c r="R434" s="244"/>
      <c r="S434" s="244"/>
      <c r="T434" s="24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6" t="s">
        <v>126</v>
      </c>
      <c r="AU434" s="246" t="s">
        <v>79</v>
      </c>
      <c r="AV434" s="14" t="s">
        <v>129</v>
      </c>
      <c r="AW434" s="14" t="s">
        <v>31</v>
      </c>
      <c r="AX434" s="14" t="s">
        <v>77</v>
      </c>
      <c r="AY434" s="246" t="s">
        <v>114</v>
      </c>
    </row>
    <row r="435" s="2" customFormat="1" ht="21.75" customHeight="1">
      <c r="A435" s="41"/>
      <c r="B435" s="42"/>
      <c r="C435" s="207" t="s">
        <v>662</v>
      </c>
      <c r="D435" s="207" t="s">
        <v>117</v>
      </c>
      <c r="E435" s="208" t="s">
        <v>663</v>
      </c>
      <c r="F435" s="209" t="s">
        <v>664</v>
      </c>
      <c r="G435" s="210" t="s">
        <v>257</v>
      </c>
      <c r="H435" s="211">
        <v>283</v>
      </c>
      <c r="I435" s="212"/>
      <c r="J435" s="213">
        <f>ROUND(I435*H435,2)</f>
        <v>0</v>
      </c>
      <c r="K435" s="209" t="s">
        <v>138</v>
      </c>
      <c r="L435" s="47"/>
      <c r="M435" s="214" t="s">
        <v>19</v>
      </c>
      <c r="N435" s="215" t="s">
        <v>40</v>
      </c>
      <c r="O435" s="87"/>
      <c r="P435" s="216">
        <f>O435*H435</f>
        <v>0</v>
      </c>
      <c r="Q435" s="216">
        <v>0</v>
      </c>
      <c r="R435" s="216">
        <f>Q435*H435</f>
        <v>0</v>
      </c>
      <c r="S435" s="216">
        <v>0</v>
      </c>
      <c r="T435" s="217">
        <f>S435*H435</f>
        <v>0</v>
      </c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R435" s="218" t="s">
        <v>258</v>
      </c>
      <c r="AT435" s="218" t="s">
        <v>117</v>
      </c>
      <c r="AU435" s="218" t="s">
        <v>79</v>
      </c>
      <c r="AY435" s="20" t="s">
        <v>114</v>
      </c>
      <c r="BE435" s="219">
        <f>IF(N435="základní",J435,0)</f>
        <v>0</v>
      </c>
      <c r="BF435" s="219">
        <f>IF(N435="snížená",J435,0)</f>
        <v>0</v>
      </c>
      <c r="BG435" s="219">
        <f>IF(N435="zákl. přenesená",J435,0)</f>
        <v>0</v>
      </c>
      <c r="BH435" s="219">
        <f>IF(N435="sníž. přenesená",J435,0)</f>
        <v>0</v>
      </c>
      <c r="BI435" s="219">
        <f>IF(N435="nulová",J435,0)</f>
        <v>0</v>
      </c>
      <c r="BJ435" s="20" t="s">
        <v>77</v>
      </c>
      <c r="BK435" s="219">
        <f>ROUND(I435*H435,2)</f>
        <v>0</v>
      </c>
      <c r="BL435" s="20" t="s">
        <v>258</v>
      </c>
      <c r="BM435" s="218" t="s">
        <v>665</v>
      </c>
    </row>
    <row r="436" s="2" customFormat="1">
      <c r="A436" s="41"/>
      <c r="B436" s="42"/>
      <c r="C436" s="43"/>
      <c r="D436" s="247" t="s">
        <v>140</v>
      </c>
      <c r="E436" s="43"/>
      <c r="F436" s="248" t="s">
        <v>666</v>
      </c>
      <c r="G436" s="43"/>
      <c r="H436" s="43"/>
      <c r="I436" s="222"/>
      <c r="J436" s="43"/>
      <c r="K436" s="43"/>
      <c r="L436" s="47"/>
      <c r="M436" s="223"/>
      <c r="N436" s="224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0" t="s">
        <v>140</v>
      </c>
      <c r="AU436" s="20" t="s">
        <v>79</v>
      </c>
    </row>
    <row r="437" s="2" customFormat="1">
      <c r="A437" s="41"/>
      <c r="B437" s="42"/>
      <c r="C437" s="43"/>
      <c r="D437" s="220" t="s">
        <v>124</v>
      </c>
      <c r="E437" s="43"/>
      <c r="F437" s="221" t="s">
        <v>649</v>
      </c>
      <c r="G437" s="43"/>
      <c r="H437" s="43"/>
      <c r="I437" s="222"/>
      <c r="J437" s="43"/>
      <c r="K437" s="43"/>
      <c r="L437" s="47"/>
      <c r="M437" s="223"/>
      <c r="N437" s="224"/>
      <c r="O437" s="87"/>
      <c r="P437" s="87"/>
      <c r="Q437" s="87"/>
      <c r="R437" s="87"/>
      <c r="S437" s="87"/>
      <c r="T437" s="88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T437" s="20" t="s">
        <v>124</v>
      </c>
      <c r="AU437" s="20" t="s">
        <v>79</v>
      </c>
    </row>
    <row r="438" s="15" customFormat="1">
      <c r="A438" s="15"/>
      <c r="B438" s="252"/>
      <c r="C438" s="253"/>
      <c r="D438" s="220" t="s">
        <v>126</v>
      </c>
      <c r="E438" s="254" t="s">
        <v>19</v>
      </c>
      <c r="F438" s="255" t="s">
        <v>667</v>
      </c>
      <c r="G438" s="253"/>
      <c r="H438" s="254" t="s">
        <v>19</v>
      </c>
      <c r="I438" s="256"/>
      <c r="J438" s="253"/>
      <c r="K438" s="253"/>
      <c r="L438" s="257"/>
      <c r="M438" s="258"/>
      <c r="N438" s="259"/>
      <c r="O438" s="259"/>
      <c r="P438" s="259"/>
      <c r="Q438" s="259"/>
      <c r="R438" s="259"/>
      <c r="S438" s="259"/>
      <c r="T438" s="260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61" t="s">
        <v>126</v>
      </c>
      <c r="AU438" s="261" t="s">
        <v>79</v>
      </c>
      <c r="AV438" s="15" t="s">
        <v>77</v>
      </c>
      <c r="AW438" s="15" t="s">
        <v>31</v>
      </c>
      <c r="AX438" s="15" t="s">
        <v>69</v>
      </c>
      <c r="AY438" s="261" t="s">
        <v>114</v>
      </c>
    </row>
    <row r="439" s="13" customFormat="1">
      <c r="A439" s="13"/>
      <c r="B439" s="225"/>
      <c r="C439" s="226"/>
      <c r="D439" s="220" t="s">
        <v>126</v>
      </c>
      <c r="E439" s="227" t="s">
        <v>19</v>
      </c>
      <c r="F439" s="228" t="s">
        <v>668</v>
      </c>
      <c r="G439" s="226"/>
      <c r="H439" s="229">
        <v>283</v>
      </c>
      <c r="I439" s="230"/>
      <c r="J439" s="226"/>
      <c r="K439" s="226"/>
      <c r="L439" s="231"/>
      <c r="M439" s="232"/>
      <c r="N439" s="233"/>
      <c r="O439" s="233"/>
      <c r="P439" s="233"/>
      <c r="Q439" s="233"/>
      <c r="R439" s="233"/>
      <c r="S439" s="233"/>
      <c r="T439" s="23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5" t="s">
        <v>126</v>
      </c>
      <c r="AU439" s="235" t="s">
        <v>79</v>
      </c>
      <c r="AV439" s="13" t="s">
        <v>79</v>
      </c>
      <c r="AW439" s="13" t="s">
        <v>31</v>
      </c>
      <c r="AX439" s="13" t="s">
        <v>69</v>
      </c>
      <c r="AY439" s="235" t="s">
        <v>114</v>
      </c>
    </row>
    <row r="440" s="14" customFormat="1">
      <c r="A440" s="14"/>
      <c r="B440" s="236"/>
      <c r="C440" s="237"/>
      <c r="D440" s="220" t="s">
        <v>126</v>
      </c>
      <c r="E440" s="238" t="s">
        <v>19</v>
      </c>
      <c r="F440" s="239" t="s">
        <v>128</v>
      </c>
      <c r="G440" s="237"/>
      <c r="H440" s="240">
        <v>283</v>
      </c>
      <c r="I440" s="241"/>
      <c r="J440" s="237"/>
      <c r="K440" s="237"/>
      <c r="L440" s="242"/>
      <c r="M440" s="243"/>
      <c r="N440" s="244"/>
      <c r="O440" s="244"/>
      <c r="P440" s="244"/>
      <c r="Q440" s="244"/>
      <c r="R440" s="244"/>
      <c r="S440" s="244"/>
      <c r="T440" s="24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6" t="s">
        <v>126</v>
      </c>
      <c r="AU440" s="246" t="s">
        <v>79</v>
      </c>
      <c r="AV440" s="14" t="s">
        <v>129</v>
      </c>
      <c r="AW440" s="14" t="s">
        <v>31</v>
      </c>
      <c r="AX440" s="14" t="s">
        <v>77</v>
      </c>
      <c r="AY440" s="246" t="s">
        <v>114</v>
      </c>
    </row>
    <row r="441" s="15" customFormat="1">
      <c r="A441" s="15"/>
      <c r="B441" s="252"/>
      <c r="C441" s="253"/>
      <c r="D441" s="220" t="s">
        <v>126</v>
      </c>
      <c r="E441" s="254" t="s">
        <v>19</v>
      </c>
      <c r="F441" s="255" t="s">
        <v>655</v>
      </c>
      <c r="G441" s="253"/>
      <c r="H441" s="254" t="s">
        <v>19</v>
      </c>
      <c r="I441" s="256"/>
      <c r="J441" s="253"/>
      <c r="K441" s="253"/>
      <c r="L441" s="257"/>
      <c r="M441" s="258"/>
      <c r="N441" s="259"/>
      <c r="O441" s="259"/>
      <c r="P441" s="259"/>
      <c r="Q441" s="259"/>
      <c r="R441" s="259"/>
      <c r="S441" s="259"/>
      <c r="T441" s="260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1" t="s">
        <v>126</v>
      </c>
      <c r="AU441" s="261" t="s">
        <v>79</v>
      </c>
      <c r="AV441" s="15" t="s">
        <v>77</v>
      </c>
      <c r="AW441" s="15" t="s">
        <v>31</v>
      </c>
      <c r="AX441" s="15" t="s">
        <v>69</v>
      </c>
      <c r="AY441" s="261" t="s">
        <v>114</v>
      </c>
    </row>
    <row r="442" s="15" customFormat="1">
      <c r="A442" s="15"/>
      <c r="B442" s="252"/>
      <c r="C442" s="253"/>
      <c r="D442" s="220" t="s">
        <v>126</v>
      </c>
      <c r="E442" s="254" t="s">
        <v>19</v>
      </c>
      <c r="F442" s="255" t="s">
        <v>404</v>
      </c>
      <c r="G442" s="253"/>
      <c r="H442" s="254" t="s">
        <v>19</v>
      </c>
      <c r="I442" s="256"/>
      <c r="J442" s="253"/>
      <c r="K442" s="253"/>
      <c r="L442" s="257"/>
      <c r="M442" s="258"/>
      <c r="N442" s="259"/>
      <c r="O442" s="259"/>
      <c r="P442" s="259"/>
      <c r="Q442" s="259"/>
      <c r="R442" s="259"/>
      <c r="S442" s="259"/>
      <c r="T442" s="260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1" t="s">
        <v>126</v>
      </c>
      <c r="AU442" s="261" t="s">
        <v>79</v>
      </c>
      <c r="AV442" s="15" t="s">
        <v>77</v>
      </c>
      <c r="AW442" s="15" t="s">
        <v>31</v>
      </c>
      <c r="AX442" s="15" t="s">
        <v>69</v>
      </c>
      <c r="AY442" s="261" t="s">
        <v>114</v>
      </c>
    </row>
    <row r="443" s="2" customFormat="1" ht="16.5" customHeight="1">
      <c r="A443" s="41"/>
      <c r="B443" s="42"/>
      <c r="C443" s="262" t="s">
        <v>669</v>
      </c>
      <c r="D443" s="262" t="s">
        <v>251</v>
      </c>
      <c r="E443" s="263" t="s">
        <v>670</v>
      </c>
      <c r="F443" s="264" t="s">
        <v>671</v>
      </c>
      <c r="G443" s="265" t="s">
        <v>257</v>
      </c>
      <c r="H443" s="266">
        <v>311.30000000000001</v>
      </c>
      <c r="I443" s="267"/>
      <c r="J443" s="268">
        <f>ROUND(I443*H443,2)</f>
        <v>0</v>
      </c>
      <c r="K443" s="264" t="s">
        <v>138</v>
      </c>
      <c r="L443" s="269"/>
      <c r="M443" s="270" t="s">
        <v>19</v>
      </c>
      <c r="N443" s="271" t="s">
        <v>40</v>
      </c>
      <c r="O443" s="87"/>
      <c r="P443" s="216">
        <f>O443*H443</f>
        <v>0</v>
      </c>
      <c r="Q443" s="216">
        <v>0.00068999999999999997</v>
      </c>
      <c r="R443" s="216">
        <f>Q443*H443</f>
        <v>0.21479699999999999</v>
      </c>
      <c r="S443" s="216">
        <v>0</v>
      </c>
      <c r="T443" s="217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18" t="s">
        <v>284</v>
      </c>
      <c r="AT443" s="218" t="s">
        <v>251</v>
      </c>
      <c r="AU443" s="218" t="s">
        <v>79</v>
      </c>
      <c r="AY443" s="20" t="s">
        <v>114</v>
      </c>
      <c r="BE443" s="219">
        <f>IF(N443="základní",J443,0)</f>
        <v>0</v>
      </c>
      <c r="BF443" s="219">
        <f>IF(N443="snížená",J443,0)</f>
        <v>0</v>
      </c>
      <c r="BG443" s="219">
        <f>IF(N443="zákl. přenesená",J443,0)</f>
        <v>0</v>
      </c>
      <c r="BH443" s="219">
        <f>IF(N443="sníž. přenesená",J443,0)</f>
        <v>0</v>
      </c>
      <c r="BI443" s="219">
        <f>IF(N443="nulová",J443,0)</f>
        <v>0</v>
      </c>
      <c r="BJ443" s="20" t="s">
        <v>77</v>
      </c>
      <c r="BK443" s="219">
        <f>ROUND(I443*H443,2)</f>
        <v>0</v>
      </c>
      <c r="BL443" s="20" t="s">
        <v>284</v>
      </c>
      <c r="BM443" s="218" t="s">
        <v>672</v>
      </c>
    </row>
    <row r="444" s="15" customFormat="1">
      <c r="A444" s="15"/>
      <c r="B444" s="252"/>
      <c r="C444" s="253"/>
      <c r="D444" s="220" t="s">
        <v>126</v>
      </c>
      <c r="E444" s="254" t="s">
        <v>19</v>
      </c>
      <c r="F444" s="255" t="s">
        <v>667</v>
      </c>
      <c r="G444" s="253"/>
      <c r="H444" s="254" t="s">
        <v>19</v>
      </c>
      <c r="I444" s="256"/>
      <c r="J444" s="253"/>
      <c r="K444" s="253"/>
      <c r="L444" s="257"/>
      <c r="M444" s="258"/>
      <c r="N444" s="259"/>
      <c r="O444" s="259"/>
      <c r="P444" s="259"/>
      <c r="Q444" s="259"/>
      <c r="R444" s="259"/>
      <c r="S444" s="259"/>
      <c r="T444" s="260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61" t="s">
        <v>126</v>
      </c>
      <c r="AU444" s="261" t="s">
        <v>79</v>
      </c>
      <c r="AV444" s="15" t="s">
        <v>77</v>
      </c>
      <c r="AW444" s="15" t="s">
        <v>31</v>
      </c>
      <c r="AX444" s="15" t="s">
        <v>69</v>
      </c>
      <c r="AY444" s="261" t="s">
        <v>114</v>
      </c>
    </row>
    <row r="445" s="13" customFormat="1">
      <c r="A445" s="13"/>
      <c r="B445" s="225"/>
      <c r="C445" s="226"/>
      <c r="D445" s="220" t="s">
        <v>126</v>
      </c>
      <c r="E445" s="227" t="s">
        <v>19</v>
      </c>
      <c r="F445" s="228" t="s">
        <v>673</v>
      </c>
      <c r="G445" s="226"/>
      <c r="H445" s="229">
        <v>311.30000000000001</v>
      </c>
      <c r="I445" s="230"/>
      <c r="J445" s="226"/>
      <c r="K445" s="226"/>
      <c r="L445" s="231"/>
      <c r="M445" s="232"/>
      <c r="N445" s="233"/>
      <c r="O445" s="233"/>
      <c r="P445" s="233"/>
      <c r="Q445" s="233"/>
      <c r="R445" s="233"/>
      <c r="S445" s="233"/>
      <c r="T445" s="23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5" t="s">
        <v>126</v>
      </c>
      <c r="AU445" s="235" t="s">
        <v>79</v>
      </c>
      <c r="AV445" s="13" t="s">
        <v>79</v>
      </c>
      <c r="AW445" s="13" t="s">
        <v>31</v>
      </c>
      <c r="AX445" s="13" t="s">
        <v>69</v>
      </c>
      <c r="AY445" s="235" t="s">
        <v>114</v>
      </c>
    </row>
    <row r="446" s="14" customFormat="1">
      <c r="A446" s="14"/>
      <c r="B446" s="236"/>
      <c r="C446" s="237"/>
      <c r="D446" s="220" t="s">
        <v>126</v>
      </c>
      <c r="E446" s="238" t="s">
        <v>19</v>
      </c>
      <c r="F446" s="239" t="s">
        <v>128</v>
      </c>
      <c r="G446" s="237"/>
      <c r="H446" s="240">
        <v>311.30000000000001</v>
      </c>
      <c r="I446" s="241"/>
      <c r="J446" s="237"/>
      <c r="K446" s="237"/>
      <c r="L446" s="242"/>
      <c r="M446" s="243"/>
      <c r="N446" s="244"/>
      <c r="O446" s="244"/>
      <c r="P446" s="244"/>
      <c r="Q446" s="244"/>
      <c r="R446" s="244"/>
      <c r="S446" s="244"/>
      <c r="T446" s="24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6" t="s">
        <v>126</v>
      </c>
      <c r="AU446" s="246" t="s">
        <v>79</v>
      </c>
      <c r="AV446" s="14" t="s">
        <v>129</v>
      </c>
      <c r="AW446" s="14" t="s">
        <v>31</v>
      </c>
      <c r="AX446" s="14" t="s">
        <v>77</v>
      </c>
      <c r="AY446" s="246" t="s">
        <v>114</v>
      </c>
    </row>
    <row r="447" s="2" customFormat="1" ht="16.5" customHeight="1">
      <c r="A447" s="41"/>
      <c r="B447" s="42"/>
      <c r="C447" s="207" t="s">
        <v>258</v>
      </c>
      <c r="D447" s="207" t="s">
        <v>117</v>
      </c>
      <c r="E447" s="208" t="s">
        <v>674</v>
      </c>
      <c r="F447" s="209" t="s">
        <v>675</v>
      </c>
      <c r="G447" s="210" t="s">
        <v>488</v>
      </c>
      <c r="H447" s="211">
        <v>59.872</v>
      </c>
      <c r="I447" s="212"/>
      <c r="J447" s="213">
        <f>ROUND(I447*H447,2)</f>
        <v>0</v>
      </c>
      <c r="K447" s="209" t="s">
        <v>138</v>
      </c>
      <c r="L447" s="47"/>
      <c r="M447" s="214" t="s">
        <v>19</v>
      </c>
      <c r="N447" s="215" t="s">
        <v>40</v>
      </c>
      <c r="O447" s="87"/>
      <c r="P447" s="216">
        <f>O447*H447</f>
        <v>0</v>
      </c>
      <c r="Q447" s="216">
        <v>0</v>
      </c>
      <c r="R447" s="216">
        <f>Q447*H447</f>
        <v>0</v>
      </c>
      <c r="S447" s="216">
        <v>0</v>
      </c>
      <c r="T447" s="217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18" t="s">
        <v>258</v>
      </c>
      <c r="AT447" s="218" t="s">
        <v>117</v>
      </c>
      <c r="AU447" s="218" t="s">
        <v>79</v>
      </c>
      <c r="AY447" s="20" t="s">
        <v>114</v>
      </c>
      <c r="BE447" s="219">
        <f>IF(N447="základní",J447,0)</f>
        <v>0</v>
      </c>
      <c r="BF447" s="219">
        <f>IF(N447="snížená",J447,0)</f>
        <v>0</v>
      </c>
      <c r="BG447" s="219">
        <f>IF(N447="zákl. přenesená",J447,0)</f>
        <v>0</v>
      </c>
      <c r="BH447" s="219">
        <f>IF(N447="sníž. přenesená",J447,0)</f>
        <v>0</v>
      </c>
      <c r="BI447" s="219">
        <f>IF(N447="nulová",J447,0)</f>
        <v>0</v>
      </c>
      <c r="BJ447" s="20" t="s">
        <v>77</v>
      </c>
      <c r="BK447" s="219">
        <f>ROUND(I447*H447,2)</f>
        <v>0</v>
      </c>
      <c r="BL447" s="20" t="s">
        <v>258</v>
      </c>
      <c r="BM447" s="218" t="s">
        <v>676</v>
      </c>
    </row>
    <row r="448" s="2" customFormat="1">
      <c r="A448" s="41"/>
      <c r="B448" s="42"/>
      <c r="C448" s="43"/>
      <c r="D448" s="247" t="s">
        <v>140</v>
      </c>
      <c r="E448" s="43"/>
      <c r="F448" s="248" t="s">
        <v>677</v>
      </c>
      <c r="G448" s="43"/>
      <c r="H448" s="43"/>
      <c r="I448" s="222"/>
      <c r="J448" s="43"/>
      <c r="K448" s="43"/>
      <c r="L448" s="47"/>
      <c r="M448" s="223"/>
      <c r="N448" s="224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20" t="s">
        <v>140</v>
      </c>
      <c r="AU448" s="20" t="s">
        <v>79</v>
      </c>
    </row>
    <row r="449" s="15" customFormat="1">
      <c r="A449" s="15"/>
      <c r="B449" s="252"/>
      <c r="C449" s="253"/>
      <c r="D449" s="220" t="s">
        <v>126</v>
      </c>
      <c r="E449" s="254" t="s">
        <v>19</v>
      </c>
      <c r="F449" s="255" t="s">
        <v>678</v>
      </c>
      <c r="G449" s="253"/>
      <c r="H449" s="254" t="s">
        <v>19</v>
      </c>
      <c r="I449" s="256"/>
      <c r="J449" s="253"/>
      <c r="K449" s="253"/>
      <c r="L449" s="257"/>
      <c r="M449" s="258"/>
      <c r="N449" s="259"/>
      <c r="O449" s="259"/>
      <c r="P449" s="259"/>
      <c r="Q449" s="259"/>
      <c r="R449" s="259"/>
      <c r="S449" s="259"/>
      <c r="T449" s="260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61" t="s">
        <v>126</v>
      </c>
      <c r="AU449" s="261" t="s">
        <v>79</v>
      </c>
      <c r="AV449" s="15" t="s">
        <v>77</v>
      </c>
      <c r="AW449" s="15" t="s">
        <v>31</v>
      </c>
      <c r="AX449" s="15" t="s">
        <v>69</v>
      </c>
      <c r="AY449" s="261" t="s">
        <v>114</v>
      </c>
    </row>
    <row r="450" s="13" customFormat="1">
      <c r="A450" s="13"/>
      <c r="B450" s="225"/>
      <c r="C450" s="226"/>
      <c r="D450" s="220" t="s">
        <v>126</v>
      </c>
      <c r="E450" s="227" t="s">
        <v>19</v>
      </c>
      <c r="F450" s="228" t="s">
        <v>679</v>
      </c>
      <c r="G450" s="226"/>
      <c r="H450" s="229">
        <v>18</v>
      </c>
      <c r="I450" s="230"/>
      <c r="J450" s="226"/>
      <c r="K450" s="226"/>
      <c r="L450" s="231"/>
      <c r="M450" s="232"/>
      <c r="N450" s="233"/>
      <c r="O450" s="233"/>
      <c r="P450" s="233"/>
      <c r="Q450" s="233"/>
      <c r="R450" s="233"/>
      <c r="S450" s="233"/>
      <c r="T450" s="234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5" t="s">
        <v>126</v>
      </c>
      <c r="AU450" s="235" t="s">
        <v>79</v>
      </c>
      <c r="AV450" s="13" t="s">
        <v>79</v>
      </c>
      <c r="AW450" s="13" t="s">
        <v>31</v>
      </c>
      <c r="AX450" s="13" t="s">
        <v>69</v>
      </c>
      <c r="AY450" s="235" t="s">
        <v>114</v>
      </c>
    </row>
    <row r="451" s="13" customFormat="1">
      <c r="A451" s="13"/>
      <c r="B451" s="225"/>
      <c r="C451" s="226"/>
      <c r="D451" s="220" t="s">
        <v>126</v>
      </c>
      <c r="E451" s="227" t="s">
        <v>19</v>
      </c>
      <c r="F451" s="228" t="s">
        <v>680</v>
      </c>
      <c r="G451" s="226"/>
      <c r="H451" s="229">
        <v>11.936</v>
      </c>
      <c r="I451" s="230"/>
      <c r="J451" s="226"/>
      <c r="K451" s="226"/>
      <c r="L451" s="231"/>
      <c r="M451" s="232"/>
      <c r="N451" s="233"/>
      <c r="O451" s="233"/>
      <c r="P451" s="233"/>
      <c r="Q451" s="233"/>
      <c r="R451" s="233"/>
      <c r="S451" s="233"/>
      <c r="T451" s="23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5" t="s">
        <v>126</v>
      </c>
      <c r="AU451" s="235" t="s">
        <v>79</v>
      </c>
      <c r="AV451" s="13" t="s">
        <v>79</v>
      </c>
      <c r="AW451" s="13" t="s">
        <v>31</v>
      </c>
      <c r="AX451" s="13" t="s">
        <v>69</v>
      </c>
      <c r="AY451" s="235" t="s">
        <v>114</v>
      </c>
    </row>
    <row r="452" s="16" customFormat="1">
      <c r="A452" s="16"/>
      <c r="B452" s="272"/>
      <c r="C452" s="273"/>
      <c r="D452" s="220" t="s">
        <v>126</v>
      </c>
      <c r="E452" s="274" t="s">
        <v>19</v>
      </c>
      <c r="F452" s="275" t="s">
        <v>652</v>
      </c>
      <c r="G452" s="273"/>
      <c r="H452" s="276">
        <v>29.936</v>
      </c>
      <c r="I452" s="277"/>
      <c r="J452" s="273"/>
      <c r="K452" s="273"/>
      <c r="L452" s="278"/>
      <c r="M452" s="279"/>
      <c r="N452" s="280"/>
      <c r="O452" s="280"/>
      <c r="P452" s="280"/>
      <c r="Q452" s="280"/>
      <c r="R452" s="280"/>
      <c r="S452" s="280"/>
      <c r="T452" s="281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T452" s="282" t="s">
        <v>126</v>
      </c>
      <c r="AU452" s="282" t="s">
        <v>79</v>
      </c>
      <c r="AV452" s="16" t="s">
        <v>135</v>
      </c>
      <c r="AW452" s="16" t="s">
        <v>31</v>
      </c>
      <c r="AX452" s="16" t="s">
        <v>69</v>
      </c>
      <c r="AY452" s="282" t="s">
        <v>114</v>
      </c>
    </row>
    <row r="453" s="15" customFormat="1">
      <c r="A453" s="15"/>
      <c r="B453" s="252"/>
      <c r="C453" s="253"/>
      <c r="D453" s="220" t="s">
        <v>126</v>
      </c>
      <c r="E453" s="254" t="s">
        <v>19</v>
      </c>
      <c r="F453" s="255" t="s">
        <v>681</v>
      </c>
      <c r="G453" s="253"/>
      <c r="H453" s="254" t="s">
        <v>19</v>
      </c>
      <c r="I453" s="256"/>
      <c r="J453" s="253"/>
      <c r="K453" s="253"/>
      <c r="L453" s="257"/>
      <c r="M453" s="258"/>
      <c r="N453" s="259"/>
      <c r="O453" s="259"/>
      <c r="P453" s="259"/>
      <c r="Q453" s="259"/>
      <c r="R453" s="259"/>
      <c r="S453" s="259"/>
      <c r="T453" s="260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1" t="s">
        <v>126</v>
      </c>
      <c r="AU453" s="261" t="s">
        <v>79</v>
      </c>
      <c r="AV453" s="15" t="s">
        <v>77</v>
      </c>
      <c r="AW453" s="15" t="s">
        <v>31</v>
      </c>
      <c r="AX453" s="15" t="s">
        <v>69</v>
      </c>
      <c r="AY453" s="261" t="s">
        <v>114</v>
      </c>
    </row>
    <row r="454" s="13" customFormat="1">
      <c r="A454" s="13"/>
      <c r="B454" s="225"/>
      <c r="C454" s="226"/>
      <c r="D454" s="220" t="s">
        <v>126</v>
      </c>
      <c r="E454" s="227" t="s">
        <v>19</v>
      </c>
      <c r="F454" s="228" t="s">
        <v>682</v>
      </c>
      <c r="G454" s="226"/>
      <c r="H454" s="229">
        <v>18</v>
      </c>
      <c r="I454" s="230"/>
      <c r="J454" s="226"/>
      <c r="K454" s="226"/>
      <c r="L454" s="231"/>
      <c r="M454" s="232"/>
      <c r="N454" s="233"/>
      <c r="O454" s="233"/>
      <c r="P454" s="233"/>
      <c r="Q454" s="233"/>
      <c r="R454" s="233"/>
      <c r="S454" s="233"/>
      <c r="T454" s="23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5" t="s">
        <v>126</v>
      </c>
      <c r="AU454" s="235" t="s">
        <v>79</v>
      </c>
      <c r="AV454" s="13" t="s">
        <v>79</v>
      </c>
      <c r="AW454" s="13" t="s">
        <v>31</v>
      </c>
      <c r="AX454" s="13" t="s">
        <v>69</v>
      </c>
      <c r="AY454" s="235" t="s">
        <v>114</v>
      </c>
    </row>
    <row r="455" s="13" customFormat="1">
      <c r="A455" s="13"/>
      <c r="B455" s="225"/>
      <c r="C455" s="226"/>
      <c r="D455" s="220" t="s">
        <v>126</v>
      </c>
      <c r="E455" s="227" t="s">
        <v>19</v>
      </c>
      <c r="F455" s="228" t="s">
        <v>683</v>
      </c>
      <c r="G455" s="226"/>
      <c r="H455" s="229">
        <v>11.936</v>
      </c>
      <c r="I455" s="230"/>
      <c r="J455" s="226"/>
      <c r="K455" s="226"/>
      <c r="L455" s="231"/>
      <c r="M455" s="232"/>
      <c r="N455" s="233"/>
      <c r="O455" s="233"/>
      <c r="P455" s="233"/>
      <c r="Q455" s="233"/>
      <c r="R455" s="233"/>
      <c r="S455" s="233"/>
      <c r="T455" s="234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5" t="s">
        <v>126</v>
      </c>
      <c r="AU455" s="235" t="s">
        <v>79</v>
      </c>
      <c r="AV455" s="13" t="s">
        <v>79</v>
      </c>
      <c r="AW455" s="13" t="s">
        <v>31</v>
      </c>
      <c r="AX455" s="13" t="s">
        <v>69</v>
      </c>
      <c r="AY455" s="235" t="s">
        <v>114</v>
      </c>
    </row>
    <row r="456" s="16" customFormat="1">
      <c r="A456" s="16"/>
      <c r="B456" s="272"/>
      <c r="C456" s="273"/>
      <c r="D456" s="220" t="s">
        <v>126</v>
      </c>
      <c r="E456" s="274" t="s">
        <v>19</v>
      </c>
      <c r="F456" s="275" t="s">
        <v>652</v>
      </c>
      <c r="G456" s="273"/>
      <c r="H456" s="276">
        <v>29.936</v>
      </c>
      <c r="I456" s="277"/>
      <c r="J456" s="273"/>
      <c r="K456" s="273"/>
      <c r="L456" s="278"/>
      <c r="M456" s="279"/>
      <c r="N456" s="280"/>
      <c r="O456" s="280"/>
      <c r="P456" s="280"/>
      <c r="Q456" s="280"/>
      <c r="R456" s="280"/>
      <c r="S456" s="280"/>
      <c r="T456" s="281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T456" s="282" t="s">
        <v>126</v>
      </c>
      <c r="AU456" s="282" t="s">
        <v>79</v>
      </c>
      <c r="AV456" s="16" t="s">
        <v>135</v>
      </c>
      <c r="AW456" s="16" t="s">
        <v>31</v>
      </c>
      <c r="AX456" s="16" t="s">
        <v>69</v>
      </c>
      <c r="AY456" s="282" t="s">
        <v>114</v>
      </c>
    </row>
    <row r="457" s="14" customFormat="1">
      <c r="A457" s="14"/>
      <c r="B457" s="236"/>
      <c r="C457" s="237"/>
      <c r="D457" s="220" t="s">
        <v>126</v>
      </c>
      <c r="E457" s="238" t="s">
        <v>19</v>
      </c>
      <c r="F457" s="239" t="s">
        <v>128</v>
      </c>
      <c r="G457" s="237"/>
      <c r="H457" s="240">
        <v>59.872</v>
      </c>
      <c r="I457" s="241"/>
      <c r="J457" s="237"/>
      <c r="K457" s="237"/>
      <c r="L457" s="242"/>
      <c r="M457" s="243"/>
      <c r="N457" s="244"/>
      <c r="O457" s="244"/>
      <c r="P457" s="244"/>
      <c r="Q457" s="244"/>
      <c r="R457" s="244"/>
      <c r="S457" s="244"/>
      <c r="T457" s="24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6" t="s">
        <v>126</v>
      </c>
      <c r="AU457" s="246" t="s">
        <v>79</v>
      </c>
      <c r="AV457" s="14" t="s">
        <v>129</v>
      </c>
      <c r="AW457" s="14" t="s">
        <v>31</v>
      </c>
      <c r="AX457" s="14" t="s">
        <v>77</v>
      </c>
      <c r="AY457" s="246" t="s">
        <v>114</v>
      </c>
    </row>
    <row r="458" s="2" customFormat="1" ht="16.5" customHeight="1">
      <c r="A458" s="41"/>
      <c r="B458" s="42"/>
      <c r="C458" s="207" t="s">
        <v>684</v>
      </c>
      <c r="D458" s="207" t="s">
        <v>117</v>
      </c>
      <c r="E458" s="208" t="s">
        <v>685</v>
      </c>
      <c r="F458" s="209" t="s">
        <v>686</v>
      </c>
      <c r="G458" s="210" t="s">
        <v>488</v>
      </c>
      <c r="H458" s="211">
        <v>80.671999999999997</v>
      </c>
      <c r="I458" s="212"/>
      <c r="J458" s="213">
        <f>ROUND(I458*H458,2)</f>
        <v>0</v>
      </c>
      <c r="K458" s="209" t="s">
        <v>138</v>
      </c>
      <c r="L458" s="47"/>
      <c r="M458" s="214" t="s">
        <v>19</v>
      </c>
      <c r="N458" s="215" t="s">
        <v>40</v>
      </c>
      <c r="O458" s="87"/>
      <c r="P458" s="216">
        <f>O458*H458</f>
        <v>0</v>
      </c>
      <c r="Q458" s="216">
        <v>0</v>
      </c>
      <c r="R458" s="216">
        <f>Q458*H458</f>
        <v>0</v>
      </c>
      <c r="S458" s="216">
        <v>0</v>
      </c>
      <c r="T458" s="217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8" t="s">
        <v>258</v>
      </c>
      <c r="AT458" s="218" t="s">
        <v>117</v>
      </c>
      <c r="AU458" s="218" t="s">
        <v>79</v>
      </c>
      <c r="AY458" s="20" t="s">
        <v>114</v>
      </c>
      <c r="BE458" s="219">
        <f>IF(N458="základní",J458,0)</f>
        <v>0</v>
      </c>
      <c r="BF458" s="219">
        <f>IF(N458="snížená",J458,0)</f>
        <v>0</v>
      </c>
      <c r="BG458" s="219">
        <f>IF(N458="zákl. přenesená",J458,0)</f>
        <v>0</v>
      </c>
      <c r="BH458" s="219">
        <f>IF(N458="sníž. přenesená",J458,0)</f>
        <v>0</v>
      </c>
      <c r="BI458" s="219">
        <f>IF(N458="nulová",J458,0)</f>
        <v>0</v>
      </c>
      <c r="BJ458" s="20" t="s">
        <v>77</v>
      </c>
      <c r="BK458" s="219">
        <f>ROUND(I458*H458,2)</f>
        <v>0</v>
      </c>
      <c r="BL458" s="20" t="s">
        <v>258</v>
      </c>
      <c r="BM458" s="218" t="s">
        <v>687</v>
      </c>
    </row>
    <row r="459" s="2" customFormat="1">
      <c r="A459" s="41"/>
      <c r="B459" s="42"/>
      <c r="C459" s="43"/>
      <c r="D459" s="247" t="s">
        <v>140</v>
      </c>
      <c r="E459" s="43"/>
      <c r="F459" s="248" t="s">
        <v>688</v>
      </c>
      <c r="G459" s="43"/>
      <c r="H459" s="43"/>
      <c r="I459" s="222"/>
      <c r="J459" s="43"/>
      <c r="K459" s="43"/>
      <c r="L459" s="47"/>
      <c r="M459" s="223"/>
      <c r="N459" s="224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140</v>
      </c>
      <c r="AU459" s="20" t="s">
        <v>79</v>
      </c>
    </row>
    <row r="460" s="15" customFormat="1">
      <c r="A460" s="15"/>
      <c r="B460" s="252"/>
      <c r="C460" s="253"/>
      <c r="D460" s="220" t="s">
        <v>126</v>
      </c>
      <c r="E460" s="254" t="s">
        <v>19</v>
      </c>
      <c r="F460" s="255" t="s">
        <v>678</v>
      </c>
      <c r="G460" s="253"/>
      <c r="H460" s="254" t="s">
        <v>19</v>
      </c>
      <c r="I460" s="256"/>
      <c r="J460" s="253"/>
      <c r="K460" s="253"/>
      <c r="L460" s="257"/>
      <c r="M460" s="258"/>
      <c r="N460" s="259"/>
      <c r="O460" s="259"/>
      <c r="P460" s="259"/>
      <c r="Q460" s="259"/>
      <c r="R460" s="259"/>
      <c r="S460" s="259"/>
      <c r="T460" s="260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1" t="s">
        <v>126</v>
      </c>
      <c r="AU460" s="261" t="s">
        <v>79</v>
      </c>
      <c r="AV460" s="15" t="s">
        <v>77</v>
      </c>
      <c r="AW460" s="15" t="s">
        <v>31</v>
      </c>
      <c r="AX460" s="15" t="s">
        <v>69</v>
      </c>
      <c r="AY460" s="261" t="s">
        <v>114</v>
      </c>
    </row>
    <row r="461" s="13" customFormat="1">
      <c r="A461" s="13"/>
      <c r="B461" s="225"/>
      <c r="C461" s="226"/>
      <c r="D461" s="220" t="s">
        <v>126</v>
      </c>
      <c r="E461" s="227" t="s">
        <v>19</v>
      </c>
      <c r="F461" s="228" t="s">
        <v>679</v>
      </c>
      <c r="G461" s="226"/>
      <c r="H461" s="229">
        <v>18</v>
      </c>
      <c r="I461" s="230"/>
      <c r="J461" s="226"/>
      <c r="K461" s="226"/>
      <c r="L461" s="231"/>
      <c r="M461" s="232"/>
      <c r="N461" s="233"/>
      <c r="O461" s="233"/>
      <c r="P461" s="233"/>
      <c r="Q461" s="233"/>
      <c r="R461" s="233"/>
      <c r="S461" s="233"/>
      <c r="T461" s="23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5" t="s">
        <v>126</v>
      </c>
      <c r="AU461" s="235" t="s">
        <v>79</v>
      </c>
      <c r="AV461" s="13" t="s">
        <v>79</v>
      </c>
      <c r="AW461" s="13" t="s">
        <v>31</v>
      </c>
      <c r="AX461" s="13" t="s">
        <v>69</v>
      </c>
      <c r="AY461" s="235" t="s">
        <v>114</v>
      </c>
    </row>
    <row r="462" s="13" customFormat="1">
      <c r="A462" s="13"/>
      <c r="B462" s="225"/>
      <c r="C462" s="226"/>
      <c r="D462" s="220" t="s">
        <v>126</v>
      </c>
      <c r="E462" s="227" t="s">
        <v>19</v>
      </c>
      <c r="F462" s="228" t="s">
        <v>680</v>
      </c>
      <c r="G462" s="226"/>
      <c r="H462" s="229">
        <v>11.936</v>
      </c>
      <c r="I462" s="230"/>
      <c r="J462" s="226"/>
      <c r="K462" s="226"/>
      <c r="L462" s="231"/>
      <c r="M462" s="232"/>
      <c r="N462" s="233"/>
      <c r="O462" s="233"/>
      <c r="P462" s="233"/>
      <c r="Q462" s="233"/>
      <c r="R462" s="233"/>
      <c r="S462" s="233"/>
      <c r="T462" s="234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5" t="s">
        <v>126</v>
      </c>
      <c r="AU462" s="235" t="s">
        <v>79</v>
      </c>
      <c r="AV462" s="13" t="s">
        <v>79</v>
      </c>
      <c r="AW462" s="13" t="s">
        <v>31</v>
      </c>
      <c r="AX462" s="13" t="s">
        <v>69</v>
      </c>
      <c r="AY462" s="235" t="s">
        <v>114</v>
      </c>
    </row>
    <row r="463" s="13" customFormat="1">
      <c r="A463" s="13"/>
      <c r="B463" s="225"/>
      <c r="C463" s="226"/>
      <c r="D463" s="220" t="s">
        <v>126</v>
      </c>
      <c r="E463" s="227" t="s">
        <v>19</v>
      </c>
      <c r="F463" s="228" t="s">
        <v>689</v>
      </c>
      <c r="G463" s="226"/>
      <c r="H463" s="229">
        <v>10.4</v>
      </c>
      <c r="I463" s="230"/>
      <c r="J463" s="226"/>
      <c r="K463" s="226"/>
      <c r="L463" s="231"/>
      <c r="M463" s="232"/>
      <c r="N463" s="233"/>
      <c r="O463" s="233"/>
      <c r="P463" s="233"/>
      <c r="Q463" s="233"/>
      <c r="R463" s="233"/>
      <c r="S463" s="233"/>
      <c r="T463" s="234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5" t="s">
        <v>126</v>
      </c>
      <c r="AU463" s="235" t="s">
        <v>79</v>
      </c>
      <c r="AV463" s="13" t="s">
        <v>79</v>
      </c>
      <c r="AW463" s="13" t="s">
        <v>31</v>
      </c>
      <c r="AX463" s="13" t="s">
        <v>69</v>
      </c>
      <c r="AY463" s="235" t="s">
        <v>114</v>
      </c>
    </row>
    <row r="464" s="16" customFormat="1">
      <c r="A464" s="16"/>
      <c r="B464" s="272"/>
      <c r="C464" s="273"/>
      <c r="D464" s="220" t="s">
        <v>126</v>
      </c>
      <c r="E464" s="274" t="s">
        <v>19</v>
      </c>
      <c r="F464" s="275" t="s">
        <v>652</v>
      </c>
      <c r="G464" s="273"/>
      <c r="H464" s="276">
        <v>40.335999999999999</v>
      </c>
      <c r="I464" s="277"/>
      <c r="J464" s="273"/>
      <c r="K464" s="273"/>
      <c r="L464" s="278"/>
      <c r="M464" s="279"/>
      <c r="N464" s="280"/>
      <c r="O464" s="280"/>
      <c r="P464" s="280"/>
      <c r="Q464" s="280"/>
      <c r="R464" s="280"/>
      <c r="S464" s="280"/>
      <c r="T464" s="281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T464" s="282" t="s">
        <v>126</v>
      </c>
      <c r="AU464" s="282" t="s">
        <v>79</v>
      </c>
      <c r="AV464" s="16" t="s">
        <v>135</v>
      </c>
      <c r="AW464" s="16" t="s">
        <v>31</v>
      </c>
      <c r="AX464" s="16" t="s">
        <v>69</v>
      </c>
      <c r="AY464" s="282" t="s">
        <v>114</v>
      </c>
    </row>
    <row r="465" s="15" customFormat="1">
      <c r="A465" s="15"/>
      <c r="B465" s="252"/>
      <c r="C465" s="253"/>
      <c r="D465" s="220" t="s">
        <v>126</v>
      </c>
      <c r="E465" s="254" t="s">
        <v>19</v>
      </c>
      <c r="F465" s="255" t="s">
        <v>681</v>
      </c>
      <c r="G465" s="253"/>
      <c r="H465" s="254" t="s">
        <v>19</v>
      </c>
      <c r="I465" s="256"/>
      <c r="J465" s="253"/>
      <c r="K465" s="253"/>
      <c r="L465" s="257"/>
      <c r="M465" s="258"/>
      <c r="N465" s="259"/>
      <c r="O465" s="259"/>
      <c r="P465" s="259"/>
      <c r="Q465" s="259"/>
      <c r="R465" s="259"/>
      <c r="S465" s="259"/>
      <c r="T465" s="260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61" t="s">
        <v>126</v>
      </c>
      <c r="AU465" s="261" t="s">
        <v>79</v>
      </c>
      <c r="AV465" s="15" t="s">
        <v>77</v>
      </c>
      <c r="AW465" s="15" t="s">
        <v>31</v>
      </c>
      <c r="AX465" s="15" t="s">
        <v>69</v>
      </c>
      <c r="AY465" s="261" t="s">
        <v>114</v>
      </c>
    </row>
    <row r="466" s="13" customFormat="1">
      <c r="A466" s="13"/>
      <c r="B466" s="225"/>
      <c r="C466" s="226"/>
      <c r="D466" s="220" t="s">
        <v>126</v>
      </c>
      <c r="E466" s="227" t="s">
        <v>19</v>
      </c>
      <c r="F466" s="228" t="s">
        <v>682</v>
      </c>
      <c r="G466" s="226"/>
      <c r="H466" s="229">
        <v>18</v>
      </c>
      <c r="I466" s="230"/>
      <c r="J466" s="226"/>
      <c r="K466" s="226"/>
      <c r="L466" s="231"/>
      <c r="M466" s="232"/>
      <c r="N466" s="233"/>
      <c r="O466" s="233"/>
      <c r="P466" s="233"/>
      <c r="Q466" s="233"/>
      <c r="R466" s="233"/>
      <c r="S466" s="233"/>
      <c r="T466" s="234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5" t="s">
        <v>126</v>
      </c>
      <c r="AU466" s="235" t="s">
        <v>79</v>
      </c>
      <c r="AV466" s="13" t="s">
        <v>79</v>
      </c>
      <c r="AW466" s="13" t="s">
        <v>31</v>
      </c>
      <c r="AX466" s="13" t="s">
        <v>69</v>
      </c>
      <c r="AY466" s="235" t="s">
        <v>114</v>
      </c>
    </row>
    <row r="467" s="13" customFormat="1">
      <c r="A467" s="13"/>
      <c r="B467" s="225"/>
      <c r="C467" s="226"/>
      <c r="D467" s="220" t="s">
        <v>126</v>
      </c>
      <c r="E467" s="227" t="s">
        <v>19</v>
      </c>
      <c r="F467" s="228" t="s">
        <v>683</v>
      </c>
      <c r="G467" s="226"/>
      <c r="H467" s="229">
        <v>11.936</v>
      </c>
      <c r="I467" s="230"/>
      <c r="J467" s="226"/>
      <c r="K467" s="226"/>
      <c r="L467" s="231"/>
      <c r="M467" s="232"/>
      <c r="N467" s="233"/>
      <c r="O467" s="233"/>
      <c r="P467" s="233"/>
      <c r="Q467" s="233"/>
      <c r="R467" s="233"/>
      <c r="S467" s="233"/>
      <c r="T467" s="23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5" t="s">
        <v>126</v>
      </c>
      <c r="AU467" s="235" t="s">
        <v>79</v>
      </c>
      <c r="AV467" s="13" t="s">
        <v>79</v>
      </c>
      <c r="AW467" s="13" t="s">
        <v>31</v>
      </c>
      <c r="AX467" s="13" t="s">
        <v>69</v>
      </c>
      <c r="AY467" s="235" t="s">
        <v>114</v>
      </c>
    </row>
    <row r="468" s="13" customFormat="1">
      <c r="A468" s="13"/>
      <c r="B468" s="225"/>
      <c r="C468" s="226"/>
      <c r="D468" s="220" t="s">
        <v>126</v>
      </c>
      <c r="E468" s="227" t="s">
        <v>19</v>
      </c>
      <c r="F468" s="228" t="s">
        <v>690</v>
      </c>
      <c r="G468" s="226"/>
      <c r="H468" s="229">
        <v>10.4</v>
      </c>
      <c r="I468" s="230"/>
      <c r="J468" s="226"/>
      <c r="K468" s="226"/>
      <c r="L468" s="231"/>
      <c r="M468" s="232"/>
      <c r="N468" s="233"/>
      <c r="O468" s="233"/>
      <c r="P468" s="233"/>
      <c r="Q468" s="233"/>
      <c r="R468" s="233"/>
      <c r="S468" s="233"/>
      <c r="T468" s="234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5" t="s">
        <v>126</v>
      </c>
      <c r="AU468" s="235" t="s">
        <v>79</v>
      </c>
      <c r="AV468" s="13" t="s">
        <v>79</v>
      </c>
      <c r="AW468" s="13" t="s">
        <v>31</v>
      </c>
      <c r="AX468" s="13" t="s">
        <v>69</v>
      </c>
      <c r="AY468" s="235" t="s">
        <v>114</v>
      </c>
    </row>
    <row r="469" s="16" customFormat="1">
      <c r="A469" s="16"/>
      <c r="B469" s="272"/>
      <c r="C469" s="273"/>
      <c r="D469" s="220" t="s">
        <v>126</v>
      </c>
      <c r="E469" s="274" t="s">
        <v>19</v>
      </c>
      <c r="F469" s="275" t="s">
        <v>652</v>
      </c>
      <c r="G469" s="273"/>
      <c r="H469" s="276">
        <v>40.335999999999999</v>
      </c>
      <c r="I469" s="277"/>
      <c r="J469" s="273"/>
      <c r="K469" s="273"/>
      <c r="L469" s="278"/>
      <c r="M469" s="279"/>
      <c r="N469" s="280"/>
      <c r="O469" s="280"/>
      <c r="P469" s="280"/>
      <c r="Q469" s="280"/>
      <c r="R469" s="280"/>
      <c r="S469" s="280"/>
      <c r="T469" s="281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T469" s="282" t="s">
        <v>126</v>
      </c>
      <c r="AU469" s="282" t="s">
        <v>79</v>
      </c>
      <c r="AV469" s="16" t="s">
        <v>135</v>
      </c>
      <c r="AW469" s="16" t="s">
        <v>31</v>
      </c>
      <c r="AX469" s="16" t="s">
        <v>69</v>
      </c>
      <c r="AY469" s="282" t="s">
        <v>114</v>
      </c>
    </row>
    <row r="470" s="14" customFormat="1">
      <c r="A470" s="14"/>
      <c r="B470" s="236"/>
      <c r="C470" s="237"/>
      <c r="D470" s="220" t="s">
        <v>126</v>
      </c>
      <c r="E470" s="238" t="s">
        <v>19</v>
      </c>
      <c r="F470" s="239" t="s">
        <v>128</v>
      </c>
      <c r="G470" s="237"/>
      <c r="H470" s="240">
        <v>80.671999999999997</v>
      </c>
      <c r="I470" s="241"/>
      <c r="J470" s="237"/>
      <c r="K470" s="237"/>
      <c r="L470" s="242"/>
      <c r="M470" s="243"/>
      <c r="N470" s="244"/>
      <c r="O470" s="244"/>
      <c r="P470" s="244"/>
      <c r="Q470" s="244"/>
      <c r="R470" s="244"/>
      <c r="S470" s="244"/>
      <c r="T470" s="245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46" t="s">
        <v>126</v>
      </c>
      <c r="AU470" s="246" t="s">
        <v>79</v>
      </c>
      <c r="AV470" s="14" t="s">
        <v>129</v>
      </c>
      <c r="AW470" s="14" t="s">
        <v>31</v>
      </c>
      <c r="AX470" s="14" t="s">
        <v>77</v>
      </c>
      <c r="AY470" s="246" t="s">
        <v>114</v>
      </c>
    </row>
    <row r="471" s="2" customFormat="1" ht="24.15" customHeight="1">
      <c r="A471" s="41"/>
      <c r="B471" s="42"/>
      <c r="C471" s="207" t="s">
        <v>691</v>
      </c>
      <c r="D471" s="207" t="s">
        <v>117</v>
      </c>
      <c r="E471" s="208" t="s">
        <v>692</v>
      </c>
      <c r="F471" s="209" t="s">
        <v>693</v>
      </c>
      <c r="G471" s="210" t="s">
        <v>488</v>
      </c>
      <c r="H471" s="211">
        <v>140.54400000000001</v>
      </c>
      <c r="I471" s="212"/>
      <c r="J471" s="213">
        <f>ROUND(I471*H471,2)</f>
        <v>0</v>
      </c>
      <c r="K471" s="209" t="s">
        <v>138</v>
      </c>
      <c r="L471" s="47"/>
      <c r="M471" s="214" t="s">
        <v>19</v>
      </c>
      <c r="N471" s="215" t="s">
        <v>40</v>
      </c>
      <c r="O471" s="87"/>
      <c r="P471" s="216">
        <f>O471*H471</f>
        <v>0</v>
      </c>
      <c r="Q471" s="216">
        <v>0</v>
      </c>
      <c r="R471" s="216">
        <f>Q471*H471</f>
        <v>0</v>
      </c>
      <c r="S471" s="216">
        <v>0</v>
      </c>
      <c r="T471" s="217">
        <f>S471*H471</f>
        <v>0</v>
      </c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R471" s="218" t="s">
        <v>258</v>
      </c>
      <c r="AT471" s="218" t="s">
        <v>117</v>
      </c>
      <c r="AU471" s="218" t="s">
        <v>79</v>
      </c>
      <c r="AY471" s="20" t="s">
        <v>114</v>
      </c>
      <c r="BE471" s="219">
        <f>IF(N471="základní",J471,0)</f>
        <v>0</v>
      </c>
      <c r="BF471" s="219">
        <f>IF(N471="snížená",J471,0)</f>
        <v>0</v>
      </c>
      <c r="BG471" s="219">
        <f>IF(N471="zákl. přenesená",J471,0)</f>
        <v>0</v>
      </c>
      <c r="BH471" s="219">
        <f>IF(N471="sníž. přenesená",J471,0)</f>
        <v>0</v>
      </c>
      <c r="BI471" s="219">
        <f>IF(N471="nulová",J471,0)</f>
        <v>0</v>
      </c>
      <c r="BJ471" s="20" t="s">
        <v>77</v>
      </c>
      <c r="BK471" s="219">
        <f>ROUND(I471*H471,2)</f>
        <v>0</v>
      </c>
      <c r="BL471" s="20" t="s">
        <v>258</v>
      </c>
      <c r="BM471" s="218" t="s">
        <v>694</v>
      </c>
    </row>
    <row r="472" s="2" customFormat="1">
      <c r="A472" s="41"/>
      <c r="B472" s="42"/>
      <c r="C472" s="43"/>
      <c r="D472" s="247" t="s">
        <v>140</v>
      </c>
      <c r="E472" s="43"/>
      <c r="F472" s="248" t="s">
        <v>695</v>
      </c>
      <c r="G472" s="43"/>
      <c r="H472" s="43"/>
      <c r="I472" s="222"/>
      <c r="J472" s="43"/>
      <c r="K472" s="43"/>
      <c r="L472" s="47"/>
      <c r="M472" s="223"/>
      <c r="N472" s="224"/>
      <c r="O472" s="87"/>
      <c r="P472" s="87"/>
      <c r="Q472" s="87"/>
      <c r="R472" s="87"/>
      <c r="S472" s="87"/>
      <c r="T472" s="88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T472" s="20" t="s">
        <v>140</v>
      </c>
      <c r="AU472" s="20" t="s">
        <v>79</v>
      </c>
    </row>
    <row r="473" s="15" customFormat="1">
      <c r="A473" s="15"/>
      <c r="B473" s="252"/>
      <c r="C473" s="253"/>
      <c r="D473" s="220" t="s">
        <v>126</v>
      </c>
      <c r="E473" s="254" t="s">
        <v>19</v>
      </c>
      <c r="F473" s="255" t="s">
        <v>696</v>
      </c>
      <c r="G473" s="253"/>
      <c r="H473" s="254" t="s">
        <v>19</v>
      </c>
      <c r="I473" s="256"/>
      <c r="J473" s="253"/>
      <c r="K473" s="253"/>
      <c r="L473" s="257"/>
      <c r="M473" s="258"/>
      <c r="N473" s="259"/>
      <c r="O473" s="259"/>
      <c r="P473" s="259"/>
      <c r="Q473" s="259"/>
      <c r="R473" s="259"/>
      <c r="S473" s="259"/>
      <c r="T473" s="260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61" t="s">
        <v>126</v>
      </c>
      <c r="AU473" s="261" t="s">
        <v>79</v>
      </c>
      <c r="AV473" s="15" t="s">
        <v>77</v>
      </c>
      <c r="AW473" s="15" t="s">
        <v>31</v>
      </c>
      <c r="AX473" s="15" t="s">
        <v>69</v>
      </c>
      <c r="AY473" s="261" t="s">
        <v>114</v>
      </c>
    </row>
    <row r="474" s="13" customFormat="1">
      <c r="A474" s="13"/>
      <c r="B474" s="225"/>
      <c r="C474" s="226"/>
      <c r="D474" s="220" t="s">
        <v>126</v>
      </c>
      <c r="E474" s="227" t="s">
        <v>19</v>
      </c>
      <c r="F474" s="228" t="s">
        <v>697</v>
      </c>
      <c r="G474" s="226"/>
      <c r="H474" s="229">
        <v>70.272000000000006</v>
      </c>
      <c r="I474" s="230"/>
      <c r="J474" s="226"/>
      <c r="K474" s="226"/>
      <c r="L474" s="231"/>
      <c r="M474" s="232"/>
      <c r="N474" s="233"/>
      <c r="O474" s="233"/>
      <c r="P474" s="233"/>
      <c r="Q474" s="233"/>
      <c r="R474" s="233"/>
      <c r="S474" s="233"/>
      <c r="T474" s="23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5" t="s">
        <v>126</v>
      </c>
      <c r="AU474" s="235" t="s">
        <v>79</v>
      </c>
      <c r="AV474" s="13" t="s">
        <v>79</v>
      </c>
      <c r="AW474" s="13" t="s">
        <v>31</v>
      </c>
      <c r="AX474" s="13" t="s">
        <v>69</v>
      </c>
      <c r="AY474" s="235" t="s">
        <v>114</v>
      </c>
    </row>
    <row r="475" s="15" customFormat="1">
      <c r="A475" s="15"/>
      <c r="B475" s="252"/>
      <c r="C475" s="253"/>
      <c r="D475" s="220" t="s">
        <v>126</v>
      </c>
      <c r="E475" s="254" t="s">
        <v>19</v>
      </c>
      <c r="F475" s="255" t="s">
        <v>698</v>
      </c>
      <c r="G475" s="253"/>
      <c r="H475" s="254" t="s">
        <v>19</v>
      </c>
      <c r="I475" s="256"/>
      <c r="J475" s="253"/>
      <c r="K475" s="253"/>
      <c r="L475" s="257"/>
      <c r="M475" s="258"/>
      <c r="N475" s="259"/>
      <c r="O475" s="259"/>
      <c r="P475" s="259"/>
      <c r="Q475" s="259"/>
      <c r="R475" s="259"/>
      <c r="S475" s="259"/>
      <c r="T475" s="260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61" t="s">
        <v>126</v>
      </c>
      <c r="AU475" s="261" t="s">
        <v>79</v>
      </c>
      <c r="AV475" s="15" t="s">
        <v>77</v>
      </c>
      <c r="AW475" s="15" t="s">
        <v>31</v>
      </c>
      <c r="AX475" s="15" t="s">
        <v>69</v>
      </c>
      <c r="AY475" s="261" t="s">
        <v>114</v>
      </c>
    </row>
    <row r="476" s="13" customFormat="1">
      <c r="A476" s="13"/>
      <c r="B476" s="225"/>
      <c r="C476" s="226"/>
      <c r="D476" s="220" t="s">
        <v>126</v>
      </c>
      <c r="E476" s="227" t="s">
        <v>19</v>
      </c>
      <c r="F476" s="228" t="s">
        <v>699</v>
      </c>
      <c r="G476" s="226"/>
      <c r="H476" s="229">
        <v>70.272000000000006</v>
      </c>
      <c r="I476" s="230"/>
      <c r="J476" s="226"/>
      <c r="K476" s="226"/>
      <c r="L476" s="231"/>
      <c r="M476" s="232"/>
      <c r="N476" s="233"/>
      <c r="O476" s="233"/>
      <c r="P476" s="233"/>
      <c r="Q476" s="233"/>
      <c r="R476" s="233"/>
      <c r="S476" s="233"/>
      <c r="T476" s="23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5" t="s">
        <v>126</v>
      </c>
      <c r="AU476" s="235" t="s">
        <v>79</v>
      </c>
      <c r="AV476" s="13" t="s">
        <v>79</v>
      </c>
      <c r="AW476" s="13" t="s">
        <v>31</v>
      </c>
      <c r="AX476" s="13" t="s">
        <v>69</v>
      </c>
      <c r="AY476" s="235" t="s">
        <v>114</v>
      </c>
    </row>
    <row r="477" s="14" customFormat="1">
      <c r="A477" s="14"/>
      <c r="B477" s="236"/>
      <c r="C477" s="237"/>
      <c r="D477" s="220" t="s">
        <v>126</v>
      </c>
      <c r="E477" s="238" t="s">
        <v>19</v>
      </c>
      <c r="F477" s="239" t="s">
        <v>128</v>
      </c>
      <c r="G477" s="237"/>
      <c r="H477" s="240">
        <v>140.54400000000001</v>
      </c>
      <c r="I477" s="241"/>
      <c r="J477" s="237"/>
      <c r="K477" s="237"/>
      <c r="L477" s="242"/>
      <c r="M477" s="243"/>
      <c r="N477" s="244"/>
      <c r="O477" s="244"/>
      <c r="P477" s="244"/>
      <c r="Q477" s="244"/>
      <c r="R477" s="244"/>
      <c r="S477" s="244"/>
      <c r="T477" s="24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6" t="s">
        <v>126</v>
      </c>
      <c r="AU477" s="246" t="s">
        <v>79</v>
      </c>
      <c r="AV477" s="14" t="s">
        <v>129</v>
      </c>
      <c r="AW477" s="14" t="s">
        <v>31</v>
      </c>
      <c r="AX477" s="14" t="s">
        <v>77</v>
      </c>
      <c r="AY477" s="246" t="s">
        <v>114</v>
      </c>
    </row>
    <row r="478" s="2" customFormat="1" ht="24.15" customHeight="1">
      <c r="A478" s="41"/>
      <c r="B478" s="42"/>
      <c r="C478" s="207" t="s">
        <v>700</v>
      </c>
      <c r="D478" s="207" t="s">
        <v>117</v>
      </c>
      <c r="E478" s="208" t="s">
        <v>701</v>
      </c>
      <c r="F478" s="209" t="s">
        <v>702</v>
      </c>
      <c r="G478" s="210" t="s">
        <v>488</v>
      </c>
      <c r="H478" s="211">
        <v>70.272000000000006</v>
      </c>
      <c r="I478" s="212"/>
      <c r="J478" s="213">
        <f>ROUND(I478*H478,2)</f>
        <v>0</v>
      </c>
      <c r="K478" s="209" t="s">
        <v>138</v>
      </c>
      <c r="L478" s="47"/>
      <c r="M478" s="214" t="s">
        <v>19</v>
      </c>
      <c r="N478" s="215" t="s">
        <v>40</v>
      </c>
      <c r="O478" s="87"/>
      <c r="P478" s="216">
        <f>O478*H478</f>
        <v>0</v>
      </c>
      <c r="Q478" s="216">
        <v>0</v>
      </c>
      <c r="R478" s="216">
        <f>Q478*H478</f>
        <v>0</v>
      </c>
      <c r="S478" s="216">
        <v>0</v>
      </c>
      <c r="T478" s="217">
        <f>S478*H478</f>
        <v>0</v>
      </c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R478" s="218" t="s">
        <v>258</v>
      </c>
      <c r="AT478" s="218" t="s">
        <v>117</v>
      </c>
      <c r="AU478" s="218" t="s">
        <v>79</v>
      </c>
      <c r="AY478" s="20" t="s">
        <v>114</v>
      </c>
      <c r="BE478" s="219">
        <f>IF(N478="základní",J478,0)</f>
        <v>0</v>
      </c>
      <c r="BF478" s="219">
        <f>IF(N478="snížená",J478,0)</f>
        <v>0</v>
      </c>
      <c r="BG478" s="219">
        <f>IF(N478="zákl. přenesená",J478,0)</f>
        <v>0</v>
      </c>
      <c r="BH478" s="219">
        <f>IF(N478="sníž. přenesená",J478,0)</f>
        <v>0</v>
      </c>
      <c r="BI478" s="219">
        <f>IF(N478="nulová",J478,0)</f>
        <v>0</v>
      </c>
      <c r="BJ478" s="20" t="s">
        <v>77</v>
      </c>
      <c r="BK478" s="219">
        <f>ROUND(I478*H478,2)</f>
        <v>0</v>
      </c>
      <c r="BL478" s="20" t="s">
        <v>258</v>
      </c>
      <c r="BM478" s="218" t="s">
        <v>703</v>
      </c>
    </row>
    <row r="479" s="2" customFormat="1">
      <c r="A479" s="41"/>
      <c r="B479" s="42"/>
      <c r="C479" s="43"/>
      <c r="D479" s="247" t="s">
        <v>140</v>
      </c>
      <c r="E479" s="43"/>
      <c r="F479" s="248" t="s">
        <v>704</v>
      </c>
      <c r="G479" s="43"/>
      <c r="H479" s="43"/>
      <c r="I479" s="222"/>
      <c r="J479" s="43"/>
      <c r="K479" s="43"/>
      <c r="L479" s="47"/>
      <c r="M479" s="223"/>
      <c r="N479" s="224"/>
      <c r="O479" s="87"/>
      <c r="P479" s="87"/>
      <c r="Q479" s="87"/>
      <c r="R479" s="87"/>
      <c r="S479" s="87"/>
      <c r="T479" s="88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20" t="s">
        <v>140</v>
      </c>
      <c r="AU479" s="20" t="s">
        <v>79</v>
      </c>
    </row>
    <row r="480" s="13" customFormat="1">
      <c r="A480" s="13"/>
      <c r="B480" s="225"/>
      <c r="C480" s="226"/>
      <c r="D480" s="220" t="s">
        <v>126</v>
      </c>
      <c r="E480" s="227" t="s">
        <v>19</v>
      </c>
      <c r="F480" s="228" t="s">
        <v>705</v>
      </c>
      <c r="G480" s="226"/>
      <c r="H480" s="229">
        <v>70.272000000000006</v>
      </c>
      <c r="I480" s="230"/>
      <c r="J480" s="226"/>
      <c r="K480" s="226"/>
      <c r="L480" s="231"/>
      <c r="M480" s="232"/>
      <c r="N480" s="233"/>
      <c r="O480" s="233"/>
      <c r="P480" s="233"/>
      <c r="Q480" s="233"/>
      <c r="R480" s="233"/>
      <c r="S480" s="233"/>
      <c r="T480" s="23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5" t="s">
        <v>126</v>
      </c>
      <c r="AU480" s="235" t="s">
        <v>79</v>
      </c>
      <c r="AV480" s="13" t="s">
        <v>79</v>
      </c>
      <c r="AW480" s="13" t="s">
        <v>31</v>
      </c>
      <c r="AX480" s="13" t="s">
        <v>69</v>
      </c>
      <c r="AY480" s="235" t="s">
        <v>114</v>
      </c>
    </row>
    <row r="481" s="14" customFormat="1">
      <c r="A481" s="14"/>
      <c r="B481" s="236"/>
      <c r="C481" s="237"/>
      <c r="D481" s="220" t="s">
        <v>126</v>
      </c>
      <c r="E481" s="238" t="s">
        <v>19</v>
      </c>
      <c r="F481" s="239" t="s">
        <v>128</v>
      </c>
      <c r="G481" s="237"/>
      <c r="H481" s="240">
        <v>70.272000000000006</v>
      </c>
      <c r="I481" s="241"/>
      <c r="J481" s="237"/>
      <c r="K481" s="237"/>
      <c r="L481" s="242"/>
      <c r="M481" s="243"/>
      <c r="N481" s="244"/>
      <c r="O481" s="244"/>
      <c r="P481" s="244"/>
      <c r="Q481" s="244"/>
      <c r="R481" s="244"/>
      <c r="S481" s="244"/>
      <c r="T481" s="245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46" t="s">
        <v>126</v>
      </c>
      <c r="AU481" s="246" t="s">
        <v>79</v>
      </c>
      <c r="AV481" s="14" t="s">
        <v>129</v>
      </c>
      <c r="AW481" s="14" t="s">
        <v>31</v>
      </c>
      <c r="AX481" s="14" t="s">
        <v>77</v>
      </c>
      <c r="AY481" s="246" t="s">
        <v>114</v>
      </c>
    </row>
    <row r="482" s="2" customFormat="1" ht="16.5" customHeight="1">
      <c r="A482" s="41"/>
      <c r="B482" s="42"/>
      <c r="C482" s="207" t="s">
        <v>706</v>
      </c>
      <c r="D482" s="207" t="s">
        <v>117</v>
      </c>
      <c r="E482" s="208" t="s">
        <v>674</v>
      </c>
      <c r="F482" s="209" t="s">
        <v>675</v>
      </c>
      <c r="G482" s="210" t="s">
        <v>488</v>
      </c>
      <c r="H482" s="211">
        <v>30.588999999999999</v>
      </c>
      <c r="I482" s="212"/>
      <c r="J482" s="213">
        <f>ROUND(I482*H482,2)</f>
        <v>0</v>
      </c>
      <c r="K482" s="209" t="s">
        <v>138</v>
      </c>
      <c r="L482" s="47"/>
      <c r="M482" s="214" t="s">
        <v>19</v>
      </c>
      <c r="N482" s="215" t="s">
        <v>40</v>
      </c>
      <c r="O482" s="87"/>
      <c r="P482" s="216">
        <f>O482*H482</f>
        <v>0</v>
      </c>
      <c r="Q482" s="216">
        <v>0</v>
      </c>
      <c r="R482" s="216">
        <f>Q482*H482</f>
        <v>0</v>
      </c>
      <c r="S482" s="216">
        <v>0</v>
      </c>
      <c r="T482" s="217">
        <f>S482*H482</f>
        <v>0</v>
      </c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R482" s="218" t="s">
        <v>258</v>
      </c>
      <c r="AT482" s="218" t="s">
        <v>117</v>
      </c>
      <c r="AU482" s="218" t="s">
        <v>79</v>
      </c>
      <c r="AY482" s="20" t="s">
        <v>114</v>
      </c>
      <c r="BE482" s="219">
        <f>IF(N482="základní",J482,0)</f>
        <v>0</v>
      </c>
      <c r="BF482" s="219">
        <f>IF(N482="snížená",J482,0)</f>
        <v>0</v>
      </c>
      <c r="BG482" s="219">
        <f>IF(N482="zákl. přenesená",J482,0)</f>
        <v>0</v>
      </c>
      <c r="BH482" s="219">
        <f>IF(N482="sníž. přenesená",J482,0)</f>
        <v>0</v>
      </c>
      <c r="BI482" s="219">
        <f>IF(N482="nulová",J482,0)</f>
        <v>0</v>
      </c>
      <c r="BJ482" s="20" t="s">
        <v>77</v>
      </c>
      <c r="BK482" s="219">
        <f>ROUND(I482*H482,2)</f>
        <v>0</v>
      </c>
      <c r="BL482" s="20" t="s">
        <v>258</v>
      </c>
      <c r="BM482" s="218" t="s">
        <v>707</v>
      </c>
    </row>
    <row r="483" s="2" customFormat="1">
      <c r="A483" s="41"/>
      <c r="B483" s="42"/>
      <c r="C483" s="43"/>
      <c r="D483" s="247" t="s">
        <v>140</v>
      </c>
      <c r="E483" s="43"/>
      <c r="F483" s="248" t="s">
        <v>677</v>
      </c>
      <c r="G483" s="43"/>
      <c r="H483" s="43"/>
      <c r="I483" s="222"/>
      <c r="J483" s="43"/>
      <c r="K483" s="43"/>
      <c r="L483" s="47"/>
      <c r="M483" s="223"/>
      <c r="N483" s="224"/>
      <c r="O483" s="87"/>
      <c r="P483" s="87"/>
      <c r="Q483" s="87"/>
      <c r="R483" s="87"/>
      <c r="S483" s="87"/>
      <c r="T483" s="88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T483" s="20" t="s">
        <v>140</v>
      </c>
      <c r="AU483" s="20" t="s">
        <v>79</v>
      </c>
    </row>
    <row r="484" s="15" customFormat="1">
      <c r="A484" s="15"/>
      <c r="B484" s="252"/>
      <c r="C484" s="253"/>
      <c r="D484" s="220" t="s">
        <v>126</v>
      </c>
      <c r="E484" s="254" t="s">
        <v>19</v>
      </c>
      <c r="F484" s="255" t="s">
        <v>708</v>
      </c>
      <c r="G484" s="253"/>
      <c r="H484" s="254" t="s">
        <v>19</v>
      </c>
      <c r="I484" s="256"/>
      <c r="J484" s="253"/>
      <c r="K484" s="253"/>
      <c r="L484" s="257"/>
      <c r="M484" s="258"/>
      <c r="N484" s="259"/>
      <c r="O484" s="259"/>
      <c r="P484" s="259"/>
      <c r="Q484" s="259"/>
      <c r="R484" s="259"/>
      <c r="S484" s="259"/>
      <c r="T484" s="260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61" t="s">
        <v>126</v>
      </c>
      <c r="AU484" s="261" t="s">
        <v>79</v>
      </c>
      <c r="AV484" s="15" t="s">
        <v>77</v>
      </c>
      <c r="AW484" s="15" t="s">
        <v>31</v>
      </c>
      <c r="AX484" s="15" t="s">
        <v>69</v>
      </c>
      <c r="AY484" s="261" t="s">
        <v>114</v>
      </c>
    </row>
    <row r="485" s="13" customFormat="1">
      <c r="A485" s="13"/>
      <c r="B485" s="225"/>
      <c r="C485" s="226"/>
      <c r="D485" s="220" t="s">
        <v>126</v>
      </c>
      <c r="E485" s="227" t="s">
        <v>19</v>
      </c>
      <c r="F485" s="228" t="s">
        <v>709</v>
      </c>
      <c r="G485" s="226"/>
      <c r="H485" s="229">
        <v>18</v>
      </c>
      <c r="I485" s="230"/>
      <c r="J485" s="226"/>
      <c r="K485" s="226"/>
      <c r="L485" s="231"/>
      <c r="M485" s="232"/>
      <c r="N485" s="233"/>
      <c r="O485" s="233"/>
      <c r="P485" s="233"/>
      <c r="Q485" s="233"/>
      <c r="R485" s="233"/>
      <c r="S485" s="233"/>
      <c r="T485" s="23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5" t="s">
        <v>126</v>
      </c>
      <c r="AU485" s="235" t="s">
        <v>79</v>
      </c>
      <c r="AV485" s="13" t="s">
        <v>79</v>
      </c>
      <c r="AW485" s="13" t="s">
        <v>31</v>
      </c>
      <c r="AX485" s="13" t="s">
        <v>69</v>
      </c>
      <c r="AY485" s="235" t="s">
        <v>114</v>
      </c>
    </row>
    <row r="486" s="13" customFormat="1">
      <c r="A486" s="13"/>
      <c r="B486" s="225"/>
      <c r="C486" s="226"/>
      <c r="D486" s="220" t="s">
        <v>126</v>
      </c>
      <c r="E486" s="227" t="s">
        <v>19</v>
      </c>
      <c r="F486" s="228" t="s">
        <v>710</v>
      </c>
      <c r="G486" s="226"/>
      <c r="H486" s="229">
        <v>11.936</v>
      </c>
      <c r="I486" s="230"/>
      <c r="J486" s="226"/>
      <c r="K486" s="226"/>
      <c r="L486" s="231"/>
      <c r="M486" s="232"/>
      <c r="N486" s="233"/>
      <c r="O486" s="233"/>
      <c r="P486" s="233"/>
      <c r="Q486" s="233"/>
      <c r="R486" s="233"/>
      <c r="S486" s="233"/>
      <c r="T486" s="23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5" t="s">
        <v>126</v>
      </c>
      <c r="AU486" s="235" t="s">
        <v>79</v>
      </c>
      <c r="AV486" s="13" t="s">
        <v>79</v>
      </c>
      <c r="AW486" s="13" t="s">
        <v>31</v>
      </c>
      <c r="AX486" s="13" t="s">
        <v>69</v>
      </c>
      <c r="AY486" s="235" t="s">
        <v>114</v>
      </c>
    </row>
    <row r="487" s="16" customFormat="1">
      <c r="A487" s="16"/>
      <c r="B487" s="272"/>
      <c r="C487" s="273"/>
      <c r="D487" s="220" t="s">
        <v>126</v>
      </c>
      <c r="E487" s="274" t="s">
        <v>19</v>
      </c>
      <c r="F487" s="275" t="s">
        <v>652</v>
      </c>
      <c r="G487" s="273"/>
      <c r="H487" s="276">
        <v>29.936</v>
      </c>
      <c r="I487" s="277"/>
      <c r="J487" s="273"/>
      <c r="K487" s="273"/>
      <c r="L487" s="278"/>
      <c r="M487" s="279"/>
      <c r="N487" s="280"/>
      <c r="O487" s="280"/>
      <c r="P487" s="280"/>
      <c r="Q487" s="280"/>
      <c r="R487" s="280"/>
      <c r="S487" s="280"/>
      <c r="T487" s="281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T487" s="282" t="s">
        <v>126</v>
      </c>
      <c r="AU487" s="282" t="s">
        <v>79</v>
      </c>
      <c r="AV487" s="16" t="s">
        <v>135</v>
      </c>
      <c r="AW487" s="16" t="s">
        <v>31</v>
      </c>
      <c r="AX487" s="16" t="s">
        <v>69</v>
      </c>
      <c r="AY487" s="282" t="s">
        <v>114</v>
      </c>
    </row>
    <row r="488" s="15" customFormat="1">
      <c r="A488" s="15"/>
      <c r="B488" s="252"/>
      <c r="C488" s="253"/>
      <c r="D488" s="220" t="s">
        <v>126</v>
      </c>
      <c r="E488" s="254" t="s">
        <v>19</v>
      </c>
      <c r="F488" s="255" t="s">
        <v>711</v>
      </c>
      <c r="G488" s="253"/>
      <c r="H488" s="254" t="s">
        <v>19</v>
      </c>
      <c r="I488" s="256"/>
      <c r="J488" s="253"/>
      <c r="K488" s="253"/>
      <c r="L488" s="257"/>
      <c r="M488" s="258"/>
      <c r="N488" s="259"/>
      <c r="O488" s="259"/>
      <c r="P488" s="259"/>
      <c r="Q488" s="259"/>
      <c r="R488" s="259"/>
      <c r="S488" s="259"/>
      <c r="T488" s="260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61" t="s">
        <v>126</v>
      </c>
      <c r="AU488" s="261" t="s">
        <v>79</v>
      </c>
      <c r="AV488" s="15" t="s">
        <v>77</v>
      </c>
      <c r="AW488" s="15" t="s">
        <v>31</v>
      </c>
      <c r="AX488" s="15" t="s">
        <v>69</v>
      </c>
      <c r="AY488" s="261" t="s">
        <v>114</v>
      </c>
    </row>
    <row r="489" s="13" customFormat="1">
      <c r="A489" s="13"/>
      <c r="B489" s="225"/>
      <c r="C489" s="226"/>
      <c r="D489" s="220" t="s">
        <v>126</v>
      </c>
      <c r="E489" s="227" t="s">
        <v>19</v>
      </c>
      <c r="F489" s="228" t="s">
        <v>712</v>
      </c>
      <c r="G489" s="226"/>
      <c r="H489" s="229">
        <v>0.191</v>
      </c>
      <c r="I489" s="230"/>
      <c r="J489" s="226"/>
      <c r="K489" s="226"/>
      <c r="L489" s="231"/>
      <c r="M489" s="232"/>
      <c r="N489" s="233"/>
      <c r="O489" s="233"/>
      <c r="P489" s="233"/>
      <c r="Q489" s="233"/>
      <c r="R489" s="233"/>
      <c r="S489" s="233"/>
      <c r="T489" s="234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5" t="s">
        <v>126</v>
      </c>
      <c r="AU489" s="235" t="s">
        <v>79</v>
      </c>
      <c r="AV489" s="13" t="s">
        <v>79</v>
      </c>
      <c r="AW489" s="13" t="s">
        <v>31</v>
      </c>
      <c r="AX489" s="13" t="s">
        <v>69</v>
      </c>
      <c r="AY489" s="235" t="s">
        <v>114</v>
      </c>
    </row>
    <row r="490" s="13" customFormat="1">
      <c r="A490" s="13"/>
      <c r="B490" s="225"/>
      <c r="C490" s="226"/>
      <c r="D490" s="220" t="s">
        <v>126</v>
      </c>
      <c r="E490" s="227" t="s">
        <v>19</v>
      </c>
      <c r="F490" s="228" t="s">
        <v>713</v>
      </c>
      <c r="G490" s="226"/>
      <c r="H490" s="229">
        <v>0.46200000000000002</v>
      </c>
      <c r="I490" s="230"/>
      <c r="J490" s="226"/>
      <c r="K490" s="226"/>
      <c r="L490" s="231"/>
      <c r="M490" s="232"/>
      <c r="N490" s="233"/>
      <c r="O490" s="233"/>
      <c r="P490" s="233"/>
      <c r="Q490" s="233"/>
      <c r="R490" s="233"/>
      <c r="S490" s="233"/>
      <c r="T490" s="23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5" t="s">
        <v>126</v>
      </c>
      <c r="AU490" s="235" t="s">
        <v>79</v>
      </c>
      <c r="AV490" s="13" t="s">
        <v>79</v>
      </c>
      <c r="AW490" s="13" t="s">
        <v>31</v>
      </c>
      <c r="AX490" s="13" t="s">
        <v>69</v>
      </c>
      <c r="AY490" s="235" t="s">
        <v>114</v>
      </c>
    </row>
    <row r="491" s="16" customFormat="1">
      <c r="A491" s="16"/>
      <c r="B491" s="272"/>
      <c r="C491" s="273"/>
      <c r="D491" s="220" t="s">
        <v>126</v>
      </c>
      <c r="E491" s="274" t="s">
        <v>19</v>
      </c>
      <c r="F491" s="275" t="s">
        <v>652</v>
      </c>
      <c r="G491" s="273"/>
      <c r="H491" s="276">
        <v>0.65300000000000002</v>
      </c>
      <c r="I491" s="277"/>
      <c r="J491" s="273"/>
      <c r="K491" s="273"/>
      <c r="L491" s="278"/>
      <c r="M491" s="279"/>
      <c r="N491" s="280"/>
      <c r="O491" s="280"/>
      <c r="P491" s="280"/>
      <c r="Q491" s="280"/>
      <c r="R491" s="280"/>
      <c r="S491" s="280"/>
      <c r="T491" s="281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T491" s="282" t="s">
        <v>126</v>
      </c>
      <c r="AU491" s="282" t="s">
        <v>79</v>
      </c>
      <c r="AV491" s="16" t="s">
        <v>135</v>
      </c>
      <c r="AW491" s="16" t="s">
        <v>31</v>
      </c>
      <c r="AX491" s="16" t="s">
        <v>69</v>
      </c>
      <c r="AY491" s="282" t="s">
        <v>114</v>
      </c>
    </row>
    <row r="492" s="14" customFormat="1">
      <c r="A492" s="14"/>
      <c r="B492" s="236"/>
      <c r="C492" s="237"/>
      <c r="D492" s="220" t="s">
        <v>126</v>
      </c>
      <c r="E492" s="238" t="s">
        <v>19</v>
      </c>
      <c r="F492" s="239" t="s">
        <v>128</v>
      </c>
      <c r="G492" s="237"/>
      <c r="H492" s="240">
        <v>30.588999999999999</v>
      </c>
      <c r="I492" s="241"/>
      <c r="J492" s="237"/>
      <c r="K492" s="237"/>
      <c r="L492" s="242"/>
      <c r="M492" s="243"/>
      <c r="N492" s="244"/>
      <c r="O492" s="244"/>
      <c r="P492" s="244"/>
      <c r="Q492" s="244"/>
      <c r="R492" s="244"/>
      <c r="S492" s="244"/>
      <c r="T492" s="245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46" t="s">
        <v>126</v>
      </c>
      <c r="AU492" s="246" t="s">
        <v>79</v>
      </c>
      <c r="AV492" s="14" t="s">
        <v>129</v>
      </c>
      <c r="AW492" s="14" t="s">
        <v>31</v>
      </c>
      <c r="AX492" s="14" t="s">
        <v>77</v>
      </c>
      <c r="AY492" s="246" t="s">
        <v>114</v>
      </c>
    </row>
    <row r="493" s="2" customFormat="1" ht="16.5" customHeight="1">
      <c r="A493" s="41"/>
      <c r="B493" s="42"/>
      <c r="C493" s="207" t="s">
        <v>714</v>
      </c>
      <c r="D493" s="207" t="s">
        <v>117</v>
      </c>
      <c r="E493" s="208" t="s">
        <v>685</v>
      </c>
      <c r="F493" s="209" t="s">
        <v>686</v>
      </c>
      <c r="G493" s="210" t="s">
        <v>488</v>
      </c>
      <c r="H493" s="211">
        <v>30.588999999999999</v>
      </c>
      <c r="I493" s="212"/>
      <c r="J493" s="213">
        <f>ROUND(I493*H493,2)</f>
        <v>0</v>
      </c>
      <c r="K493" s="209" t="s">
        <v>138</v>
      </c>
      <c r="L493" s="47"/>
      <c r="M493" s="214" t="s">
        <v>19</v>
      </c>
      <c r="N493" s="215" t="s">
        <v>40</v>
      </c>
      <c r="O493" s="87"/>
      <c r="P493" s="216">
        <f>O493*H493</f>
        <v>0</v>
      </c>
      <c r="Q493" s="216">
        <v>0</v>
      </c>
      <c r="R493" s="216">
        <f>Q493*H493</f>
        <v>0</v>
      </c>
      <c r="S493" s="216">
        <v>0</v>
      </c>
      <c r="T493" s="217">
        <f>S493*H493</f>
        <v>0</v>
      </c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R493" s="218" t="s">
        <v>258</v>
      </c>
      <c r="AT493" s="218" t="s">
        <v>117</v>
      </c>
      <c r="AU493" s="218" t="s">
        <v>79</v>
      </c>
      <c r="AY493" s="20" t="s">
        <v>114</v>
      </c>
      <c r="BE493" s="219">
        <f>IF(N493="základní",J493,0)</f>
        <v>0</v>
      </c>
      <c r="BF493" s="219">
        <f>IF(N493="snížená",J493,0)</f>
        <v>0</v>
      </c>
      <c r="BG493" s="219">
        <f>IF(N493="zákl. přenesená",J493,0)</f>
        <v>0</v>
      </c>
      <c r="BH493" s="219">
        <f>IF(N493="sníž. přenesená",J493,0)</f>
        <v>0</v>
      </c>
      <c r="BI493" s="219">
        <f>IF(N493="nulová",J493,0)</f>
        <v>0</v>
      </c>
      <c r="BJ493" s="20" t="s">
        <v>77</v>
      </c>
      <c r="BK493" s="219">
        <f>ROUND(I493*H493,2)</f>
        <v>0</v>
      </c>
      <c r="BL493" s="20" t="s">
        <v>258</v>
      </c>
      <c r="BM493" s="218" t="s">
        <v>715</v>
      </c>
    </row>
    <row r="494" s="2" customFormat="1">
      <c r="A494" s="41"/>
      <c r="B494" s="42"/>
      <c r="C494" s="43"/>
      <c r="D494" s="247" t="s">
        <v>140</v>
      </c>
      <c r="E494" s="43"/>
      <c r="F494" s="248" t="s">
        <v>688</v>
      </c>
      <c r="G494" s="43"/>
      <c r="H494" s="43"/>
      <c r="I494" s="222"/>
      <c r="J494" s="43"/>
      <c r="K494" s="43"/>
      <c r="L494" s="47"/>
      <c r="M494" s="223"/>
      <c r="N494" s="224"/>
      <c r="O494" s="87"/>
      <c r="P494" s="87"/>
      <c r="Q494" s="87"/>
      <c r="R494" s="87"/>
      <c r="S494" s="87"/>
      <c r="T494" s="88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T494" s="20" t="s">
        <v>140</v>
      </c>
      <c r="AU494" s="20" t="s">
        <v>79</v>
      </c>
    </row>
    <row r="495" s="15" customFormat="1">
      <c r="A495" s="15"/>
      <c r="B495" s="252"/>
      <c r="C495" s="253"/>
      <c r="D495" s="220" t="s">
        <v>126</v>
      </c>
      <c r="E495" s="254" t="s">
        <v>19</v>
      </c>
      <c r="F495" s="255" t="s">
        <v>708</v>
      </c>
      <c r="G495" s="253"/>
      <c r="H495" s="254" t="s">
        <v>19</v>
      </c>
      <c r="I495" s="256"/>
      <c r="J495" s="253"/>
      <c r="K495" s="253"/>
      <c r="L495" s="257"/>
      <c r="M495" s="258"/>
      <c r="N495" s="259"/>
      <c r="O495" s="259"/>
      <c r="P495" s="259"/>
      <c r="Q495" s="259"/>
      <c r="R495" s="259"/>
      <c r="S495" s="259"/>
      <c r="T495" s="260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61" t="s">
        <v>126</v>
      </c>
      <c r="AU495" s="261" t="s">
        <v>79</v>
      </c>
      <c r="AV495" s="15" t="s">
        <v>77</v>
      </c>
      <c r="AW495" s="15" t="s">
        <v>31</v>
      </c>
      <c r="AX495" s="15" t="s">
        <v>69</v>
      </c>
      <c r="AY495" s="261" t="s">
        <v>114</v>
      </c>
    </row>
    <row r="496" s="13" customFormat="1">
      <c r="A496" s="13"/>
      <c r="B496" s="225"/>
      <c r="C496" s="226"/>
      <c r="D496" s="220" t="s">
        <v>126</v>
      </c>
      <c r="E496" s="227" t="s">
        <v>19</v>
      </c>
      <c r="F496" s="228" t="s">
        <v>709</v>
      </c>
      <c r="G496" s="226"/>
      <c r="H496" s="229">
        <v>18</v>
      </c>
      <c r="I496" s="230"/>
      <c r="J496" s="226"/>
      <c r="K496" s="226"/>
      <c r="L496" s="231"/>
      <c r="M496" s="232"/>
      <c r="N496" s="233"/>
      <c r="O496" s="233"/>
      <c r="P496" s="233"/>
      <c r="Q496" s="233"/>
      <c r="R496" s="233"/>
      <c r="S496" s="233"/>
      <c r="T496" s="23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5" t="s">
        <v>126</v>
      </c>
      <c r="AU496" s="235" t="s">
        <v>79</v>
      </c>
      <c r="AV496" s="13" t="s">
        <v>79</v>
      </c>
      <c r="AW496" s="13" t="s">
        <v>31</v>
      </c>
      <c r="AX496" s="13" t="s">
        <v>69</v>
      </c>
      <c r="AY496" s="235" t="s">
        <v>114</v>
      </c>
    </row>
    <row r="497" s="13" customFormat="1">
      <c r="A497" s="13"/>
      <c r="B497" s="225"/>
      <c r="C497" s="226"/>
      <c r="D497" s="220" t="s">
        <v>126</v>
      </c>
      <c r="E497" s="227" t="s">
        <v>19</v>
      </c>
      <c r="F497" s="228" t="s">
        <v>710</v>
      </c>
      <c r="G497" s="226"/>
      <c r="H497" s="229">
        <v>11.936</v>
      </c>
      <c r="I497" s="230"/>
      <c r="J497" s="226"/>
      <c r="K497" s="226"/>
      <c r="L497" s="231"/>
      <c r="M497" s="232"/>
      <c r="N497" s="233"/>
      <c r="O497" s="233"/>
      <c r="P497" s="233"/>
      <c r="Q497" s="233"/>
      <c r="R497" s="233"/>
      <c r="S497" s="233"/>
      <c r="T497" s="234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5" t="s">
        <v>126</v>
      </c>
      <c r="AU497" s="235" t="s">
        <v>79</v>
      </c>
      <c r="AV497" s="13" t="s">
        <v>79</v>
      </c>
      <c r="AW497" s="13" t="s">
        <v>31</v>
      </c>
      <c r="AX497" s="13" t="s">
        <v>69</v>
      </c>
      <c r="AY497" s="235" t="s">
        <v>114</v>
      </c>
    </row>
    <row r="498" s="16" customFormat="1">
      <c r="A498" s="16"/>
      <c r="B498" s="272"/>
      <c r="C498" s="273"/>
      <c r="D498" s="220" t="s">
        <v>126</v>
      </c>
      <c r="E498" s="274" t="s">
        <v>19</v>
      </c>
      <c r="F498" s="275" t="s">
        <v>652</v>
      </c>
      <c r="G498" s="273"/>
      <c r="H498" s="276">
        <v>29.936</v>
      </c>
      <c r="I498" s="277"/>
      <c r="J498" s="273"/>
      <c r="K498" s="273"/>
      <c r="L498" s="278"/>
      <c r="M498" s="279"/>
      <c r="N498" s="280"/>
      <c r="O498" s="280"/>
      <c r="P498" s="280"/>
      <c r="Q498" s="280"/>
      <c r="R498" s="280"/>
      <c r="S498" s="280"/>
      <c r="T498" s="281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T498" s="282" t="s">
        <v>126</v>
      </c>
      <c r="AU498" s="282" t="s">
        <v>79</v>
      </c>
      <c r="AV498" s="16" t="s">
        <v>135</v>
      </c>
      <c r="AW498" s="16" t="s">
        <v>31</v>
      </c>
      <c r="AX498" s="16" t="s">
        <v>69</v>
      </c>
      <c r="AY498" s="282" t="s">
        <v>114</v>
      </c>
    </row>
    <row r="499" s="15" customFormat="1">
      <c r="A499" s="15"/>
      <c r="B499" s="252"/>
      <c r="C499" s="253"/>
      <c r="D499" s="220" t="s">
        <v>126</v>
      </c>
      <c r="E499" s="254" t="s">
        <v>19</v>
      </c>
      <c r="F499" s="255" t="s">
        <v>711</v>
      </c>
      <c r="G499" s="253"/>
      <c r="H499" s="254" t="s">
        <v>19</v>
      </c>
      <c r="I499" s="256"/>
      <c r="J499" s="253"/>
      <c r="K499" s="253"/>
      <c r="L499" s="257"/>
      <c r="M499" s="258"/>
      <c r="N499" s="259"/>
      <c r="O499" s="259"/>
      <c r="P499" s="259"/>
      <c r="Q499" s="259"/>
      <c r="R499" s="259"/>
      <c r="S499" s="259"/>
      <c r="T499" s="260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61" t="s">
        <v>126</v>
      </c>
      <c r="AU499" s="261" t="s">
        <v>79</v>
      </c>
      <c r="AV499" s="15" t="s">
        <v>77</v>
      </c>
      <c r="AW499" s="15" t="s">
        <v>31</v>
      </c>
      <c r="AX499" s="15" t="s">
        <v>69</v>
      </c>
      <c r="AY499" s="261" t="s">
        <v>114</v>
      </c>
    </row>
    <row r="500" s="13" customFormat="1">
      <c r="A500" s="13"/>
      <c r="B500" s="225"/>
      <c r="C500" s="226"/>
      <c r="D500" s="220" t="s">
        <v>126</v>
      </c>
      <c r="E500" s="227" t="s">
        <v>19</v>
      </c>
      <c r="F500" s="228" t="s">
        <v>712</v>
      </c>
      <c r="G500" s="226"/>
      <c r="H500" s="229">
        <v>0.191</v>
      </c>
      <c r="I500" s="230"/>
      <c r="J500" s="226"/>
      <c r="K500" s="226"/>
      <c r="L500" s="231"/>
      <c r="M500" s="232"/>
      <c r="N500" s="233"/>
      <c r="O500" s="233"/>
      <c r="P500" s="233"/>
      <c r="Q500" s="233"/>
      <c r="R500" s="233"/>
      <c r="S500" s="233"/>
      <c r="T500" s="234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5" t="s">
        <v>126</v>
      </c>
      <c r="AU500" s="235" t="s">
        <v>79</v>
      </c>
      <c r="AV500" s="13" t="s">
        <v>79</v>
      </c>
      <c r="AW500" s="13" t="s">
        <v>31</v>
      </c>
      <c r="AX500" s="13" t="s">
        <v>69</v>
      </c>
      <c r="AY500" s="235" t="s">
        <v>114</v>
      </c>
    </row>
    <row r="501" s="13" customFormat="1">
      <c r="A501" s="13"/>
      <c r="B501" s="225"/>
      <c r="C501" s="226"/>
      <c r="D501" s="220" t="s">
        <v>126</v>
      </c>
      <c r="E501" s="227" t="s">
        <v>19</v>
      </c>
      <c r="F501" s="228" t="s">
        <v>713</v>
      </c>
      <c r="G501" s="226"/>
      <c r="H501" s="229">
        <v>0.46200000000000002</v>
      </c>
      <c r="I501" s="230"/>
      <c r="J501" s="226"/>
      <c r="K501" s="226"/>
      <c r="L501" s="231"/>
      <c r="M501" s="232"/>
      <c r="N501" s="233"/>
      <c r="O501" s="233"/>
      <c r="P501" s="233"/>
      <c r="Q501" s="233"/>
      <c r="R501" s="233"/>
      <c r="S501" s="233"/>
      <c r="T501" s="234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5" t="s">
        <v>126</v>
      </c>
      <c r="AU501" s="235" t="s">
        <v>79</v>
      </c>
      <c r="AV501" s="13" t="s">
        <v>79</v>
      </c>
      <c r="AW501" s="13" t="s">
        <v>31</v>
      </c>
      <c r="AX501" s="13" t="s">
        <v>69</v>
      </c>
      <c r="AY501" s="235" t="s">
        <v>114</v>
      </c>
    </row>
    <row r="502" s="16" customFormat="1">
      <c r="A502" s="16"/>
      <c r="B502" s="272"/>
      <c r="C502" s="273"/>
      <c r="D502" s="220" t="s">
        <v>126</v>
      </c>
      <c r="E502" s="274" t="s">
        <v>19</v>
      </c>
      <c r="F502" s="275" t="s">
        <v>652</v>
      </c>
      <c r="G502" s="273"/>
      <c r="H502" s="276">
        <v>0.65300000000000002</v>
      </c>
      <c r="I502" s="277"/>
      <c r="J502" s="273"/>
      <c r="K502" s="273"/>
      <c r="L502" s="278"/>
      <c r="M502" s="279"/>
      <c r="N502" s="280"/>
      <c r="O502" s="280"/>
      <c r="P502" s="280"/>
      <c r="Q502" s="280"/>
      <c r="R502" s="280"/>
      <c r="S502" s="280"/>
      <c r="T502" s="281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T502" s="282" t="s">
        <v>126</v>
      </c>
      <c r="AU502" s="282" t="s">
        <v>79</v>
      </c>
      <c r="AV502" s="16" t="s">
        <v>135</v>
      </c>
      <c r="AW502" s="16" t="s">
        <v>31</v>
      </c>
      <c r="AX502" s="16" t="s">
        <v>69</v>
      </c>
      <c r="AY502" s="282" t="s">
        <v>114</v>
      </c>
    </row>
    <row r="503" s="14" customFormat="1">
      <c r="A503" s="14"/>
      <c r="B503" s="236"/>
      <c r="C503" s="237"/>
      <c r="D503" s="220" t="s">
        <v>126</v>
      </c>
      <c r="E503" s="238" t="s">
        <v>19</v>
      </c>
      <c r="F503" s="239" t="s">
        <v>128</v>
      </c>
      <c r="G503" s="237"/>
      <c r="H503" s="240">
        <v>30.588999999999999</v>
      </c>
      <c r="I503" s="241"/>
      <c r="J503" s="237"/>
      <c r="K503" s="237"/>
      <c r="L503" s="242"/>
      <c r="M503" s="243"/>
      <c r="N503" s="244"/>
      <c r="O503" s="244"/>
      <c r="P503" s="244"/>
      <c r="Q503" s="244"/>
      <c r="R503" s="244"/>
      <c r="S503" s="244"/>
      <c r="T503" s="245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6" t="s">
        <v>126</v>
      </c>
      <c r="AU503" s="246" t="s">
        <v>79</v>
      </c>
      <c r="AV503" s="14" t="s">
        <v>129</v>
      </c>
      <c r="AW503" s="14" t="s">
        <v>31</v>
      </c>
      <c r="AX503" s="14" t="s">
        <v>77</v>
      </c>
      <c r="AY503" s="246" t="s">
        <v>114</v>
      </c>
    </row>
    <row r="504" s="2" customFormat="1" ht="24.15" customHeight="1">
      <c r="A504" s="41"/>
      <c r="B504" s="42"/>
      <c r="C504" s="207" t="s">
        <v>716</v>
      </c>
      <c r="D504" s="207" t="s">
        <v>117</v>
      </c>
      <c r="E504" s="208" t="s">
        <v>717</v>
      </c>
      <c r="F504" s="209" t="s">
        <v>718</v>
      </c>
      <c r="G504" s="210" t="s">
        <v>488</v>
      </c>
      <c r="H504" s="211">
        <v>61.177999999999997</v>
      </c>
      <c r="I504" s="212"/>
      <c r="J504" s="213">
        <f>ROUND(I504*H504,2)</f>
        <v>0</v>
      </c>
      <c r="K504" s="209" t="s">
        <v>138</v>
      </c>
      <c r="L504" s="47"/>
      <c r="M504" s="214" t="s">
        <v>19</v>
      </c>
      <c r="N504" s="215" t="s">
        <v>40</v>
      </c>
      <c r="O504" s="87"/>
      <c r="P504" s="216">
        <f>O504*H504</f>
        <v>0</v>
      </c>
      <c r="Q504" s="216">
        <v>0</v>
      </c>
      <c r="R504" s="216">
        <f>Q504*H504</f>
        <v>0</v>
      </c>
      <c r="S504" s="216">
        <v>0</v>
      </c>
      <c r="T504" s="217">
        <f>S504*H504</f>
        <v>0</v>
      </c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R504" s="218" t="s">
        <v>258</v>
      </c>
      <c r="AT504" s="218" t="s">
        <v>117</v>
      </c>
      <c r="AU504" s="218" t="s">
        <v>79</v>
      </c>
      <c r="AY504" s="20" t="s">
        <v>114</v>
      </c>
      <c r="BE504" s="219">
        <f>IF(N504="základní",J504,0)</f>
        <v>0</v>
      </c>
      <c r="BF504" s="219">
        <f>IF(N504="snížená",J504,0)</f>
        <v>0</v>
      </c>
      <c r="BG504" s="219">
        <f>IF(N504="zákl. přenesená",J504,0)</f>
        <v>0</v>
      </c>
      <c r="BH504" s="219">
        <f>IF(N504="sníž. přenesená",J504,0)</f>
        <v>0</v>
      </c>
      <c r="BI504" s="219">
        <f>IF(N504="nulová",J504,0)</f>
        <v>0</v>
      </c>
      <c r="BJ504" s="20" t="s">
        <v>77</v>
      </c>
      <c r="BK504" s="219">
        <f>ROUND(I504*H504,2)</f>
        <v>0</v>
      </c>
      <c r="BL504" s="20" t="s">
        <v>258</v>
      </c>
      <c r="BM504" s="218" t="s">
        <v>719</v>
      </c>
    </row>
    <row r="505" s="2" customFormat="1">
      <c r="A505" s="41"/>
      <c r="B505" s="42"/>
      <c r="C505" s="43"/>
      <c r="D505" s="247" t="s">
        <v>140</v>
      </c>
      <c r="E505" s="43"/>
      <c r="F505" s="248" t="s">
        <v>720</v>
      </c>
      <c r="G505" s="43"/>
      <c r="H505" s="43"/>
      <c r="I505" s="222"/>
      <c r="J505" s="43"/>
      <c r="K505" s="43"/>
      <c r="L505" s="47"/>
      <c r="M505" s="223"/>
      <c r="N505" s="224"/>
      <c r="O505" s="87"/>
      <c r="P505" s="87"/>
      <c r="Q505" s="87"/>
      <c r="R505" s="87"/>
      <c r="S505" s="87"/>
      <c r="T505" s="88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T505" s="20" t="s">
        <v>140</v>
      </c>
      <c r="AU505" s="20" t="s">
        <v>79</v>
      </c>
    </row>
    <row r="506" s="15" customFormat="1">
      <c r="A506" s="15"/>
      <c r="B506" s="252"/>
      <c r="C506" s="253"/>
      <c r="D506" s="220" t="s">
        <v>126</v>
      </c>
      <c r="E506" s="254" t="s">
        <v>19</v>
      </c>
      <c r="F506" s="255" t="s">
        <v>721</v>
      </c>
      <c r="G506" s="253"/>
      <c r="H506" s="254" t="s">
        <v>19</v>
      </c>
      <c r="I506" s="256"/>
      <c r="J506" s="253"/>
      <c r="K506" s="253"/>
      <c r="L506" s="257"/>
      <c r="M506" s="258"/>
      <c r="N506" s="259"/>
      <c r="O506" s="259"/>
      <c r="P506" s="259"/>
      <c r="Q506" s="259"/>
      <c r="R506" s="259"/>
      <c r="S506" s="259"/>
      <c r="T506" s="260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61" t="s">
        <v>126</v>
      </c>
      <c r="AU506" s="261" t="s">
        <v>79</v>
      </c>
      <c r="AV506" s="15" t="s">
        <v>77</v>
      </c>
      <c r="AW506" s="15" t="s">
        <v>31</v>
      </c>
      <c r="AX506" s="15" t="s">
        <v>69</v>
      </c>
      <c r="AY506" s="261" t="s">
        <v>114</v>
      </c>
    </row>
    <row r="507" s="13" customFormat="1">
      <c r="A507" s="13"/>
      <c r="B507" s="225"/>
      <c r="C507" s="226"/>
      <c r="D507" s="220" t="s">
        <v>126</v>
      </c>
      <c r="E507" s="227" t="s">
        <v>19</v>
      </c>
      <c r="F507" s="228" t="s">
        <v>722</v>
      </c>
      <c r="G507" s="226"/>
      <c r="H507" s="229">
        <v>61.177999999999997</v>
      </c>
      <c r="I507" s="230"/>
      <c r="J507" s="226"/>
      <c r="K507" s="226"/>
      <c r="L507" s="231"/>
      <c r="M507" s="232"/>
      <c r="N507" s="233"/>
      <c r="O507" s="233"/>
      <c r="P507" s="233"/>
      <c r="Q507" s="233"/>
      <c r="R507" s="233"/>
      <c r="S507" s="233"/>
      <c r="T507" s="23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5" t="s">
        <v>126</v>
      </c>
      <c r="AU507" s="235" t="s">
        <v>79</v>
      </c>
      <c r="AV507" s="13" t="s">
        <v>79</v>
      </c>
      <c r="AW507" s="13" t="s">
        <v>31</v>
      </c>
      <c r="AX507" s="13" t="s">
        <v>69</v>
      </c>
      <c r="AY507" s="235" t="s">
        <v>114</v>
      </c>
    </row>
    <row r="508" s="14" customFormat="1">
      <c r="A508" s="14"/>
      <c r="B508" s="236"/>
      <c r="C508" s="237"/>
      <c r="D508" s="220" t="s">
        <v>126</v>
      </c>
      <c r="E508" s="238" t="s">
        <v>19</v>
      </c>
      <c r="F508" s="239" t="s">
        <v>128</v>
      </c>
      <c r="G508" s="237"/>
      <c r="H508" s="240">
        <v>61.177999999999997</v>
      </c>
      <c r="I508" s="241"/>
      <c r="J508" s="237"/>
      <c r="K508" s="237"/>
      <c r="L508" s="242"/>
      <c r="M508" s="243"/>
      <c r="N508" s="244"/>
      <c r="O508" s="244"/>
      <c r="P508" s="244"/>
      <c r="Q508" s="244"/>
      <c r="R508" s="244"/>
      <c r="S508" s="244"/>
      <c r="T508" s="245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6" t="s">
        <v>126</v>
      </c>
      <c r="AU508" s="246" t="s">
        <v>79</v>
      </c>
      <c r="AV508" s="14" t="s">
        <v>129</v>
      </c>
      <c r="AW508" s="14" t="s">
        <v>31</v>
      </c>
      <c r="AX508" s="14" t="s">
        <v>77</v>
      </c>
      <c r="AY508" s="246" t="s">
        <v>114</v>
      </c>
    </row>
    <row r="509" s="2" customFormat="1" ht="33" customHeight="1">
      <c r="A509" s="41"/>
      <c r="B509" s="42"/>
      <c r="C509" s="207" t="s">
        <v>723</v>
      </c>
      <c r="D509" s="207" t="s">
        <v>117</v>
      </c>
      <c r="E509" s="208" t="s">
        <v>724</v>
      </c>
      <c r="F509" s="209" t="s">
        <v>725</v>
      </c>
      <c r="G509" s="210" t="s">
        <v>488</v>
      </c>
      <c r="H509" s="211">
        <v>1162.3820000000001</v>
      </c>
      <c r="I509" s="212"/>
      <c r="J509" s="213">
        <f>ROUND(I509*H509,2)</f>
        <v>0</v>
      </c>
      <c r="K509" s="209" t="s">
        <v>138</v>
      </c>
      <c r="L509" s="47"/>
      <c r="M509" s="214" t="s">
        <v>19</v>
      </c>
      <c r="N509" s="215" t="s">
        <v>40</v>
      </c>
      <c r="O509" s="87"/>
      <c r="P509" s="216">
        <f>O509*H509</f>
        <v>0</v>
      </c>
      <c r="Q509" s="216">
        <v>0</v>
      </c>
      <c r="R509" s="216">
        <f>Q509*H509</f>
        <v>0</v>
      </c>
      <c r="S509" s="216">
        <v>0</v>
      </c>
      <c r="T509" s="217">
        <f>S509*H509</f>
        <v>0</v>
      </c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R509" s="218" t="s">
        <v>258</v>
      </c>
      <c r="AT509" s="218" t="s">
        <v>117</v>
      </c>
      <c r="AU509" s="218" t="s">
        <v>79</v>
      </c>
      <c r="AY509" s="20" t="s">
        <v>114</v>
      </c>
      <c r="BE509" s="219">
        <f>IF(N509="základní",J509,0)</f>
        <v>0</v>
      </c>
      <c r="BF509" s="219">
        <f>IF(N509="snížená",J509,0)</f>
        <v>0</v>
      </c>
      <c r="BG509" s="219">
        <f>IF(N509="zákl. přenesená",J509,0)</f>
        <v>0</v>
      </c>
      <c r="BH509" s="219">
        <f>IF(N509="sníž. přenesená",J509,0)</f>
        <v>0</v>
      </c>
      <c r="BI509" s="219">
        <f>IF(N509="nulová",J509,0)</f>
        <v>0</v>
      </c>
      <c r="BJ509" s="20" t="s">
        <v>77</v>
      </c>
      <c r="BK509" s="219">
        <f>ROUND(I509*H509,2)</f>
        <v>0</v>
      </c>
      <c r="BL509" s="20" t="s">
        <v>258</v>
      </c>
      <c r="BM509" s="218" t="s">
        <v>726</v>
      </c>
    </row>
    <row r="510" s="2" customFormat="1">
      <c r="A510" s="41"/>
      <c r="B510" s="42"/>
      <c r="C510" s="43"/>
      <c r="D510" s="247" t="s">
        <v>140</v>
      </c>
      <c r="E510" s="43"/>
      <c r="F510" s="248" t="s">
        <v>727</v>
      </c>
      <c r="G510" s="43"/>
      <c r="H510" s="43"/>
      <c r="I510" s="222"/>
      <c r="J510" s="43"/>
      <c r="K510" s="43"/>
      <c r="L510" s="47"/>
      <c r="M510" s="223"/>
      <c r="N510" s="224"/>
      <c r="O510" s="87"/>
      <c r="P510" s="87"/>
      <c r="Q510" s="87"/>
      <c r="R510" s="87"/>
      <c r="S510" s="87"/>
      <c r="T510" s="88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T510" s="20" t="s">
        <v>140</v>
      </c>
      <c r="AU510" s="20" t="s">
        <v>79</v>
      </c>
    </row>
    <row r="511" s="15" customFormat="1">
      <c r="A511" s="15"/>
      <c r="B511" s="252"/>
      <c r="C511" s="253"/>
      <c r="D511" s="220" t="s">
        <v>126</v>
      </c>
      <c r="E511" s="254" t="s">
        <v>19</v>
      </c>
      <c r="F511" s="255" t="s">
        <v>728</v>
      </c>
      <c r="G511" s="253"/>
      <c r="H511" s="254" t="s">
        <v>19</v>
      </c>
      <c r="I511" s="256"/>
      <c r="J511" s="253"/>
      <c r="K511" s="253"/>
      <c r="L511" s="257"/>
      <c r="M511" s="258"/>
      <c r="N511" s="259"/>
      <c r="O511" s="259"/>
      <c r="P511" s="259"/>
      <c r="Q511" s="259"/>
      <c r="R511" s="259"/>
      <c r="S511" s="259"/>
      <c r="T511" s="260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61" t="s">
        <v>126</v>
      </c>
      <c r="AU511" s="261" t="s">
        <v>79</v>
      </c>
      <c r="AV511" s="15" t="s">
        <v>77</v>
      </c>
      <c r="AW511" s="15" t="s">
        <v>31</v>
      </c>
      <c r="AX511" s="15" t="s">
        <v>69</v>
      </c>
      <c r="AY511" s="261" t="s">
        <v>114</v>
      </c>
    </row>
    <row r="512" s="15" customFormat="1">
      <c r="A512" s="15"/>
      <c r="B512" s="252"/>
      <c r="C512" s="253"/>
      <c r="D512" s="220" t="s">
        <v>126</v>
      </c>
      <c r="E512" s="254" t="s">
        <v>19</v>
      </c>
      <c r="F512" s="255" t="s">
        <v>729</v>
      </c>
      <c r="G512" s="253"/>
      <c r="H512" s="254" t="s">
        <v>19</v>
      </c>
      <c r="I512" s="256"/>
      <c r="J512" s="253"/>
      <c r="K512" s="253"/>
      <c r="L512" s="257"/>
      <c r="M512" s="258"/>
      <c r="N512" s="259"/>
      <c r="O512" s="259"/>
      <c r="P512" s="259"/>
      <c r="Q512" s="259"/>
      <c r="R512" s="259"/>
      <c r="S512" s="259"/>
      <c r="T512" s="260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61" t="s">
        <v>126</v>
      </c>
      <c r="AU512" s="261" t="s">
        <v>79</v>
      </c>
      <c r="AV512" s="15" t="s">
        <v>77</v>
      </c>
      <c r="AW512" s="15" t="s">
        <v>31</v>
      </c>
      <c r="AX512" s="15" t="s">
        <v>69</v>
      </c>
      <c r="AY512" s="261" t="s">
        <v>114</v>
      </c>
    </row>
    <row r="513" s="13" customFormat="1">
      <c r="A513" s="13"/>
      <c r="B513" s="225"/>
      <c r="C513" s="226"/>
      <c r="D513" s="220" t="s">
        <v>126</v>
      </c>
      <c r="E513" s="227" t="s">
        <v>19</v>
      </c>
      <c r="F513" s="228" t="s">
        <v>730</v>
      </c>
      <c r="G513" s="226"/>
      <c r="H513" s="229">
        <v>1162.3820000000001</v>
      </c>
      <c r="I513" s="230"/>
      <c r="J513" s="226"/>
      <c r="K513" s="226"/>
      <c r="L513" s="231"/>
      <c r="M513" s="232"/>
      <c r="N513" s="233"/>
      <c r="O513" s="233"/>
      <c r="P513" s="233"/>
      <c r="Q513" s="233"/>
      <c r="R513" s="233"/>
      <c r="S513" s="233"/>
      <c r="T513" s="23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5" t="s">
        <v>126</v>
      </c>
      <c r="AU513" s="235" t="s">
        <v>79</v>
      </c>
      <c r="AV513" s="13" t="s">
        <v>79</v>
      </c>
      <c r="AW513" s="13" t="s">
        <v>31</v>
      </c>
      <c r="AX513" s="13" t="s">
        <v>69</v>
      </c>
      <c r="AY513" s="235" t="s">
        <v>114</v>
      </c>
    </row>
    <row r="514" s="14" customFormat="1">
      <c r="A514" s="14"/>
      <c r="B514" s="236"/>
      <c r="C514" s="237"/>
      <c r="D514" s="220" t="s">
        <v>126</v>
      </c>
      <c r="E514" s="238" t="s">
        <v>19</v>
      </c>
      <c r="F514" s="239" t="s">
        <v>128</v>
      </c>
      <c r="G514" s="237"/>
      <c r="H514" s="240">
        <v>1162.3820000000001</v>
      </c>
      <c r="I514" s="241"/>
      <c r="J514" s="237"/>
      <c r="K514" s="237"/>
      <c r="L514" s="242"/>
      <c r="M514" s="243"/>
      <c r="N514" s="244"/>
      <c r="O514" s="244"/>
      <c r="P514" s="244"/>
      <c r="Q514" s="244"/>
      <c r="R514" s="244"/>
      <c r="S514" s="244"/>
      <c r="T514" s="24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46" t="s">
        <v>126</v>
      </c>
      <c r="AU514" s="246" t="s">
        <v>79</v>
      </c>
      <c r="AV514" s="14" t="s">
        <v>129</v>
      </c>
      <c r="AW514" s="14" t="s">
        <v>31</v>
      </c>
      <c r="AX514" s="14" t="s">
        <v>77</v>
      </c>
      <c r="AY514" s="246" t="s">
        <v>114</v>
      </c>
    </row>
    <row r="515" s="2" customFormat="1" ht="24.15" customHeight="1">
      <c r="A515" s="41"/>
      <c r="B515" s="42"/>
      <c r="C515" s="207" t="s">
        <v>731</v>
      </c>
      <c r="D515" s="207" t="s">
        <v>117</v>
      </c>
      <c r="E515" s="208" t="s">
        <v>732</v>
      </c>
      <c r="F515" s="209" t="s">
        <v>733</v>
      </c>
      <c r="G515" s="210" t="s">
        <v>734</v>
      </c>
      <c r="H515" s="211">
        <v>122.356</v>
      </c>
      <c r="I515" s="212"/>
      <c r="J515" s="213">
        <f>ROUND(I515*H515,2)</f>
        <v>0</v>
      </c>
      <c r="K515" s="209" t="s">
        <v>138</v>
      </c>
      <c r="L515" s="47"/>
      <c r="M515" s="214" t="s">
        <v>19</v>
      </c>
      <c r="N515" s="215" t="s">
        <v>40</v>
      </c>
      <c r="O515" s="87"/>
      <c r="P515" s="216">
        <f>O515*H515</f>
        <v>0</v>
      </c>
      <c r="Q515" s="216">
        <v>0</v>
      </c>
      <c r="R515" s="216">
        <f>Q515*H515</f>
        <v>0</v>
      </c>
      <c r="S515" s="216">
        <v>0</v>
      </c>
      <c r="T515" s="217">
        <f>S515*H515</f>
        <v>0</v>
      </c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R515" s="218" t="s">
        <v>258</v>
      </c>
      <c r="AT515" s="218" t="s">
        <v>117</v>
      </c>
      <c r="AU515" s="218" t="s">
        <v>79</v>
      </c>
      <c r="AY515" s="20" t="s">
        <v>114</v>
      </c>
      <c r="BE515" s="219">
        <f>IF(N515="základní",J515,0)</f>
        <v>0</v>
      </c>
      <c r="BF515" s="219">
        <f>IF(N515="snížená",J515,0)</f>
        <v>0</v>
      </c>
      <c r="BG515" s="219">
        <f>IF(N515="zákl. přenesená",J515,0)</f>
        <v>0</v>
      </c>
      <c r="BH515" s="219">
        <f>IF(N515="sníž. přenesená",J515,0)</f>
        <v>0</v>
      </c>
      <c r="BI515" s="219">
        <f>IF(N515="nulová",J515,0)</f>
        <v>0</v>
      </c>
      <c r="BJ515" s="20" t="s">
        <v>77</v>
      </c>
      <c r="BK515" s="219">
        <f>ROUND(I515*H515,2)</f>
        <v>0</v>
      </c>
      <c r="BL515" s="20" t="s">
        <v>258</v>
      </c>
      <c r="BM515" s="218" t="s">
        <v>735</v>
      </c>
    </row>
    <row r="516" s="2" customFormat="1">
      <c r="A516" s="41"/>
      <c r="B516" s="42"/>
      <c r="C516" s="43"/>
      <c r="D516" s="247" t="s">
        <v>140</v>
      </c>
      <c r="E516" s="43"/>
      <c r="F516" s="248" t="s">
        <v>736</v>
      </c>
      <c r="G516" s="43"/>
      <c r="H516" s="43"/>
      <c r="I516" s="222"/>
      <c r="J516" s="43"/>
      <c r="K516" s="43"/>
      <c r="L516" s="47"/>
      <c r="M516" s="223"/>
      <c r="N516" s="224"/>
      <c r="O516" s="87"/>
      <c r="P516" s="87"/>
      <c r="Q516" s="87"/>
      <c r="R516" s="87"/>
      <c r="S516" s="87"/>
      <c r="T516" s="88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T516" s="20" t="s">
        <v>140</v>
      </c>
      <c r="AU516" s="20" t="s">
        <v>79</v>
      </c>
    </row>
    <row r="517" s="2" customFormat="1">
      <c r="A517" s="41"/>
      <c r="B517" s="42"/>
      <c r="C517" s="43"/>
      <c r="D517" s="220" t="s">
        <v>124</v>
      </c>
      <c r="E517" s="43"/>
      <c r="F517" s="221" t="s">
        <v>737</v>
      </c>
      <c r="G517" s="43"/>
      <c r="H517" s="43"/>
      <c r="I517" s="222"/>
      <c r="J517" s="43"/>
      <c r="K517" s="43"/>
      <c r="L517" s="47"/>
      <c r="M517" s="223"/>
      <c r="N517" s="224"/>
      <c r="O517" s="87"/>
      <c r="P517" s="87"/>
      <c r="Q517" s="87"/>
      <c r="R517" s="87"/>
      <c r="S517" s="87"/>
      <c r="T517" s="88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T517" s="20" t="s">
        <v>124</v>
      </c>
      <c r="AU517" s="20" t="s">
        <v>79</v>
      </c>
    </row>
    <row r="518" s="15" customFormat="1">
      <c r="A518" s="15"/>
      <c r="B518" s="252"/>
      <c r="C518" s="253"/>
      <c r="D518" s="220" t="s">
        <v>126</v>
      </c>
      <c r="E518" s="254" t="s">
        <v>19</v>
      </c>
      <c r="F518" s="255" t="s">
        <v>738</v>
      </c>
      <c r="G518" s="253"/>
      <c r="H518" s="254" t="s">
        <v>19</v>
      </c>
      <c r="I518" s="256"/>
      <c r="J518" s="253"/>
      <c r="K518" s="253"/>
      <c r="L518" s="257"/>
      <c r="M518" s="258"/>
      <c r="N518" s="259"/>
      <c r="O518" s="259"/>
      <c r="P518" s="259"/>
      <c r="Q518" s="259"/>
      <c r="R518" s="259"/>
      <c r="S518" s="259"/>
      <c r="T518" s="260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61" t="s">
        <v>126</v>
      </c>
      <c r="AU518" s="261" t="s">
        <v>79</v>
      </c>
      <c r="AV518" s="15" t="s">
        <v>77</v>
      </c>
      <c r="AW518" s="15" t="s">
        <v>31</v>
      </c>
      <c r="AX518" s="15" t="s">
        <v>69</v>
      </c>
      <c r="AY518" s="261" t="s">
        <v>114</v>
      </c>
    </row>
    <row r="519" s="13" customFormat="1">
      <c r="A519" s="13"/>
      <c r="B519" s="225"/>
      <c r="C519" s="226"/>
      <c r="D519" s="220" t="s">
        <v>126</v>
      </c>
      <c r="E519" s="227" t="s">
        <v>19</v>
      </c>
      <c r="F519" s="228" t="s">
        <v>739</v>
      </c>
      <c r="G519" s="226"/>
      <c r="H519" s="229">
        <v>122.356</v>
      </c>
      <c r="I519" s="230"/>
      <c r="J519" s="226"/>
      <c r="K519" s="226"/>
      <c r="L519" s="231"/>
      <c r="M519" s="232"/>
      <c r="N519" s="233"/>
      <c r="O519" s="233"/>
      <c r="P519" s="233"/>
      <c r="Q519" s="233"/>
      <c r="R519" s="233"/>
      <c r="S519" s="233"/>
      <c r="T519" s="23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5" t="s">
        <v>126</v>
      </c>
      <c r="AU519" s="235" t="s">
        <v>79</v>
      </c>
      <c r="AV519" s="13" t="s">
        <v>79</v>
      </c>
      <c r="AW519" s="13" t="s">
        <v>31</v>
      </c>
      <c r="AX519" s="13" t="s">
        <v>69</v>
      </c>
      <c r="AY519" s="235" t="s">
        <v>114</v>
      </c>
    </row>
    <row r="520" s="14" customFormat="1">
      <c r="A520" s="14"/>
      <c r="B520" s="236"/>
      <c r="C520" s="237"/>
      <c r="D520" s="220" t="s">
        <v>126</v>
      </c>
      <c r="E520" s="238" t="s">
        <v>19</v>
      </c>
      <c r="F520" s="239" t="s">
        <v>128</v>
      </c>
      <c r="G520" s="237"/>
      <c r="H520" s="240">
        <v>122.356</v>
      </c>
      <c r="I520" s="241"/>
      <c r="J520" s="237"/>
      <c r="K520" s="237"/>
      <c r="L520" s="242"/>
      <c r="M520" s="243"/>
      <c r="N520" s="244"/>
      <c r="O520" s="244"/>
      <c r="P520" s="244"/>
      <c r="Q520" s="244"/>
      <c r="R520" s="244"/>
      <c r="S520" s="244"/>
      <c r="T520" s="24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6" t="s">
        <v>126</v>
      </c>
      <c r="AU520" s="246" t="s">
        <v>79</v>
      </c>
      <c r="AV520" s="14" t="s">
        <v>129</v>
      </c>
      <c r="AW520" s="14" t="s">
        <v>31</v>
      </c>
      <c r="AX520" s="14" t="s">
        <v>77</v>
      </c>
      <c r="AY520" s="246" t="s">
        <v>114</v>
      </c>
    </row>
    <row r="521" s="15" customFormat="1">
      <c r="A521" s="15"/>
      <c r="B521" s="252"/>
      <c r="C521" s="253"/>
      <c r="D521" s="220" t="s">
        <v>126</v>
      </c>
      <c r="E521" s="254" t="s">
        <v>19</v>
      </c>
      <c r="F521" s="255" t="s">
        <v>740</v>
      </c>
      <c r="G521" s="253"/>
      <c r="H521" s="254" t="s">
        <v>19</v>
      </c>
      <c r="I521" s="256"/>
      <c r="J521" s="253"/>
      <c r="K521" s="253"/>
      <c r="L521" s="257"/>
      <c r="M521" s="258"/>
      <c r="N521" s="259"/>
      <c r="O521" s="259"/>
      <c r="P521" s="259"/>
      <c r="Q521" s="259"/>
      <c r="R521" s="259"/>
      <c r="S521" s="259"/>
      <c r="T521" s="260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61" t="s">
        <v>126</v>
      </c>
      <c r="AU521" s="261" t="s">
        <v>79</v>
      </c>
      <c r="AV521" s="15" t="s">
        <v>77</v>
      </c>
      <c r="AW521" s="15" t="s">
        <v>31</v>
      </c>
      <c r="AX521" s="15" t="s">
        <v>69</v>
      </c>
      <c r="AY521" s="261" t="s">
        <v>114</v>
      </c>
    </row>
    <row r="522" s="2" customFormat="1" ht="16.5" customHeight="1">
      <c r="A522" s="41"/>
      <c r="B522" s="42"/>
      <c r="C522" s="207" t="s">
        <v>741</v>
      </c>
      <c r="D522" s="207" t="s">
        <v>117</v>
      </c>
      <c r="E522" s="208" t="s">
        <v>742</v>
      </c>
      <c r="F522" s="209" t="s">
        <v>743</v>
      </c>
      <c r="G522" s="210" t="s">
        <v>734</v>
      </c>
      <c r="H522" s="211">
        <v>125.89</v>
      </c>
      <c r="I522" s="212"/>
      <c r="J522" s="213">
        <f>ROUND(I522*H522,2)</f>
        <v>0</v>
      </c>
      <c r="K522" s="209" t="s">
        <v>138</v>
      </c>
      <c r="L522" s="47"/>
      <c r="M522" s="214" t="s">
        <v>19</v>
      </c>
      <c r="N522" s="215" t="s">
        <v>40</v>
      </c>
      <c r="O522" s="87"/>
      <c r="P522" s="216">
        <f>O522*H522</f>
        <v>0</v>
      </c>
      <c r="Q522" s="216">
        <v>0</v>
      </c>
      <c r="R522" s="216">
        <f>Q522*H522</f>
        <v>0</v>
      </c>
      <c r="S522" s="216">
        <v>0</v>
      </c>
      <c r="T522" s="217">
        <f>S522*H522</f>
        <v>0</v>
      </c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R522" s="218" t="s">
        <v>258</v>
      </c>
      <c r="AT522" s="218" t="s">
        <v>117</v>
      </c>
      <c r="AU522" s="218" t="s">
        <v>79</v>
      </c>
      <c r="AY522" s="20" t="s">
        <v>114</v>
      </c>
      <c r="BE522" s="219">
        <f>IF(N522="základní",J522,0)</f>
        <v>0</v>
      </c>
      <c r="BF522" s="219">
        <f>IF(N522="snížená",J522,0)</f>
        <v>0</v>
      </c>
      <c r="BG522" s="219">
        <f>IF(N522="zákl. přenesená",J522,0)</f>
        <v>0</v>
      </c>
      <c r="BH522" s="219">
        <f>IF(N522="sníž. přenesená",J522,0)</f>
        <v>0</v>
      </c>
      <c r="BI522" s="219">
        <f>IF(N522="nulová",J522,0)</f>
        <v>0</v>
      </c>
      <c r="BJ522" s="20" t="s">
        <v>77</v>
      </c>
      <c r="BK522" s="219">
        <f>ROUND(I522*H522,2)</f>
        <v>0</v>
      </c>
      <c r="BL522" s="20" t="s">
        <v>258</v>
      </c>
      <c r="BM522" s="218" t="s">
        <v>744</v>
      </c>
    </row>
    <row r="523" s="2" customFormat="1">
      <c r="A523" s="41"/>
      <c r="B523" s="42"/>
      <c r="C523" s="43"/>
      <c r="D523" s="247" t="s">
        <v>140</v>
      </c>
      <c r="E523" s="43"/>
      <c r="F523" s="248" t="s">
        <v>745</v>
      </c>
      <c r="G523" s="43"/>
      <c r="H523" s="43"/>
      <c r="I523" s="222"/>
      <c r="J523" s="43"/>
      <c r="K523" s="43"/>
      <c r="L523" s="47"/>
      <c r="M523" s="223"/>
      <c r="N523" s="224"/>
      <c r="O523" s="87"/>
      <c r="P523" s="87"/>
      <c r="Q523" s="87"/>
      <c r="R523" s="87"/>
      <c r="S523" s="87"/>
      <c r="T523" s="88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T523" s="20" t="s">
        <v>140</v>
      </c>
      <c r="AU523" s="20" t="s">
        <v>79</v>
      </c>
    </row>
    <row r="524" s="2" customFormat="1">
      <c r="A524" s="41"/>
      <c r="B524" s="42"/>
      <c r="C524" s="43"/>
      <c r="D524" s="220" t="s">
        <v>124</v>
      </c>
      <c r="E524" s="43"/>
      <c r="F524" s="221" t="s">
        <v>746</v>
      </c>
      <c r="G524" s="43"/>
      <c r="H524" s="43"/>
      <c r="I524" s="222"/>
      <c r="J524" s="43"/>
      <c r="K524" s="43"/>
      <c r="L524" s="47"/>
      <c r="M524" s="223"/>
      <c r="N524" s="224"/>
      <c r="O524" s="87"/>
      <c r="P524" s="87"/>
      <c r="Q524" s="87"/>
      <c r="R524" s="87"/>
      <c r="S524" s="87"/>
      <c r="T524" s="88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T524" s="20" t="s">
        <v>124</v>
      </c>
      <c r="AU524" s="20" t="s">
        <v>79</v>
      </c>
    </row>
    <row r="525" s="13" customFormat="1">
      <c r="A525" s="13"/>
      <c r="B525" s="225"/>
      <c r="C525" s="226"/>
      <c r="D525" s="220" t="s">
        <v>126</v>
      </c>
      <c r="E525" s="227" t="s">
        <v>19</v>
      </c>
      <c r="F525" s="228" t="s">
        <v>747</v>
      </c>
      <c r="G525" s="226"/>
      <c r="H525" s="229">
        <v>2.8220000000000001</v>
      </c>
      <c r="I525" s="230"/>
      <c r="J525" s="226"/>
      <c r="K525" s="226"/>
      <c r="L525" s="231"/>
      <c r="M525" s="232"/>
      <c r="N525" s="233"/>
      <c r="O525" s="233"/>
      <c r="P525" s="233"/>
      <c r="Q525" s="233"/>
      <c r="R525" s="233"/>
      <c r="S525" s="233"/>
      <c r="T525" s="234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5" t="s">
        <v>126</v>
      </c>
      <c r="AU525" s="235" t="s">
        <v>79</v>
      </c>
      <c r="AV525" s="13" t="s">
        <v>79</v>
      </c>
      <c r="AW525" s="13" t="s">
        <v>31</v>
      </c>
      <c r="AX525" s="13" t="s">
        <v>69</v>
      </c>
      <c r="AY525" s="235" t="s">
        <v>114</v>
      </c>
    </row>
    <row r="526" s="13" customFormat="1">
      <c r="A526" s="13"/>
      <c r="B526" s="225"/>
      <c r="C526" s="226"/>
      <c r="D526" s="220" t="s">
        <v>126</v>
      </c>
      <c r="E526" s="227" t="s">
        <v>19</v>
      </c>
      <c r="F526" s="228" t="s">
        <v>748</v>
      </c>
      <c r="G526" s="226"/>
      <c r="H526" s="229">
        <v>0.080000000000000002</v>
      </c>
      <c r="I526" s="230"/>
      <c r="J526" s="226"/>
      <c r="K526" s="226"/>
      <c r="L526" s="231"/>
      <c r="M526" s="232"/>
      <c r="N526" s="233"/>
      <c r="O526" s="233"/>
      <c r="P526" s="233"/>
      <c r="Q526" s="233"/>
      <c r="R526" s="233"/>
      <c r="S526" s="233"/>
      <c r="T526" s="234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5" t="s">
        <v>126</v>
      </c>
      <c r="AU526" s="235" t="s">
        <v>79</v>
      </c>
      <c r="AV526" s="13" t="s">
        <v>79</v>
      </c>
      <c r="AW526" s="13" t="s">
        <v>31</v>
      </c>
      <c r="AX526" s="13" t="s">
        <v>69</v>
      </c>
      <c r="AY526" s="235" t="s">
        <v>114</v>
      </c>
    </row>
    <row r="527" s="13" customFormat="1">
      <c r="A527" s="13"/>
      <c r="B527" s="225"/>
      <c r="C527" s="226"/>
      <c r="D527" s="220" t="s">
        <v>126</v>
      </c>
      <c r="E527" s="227" t="s">
        <v>19</v>
      </c>
      <c r="F527" s="228" t="s">
        <v>749</v>
      </c>
      <c r="G527" s="226"/>
      <c r="H527" s="229">
        <v>122.988</v>
      </c>
      <c r="I527" s="230"/>
      <c r="J527" s="226"/>
      <c r="K527" s="226"/>
      <c r="L527" s="231"/>
      <c r="M527" s="232"/>
      <c r="N527" s="233"/>
      <c r="O527" s="233"/>
      <c r="P527" s="233"/>
      <c r="Q527" s="233"/>
      <c r="R527" s="233"/>
      <c r="S527" s="233"/>
      <c r="T527" s="23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5" t="s">
        <v>126</v>
      </c>
      <c r="AU527" s="235" t="s">
        <v>79</v>
      </c>
      <c r="AV527" s="13" t="s">
        <v>79</v>
      </c>
      <c r="AW527" s="13" t="s">
        <v>31</v>
      </c>
      <c r="AX527" s="13" t="s">
        <v>69</v>
      </c>
      <c r="AY527" s="235" t="s">
        <v>114</v>
      </c>
    </row>
    <row r="528" s="14" customFormat="1">
      <c r="A528" s="14"/>
      <c r="B528" s="236"/>
      <c r="C528" s="237"/>
      <c r="D528" s="220" t="s">
        <v>126</v>
      </c>
      <c r="E528" s="238" t="s">
        <v>19</v>
      </c>
      <c r="F528" s="239" t="s">
        <v>128</v>
      </c>
      <c r="G528" s="237"/>
      <c r="H528" s="240">
        <v>125.89</v>
      </c>
      <c r="I528" s="241"/>
      <c r="J528" s="237"/>
      <c r="K528" s="237"/>
      <c r="L528" s="242"/>
      <c r="M528" s="243"/>
      <c r="N528" s="244"/>
      <c r="O528" s="244"/>
      <c r="P528" s="244"/>
      <c r="Q528" s="244"/>
      <c r="R528" s="244"/>
      <c r="S528" s="244"/>
      <c r="T528" s="24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46" t="s">
        <v>126</v>
      </c>
      <c r="AU528" s="246" t="s">
        <v>79</v>
      </c>
      <c r="AV528" s="14" t="s">
        <v>129</v>
      </c>
      <c r="AW528" s="14" t="s">
        <v>31</v>
      </c>
      <c r="AX528" s="14" t="s">
        <v>77</v>
      </c>
      <c r="AY528" s="246" t="s">
        <v>114</v>
      </c>
    </row>
    <row r="529" s="15" customFormat="1">
      <c r="A529" s="15"/>
      <c r="B529" s="252"/>
      <c r="C529" s="253"/>
      <c r="D529" s="220" t="s">
        <v>126</v>
      </c>
      <c r="E529" s="254" t="s">
        <v>19</v>
      </c>
      <c r="F529" s="255" t="s">
        <v>750</v>
      </c>
      <c r="G529" s="253"/>
      <c r="H529" s="254" t="s">
        <v>19</v>
      </c>
      <c r="I529" s="256"/>
      <c r="J529" s="253"/>
      <c r="K529" s="253"/>
      <c r="L529" s="257"/>
      <c r="M529" s="258"/>
      <c r="N529" s="259"/>
      <c r="O529" s="259"/>
      <c r="P529" s="259"/>
      <c r="Q529" s="259"/>
      <c r="R529" s="259"/>
      <c r="S529" s="259"/>
      <c r="T529" s="260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61" t="s">
        <v>126</v>
      </c>
      <c r="AU529" s="261" t="s">
        <v>79</v>
      </c>
      <c r="AV529" s="15" t="s">
        <v>77</v>
      </c>
      <c r="AW529" s="15" t="s">
        <v>31</v>
      </c>
      <c r="AX529" s="15" t="s">
        <v>69</v>
      </c>
      <c r="AY529" s="261" t="s">
        <v>114</v>
      </c>
    </row>
    <row r="530" s="12" customFormat="1" ht="25.92" customHeight="1">
      <c r="A530" s="12"/>
      <c r="B530" s="191"/>
      <c r="C530" s="192"/>
      <c r="D530" s="193" t="s">
        <v>68</v>
      </c>
      <c r="E530" s="194" t="s">
        <v>751</v>
      </c>
      <c r="F530" s="194" t="s">
        <v>752</v>
      </c>
      <c r="G530" s="192"/>
      <c r="H530" s="192"/>
      <c r="I530" s="195"/>
      <c r="J530" s="196">
        <f>BK530</f>
        <v>0</v>
      </c>
      <c r="K530" s="192"/>
      <c r="L530" s="197"/>
      <c r="M530" s="198"/>
      <c r="N530" s="199"/>
      <c r="O530" s="199"/>
      <c r="P530" s="200">
        <f>SUM(P531:P534)</f>
        <v>0</v>
      </c>
      <c r="Q530" s="199"/>
      <c r="R530" s="200">
        <f>SUM(R531:R534)</f>
        <v>0</v>
      </c>
      <c r="S530" s="199"/>
      <c r="T530" s="201">
        <f>SUM(T531:T534)</f>
        <v>0</v>
      </c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R530" s="202" t="s">
        <v>129</v>
      </c>
      <c r="AT530" s="203" t="s">
        <v>68</v>
      </c>
      <c r="AU530" s="203" t="s">
        <v>69</v>
      </c>
      <c r="AY530" s="202" t="s">
        <v>114</v>
      </c>
      <c r="BK530" s="204">
        <f>SUM(BK531:BK534)</f>
        <v>0</v>
      </c>
    </row>
    <row r="531" s="2" customFormat="1" ht="16.5" customHeight="1">
      <c r="A531" s="41"/>
      <c r="B531" s="42"/>
      <c r="C531" s="207" t="s">
        <v>753</v>
      </c>
      <c r="D531" s="207" t="s">
        <v>117</v>
      </c>
      <c r="E531" s="208" t="s">
        <v>754</v>
      </c>
      <c r="F531" s="209" t="s">
        <v>755</v>
      </c>
      <c r="G531" s="210" t="s">
        <v>456</v>
      </c>
      <c r="H531" s="211">
        <v>15</v>
      </c>
      <c r="I531" s="212"/>
      <c r="J531" s="213">
        <f>ROUND(I531*H531,2)</f>
        <v>0</v>
      </c>
      <c r="K531" s="209" t="s">
        <v>138</v>
      </c>
      <c r="L531" s="47"/>
      <c r="M531" s="214" t="s">
        <v>19</v>
      </c>
      <c r="N531" s="215" t="s">
        <v>40</v>
      </c>
      <c r="O531" s="87"/>
      <c r="P531" s="216">
        <f>O531*H531</f>
        <v>0</v>
      </c>
      <c r="Q531" s="216">
        <v>0</v>
      </c>
      <c r="R531" s="216">
        <f>Q531*H531</f>
        <v>0</v>
      </c>
      <c r="S531" s="216">
        <v>0</v>
      </c>
      <c r="T531" s="217">
        <f>S531*H531</f>
        <v>0</v>
      </c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R531" s="218" t="s">
        <v>756</v>
      </c>
      <c r="AT531" s="218" t="s">
        <v>117</v>
      </c>
      <c r="AU531" s="218" t="s">
        <v>77</v>
      </c>
      <c r="AY531" s="20" t="s">
        <v>114</v>
      </c>
      <c r="BE531" s="219">
        <f>IF(N531="základní",J531,0)</f>
        <v>0</v>
      </c>
      <c r="BF531" s="219">
        <f>IF(N531="snížená",J531,0)</f>
        <v>0</v>
      </c>
      <c r="BG531" s="219">
        <f>IF(N531="zákl. přenesená",J531,0)</f>
        <v>0</v>
      </c>
      <c r="BH531" s="219">
        <f>IF(N531="sníž. přenesená",J531,0)</f>
        <v>0</v>
      </c>
      <c r="BI531" s="219">
        <f>IF(N531="nulová",J531,0)</f>
        <v>0</v>
      </c>
      <c r="BJ531" s="20" t="s">
        <v>77</v>
      </c>
      <c r="BK531" s="219">
        <f>ROUND(I531*H531,2)</f>
        <v>0</v>
      </c>
      <c r="BL531" s="20" t="s">
        <v>756</v>
      </c>
      <c r="BM531" s="218" t="s">
        <v>757</v>
      </c>
    </row>
    <row r="532" s="2" customFormat="1">
      <c r="A532" s="41"/>
      <c r="B532" s="42"/>
      <c r="C532" s="43"/>
      <c r="D532" s="247" t="s">
        <v>140</v>
      </c>
      <c r="E532" s="43"/>
      <c r="F532" s="248" t="s">
        <v>758</v>
      </c>
      <c r="G532" s="43"/>
      <c r="H532" s="43"/>
      <c r="I532" s="222"/>
      <c r="J532" s="43"/>
      <c r="K532" s="43"/>
      <c r="L532" s="47"/>
      <c r="M532" s="223"/>
      <c r="N532" s="224"/>
      <c r="O532" s="87"/>
      <c r="P532" s="87"/>
      <c r="Q532" s="87"/>
      <c r="R532" s="87"/>
      <c r="S532" s="87"/>
      <c r="T532" s="88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T532" s="20" t="s">
        <v>140</v>
      </c>
      <c r="AU532" s="20" t="s">
        <v>77</v>
      </c>
    </row>
    <row r="533" s="13" customFormat="1">
      <c r="A533" s="13"/>
      <c r="B533" s="225"/>
      <c r="C533" s="226"/>
      <c r="D533" s="220" t="s">
        <v>126</v>
      </c>
      <c r="E533" s="227" t="s">
        <v>19</v>
      </c>
      <c r="F533" s="228" t="s">
        <v>759</v>
      </c>
      <c r="G533" s="226"/>
      <c r="H533" s="229">
        <v>15</v>
      </c>
      <c r="I533" s="230"/>
      <c r="J533" s="226"/>
      <c r="K533" s="226"/>
      <c r="L533" s="231"/>
      <c r="M533" s="232"/>
      <c r="N533" s="233"/>
      <c r="O533" s="233"/>
      <c r="P533" s="233"/>
      <c r="Q533" s="233"/>
      <c r="R533" s="233"/>
      <c r="S533" s="233"/>
      <c r="T533" s="23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5" t="s">
        <v>126</v>
      </c>
      <c r="AU533" s="235" t="s">
        <v>77</v>
      </c>
      <c r="AV533" s="13" t="s">
        <v>79</v>
      </c>
      <c r="AW533" s="13" t="s">
        <v>31</v>
      </c>
      <c r="AX533" s="13" t="s">
        <v>69</v>
      </c>
      <c r="AY533" s="235" t="s">
        <v>114</v>
      </c>
    </row>
    <row r="534" s="14" customFormat="1">
      <c r="A534" s="14"/>
      <c r="B534" s="236"/>
      <c r="C534" s="237"/>
      <c r="D534" s="220" t="s">
        <v>126</v>
      </c>
      <c r="E534" s="238" t="s">
        <v>19</v>
      </c>
      <c r="F534" s="239" t="s">
        <v>128</v>
      </c>
      <c r="G534" s="237"/>
      <c r="H534" s="240">
        <v>15</v>
      </c>
      <c r="I534" s="241"/>
      <c r="J534" s="237"/>
      <c r="K534" s="237"/>
      <c r="L534" s="242"/>
      <c r="M534" s="249"/>
      <c r="N534" s="250"/>
      <c r="O534" s="250"/>
      <c r="P534" s="250"/>
      <c r="Q534" s="250"/>
      <c r="R534" s="250"/>
      <c r="S534" s="250"/>
      <c r="T534" s="251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46" t="s">
        <v>126</v>
      </c>
      <c r="AU534" s="246" t="s">
        <v>77</v>
      </c>
      <c r="AV534" s="14" t="s">
        <v>129</v>
      </c>
      <c r="AW534" s="14" t="s">
        <v>31</v>
      </c>
      <c r="AX534" s="14" t="s">
        <v>77</v>
      </c>
      <c r="AY534" s="246" t="s">
        <v>114</v>
      </c>
    </row>
    <row r="535" s="2" customFormat="1" ht="6.96" customHeight="1">
      <c r="A535" s="41"/>
      <c r="B535" s="62"/>
      <c r="C535" s="63"/>
      <c r="D535" s="63"/>
      <c r="E535" s="63"/>
      <c r="F535" s="63"/>
      <c r="G535" s="63"/>
      <c r="H535" s="63"/>
      <c r="I535" s="63"/>
      <c r="J535" s="63"/>
      <c r="K535" s="63"/>
      <c r="L535" s="47"/>
      <c r="M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</row>
  </sheetData>
  <sheetProtection sheet="1" autoFilter="0" formatColumns="0" formatRows="0" objects="1" scenarios="1" spinCount="100000" saltValue="P3w7z61BJxI4KVR2Z/NLW5Ami/vAmrQ3pcGZD4GL4Ur4pKJ6uDTu91R+XqBSj7bKiVmZLTHjKLYakrCO6b4hAw==" hashValue="VxdumULh/LN+lHrdi/Ars1EWOIiLLVC9Wep47+YG0bjUCpamzfeHc11PdIyRcrHdqNxz57g5C8XMq4qWPdCu7w==" algorithmName="SHA-512" password="C4AA"/>
  <autoFilter ref="C83:K53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210220020"/>
    <hyperlink ref="F112" r:id="rId2" display="https://podminky.urs.cz/item/CS_URS_2025_01/210220022"/>
    <hyperlink ref="F209" r:id="rId3" display="https://podminky.urs.cz/item/CS_URS_2025_01/220182039"/>
    <hyperlink ref="F254" r:id="rId4" display="https://podminky.urs.cz/item/CS_URS_2025_01/460010024"/>
    <hyperlink ref="F261" r:id="rId5" display="https://podminky.urs.cz/item/CS_URS_2025_01/460041111"/>
    <hyperlink ref="F265" r:id="rId6" display="https://podminky.urs.cz/item/CS_URS_2025_01/460161642"/>
    <hyperlink ref="F271" r:id="rId7" display="https://podminky.urs.cz/item/CS_URS_2025_01/460161643"/>
    <hyperlink ref="F277" r:id="rId8" display="https://podminky.urs.cz/item/CS_URS_2025_01/460161842"/>
    <hyperlink ref="F283" r:id="rId9" display="https://podminky.urs.cz/item/CS_URS_2025_01/460161843"/>
    <hyperlink ref="F289" r:id="rId10" display="https://podminky.urs.cz/item/CS_URS_2025_01/460241111"/>
    <hyperlink ref="F293" r:id="rId11" display="https://podminky.urs.cz/item/CS_URS_2025_01/460242111"/>
    <hyperlink ref="F297" r:id="rId12" display="https://podminky.urs.cz/item/CS_URS_2025_01/460242121"/>
    <hyperlink ref="F301" r:id="rId13" display="https://podminky.urs.cz/item/CS_URS_2025_01/460242211"/>
    <hyperlink ref="F310" r:id="rId14" display="https://podminky.urs.cz/item/CS_URS_2025_01/460242221"/>
    <hyperlink ref="F314" r:id="rId15" display="https://podminky.urs.cz/item/CS_URS_2025_01/460431622"/>
    <hyperlink ref="F321" r:id="rId16" display="https://podminky.urs.cz/item/CS_URS_2025_01/460431623"/>
    <hyperlink ref="F328" r:id="rId17" display="https://podminky.urs.cz/item/CS_URS_2025_01/460431822"/>
    <hyperlink ref="F335" r:id="rId18" display="https://podminky.urs.cz/item/CS_URS_2025_01/460431823"/>
    <hyperlink ref="F342" r:id="rId19" display="https://podminky.urs.cz/item/CS_URS_2025_01/460631211"/>
    <hyperlink ref="F356" r:id="rId20" display="https://podminky.urs.cz/item/CS_URS_2025_01/460631213"/>
    <hyperlink ref="F365" r:id="rId21" display="https://podminky.urs.cz/item/CS_URS_2025_01/460631214"/>
    <hyperlink ref="F374" r:id="rId22" display="https://podminky.urs.cz/item/CS_URS_2025_01/460632114"/>
    <hyperlink ref="F379" r:id="rId23" display="https://podminky.urs.cz/item/CS_URS_2025_01/460632214"/>
    <hyperlink ref="F384" r:id="rId24" display="https://podminky.urs.cz/item/CS_URS_2025_01/460282112"/>
    <hyperlink ref="F390" r:id="rId25" display="https://podminky.urs.cz/item/CS_URS_2025_01/460282512"/>
    <hyperlink ref="F394" r:id="rId26" display="https://podminky.urs.cz/item/CS_URS_2025_01/460661114"/>
    <hyperlink ref="F401" r:id="rId27" display="https://podminky.urs.cz/item/CS_URS_2025_01/460661115"/>
    <hyperlink ref="F408" r:id="rId28" display="https://podminky.urs.cz/item/CS_URS_2025_01/460671114"/>
    <hyperlink ref="F416" r:id="rId29" display="https://podminky.urs.cz/item/CS_URS_2025_01/460791213"/>
    <hyperlink ref="F436" r:id="rId30" display="https://podminky.urs.cz/item/CS_URS_2025_01/460791214"/>
    <hyperlink ref="F448" r:id="rId31" display="https://podminky.urs.cz/item/CS_URS_2025_01/460371121"/>
    <hyperlink ref="F459" r:id="rId32" display="https://podminky.urs.cz/item/CS_URS_2025_01/460371123"/>
    <hyperlink ref="F472" r:id="rId33" display="https://podminky.urs.cz/item/CS_URS_2025_01/460341112"/>
    <hyperlink ref="F479" r:id="rId34" display="https://podminky.urs.cz/item/CS_URS_2025_01/171251201"/>
    <hyperlink ref="F483" r:id="rId35" display="https://podminky.urs.cz/item/CS_URS_2025_01/460371121"/>
    <hyperlink ref="F494" r:id="rId36" display="https://podminky.urs.cz/item/CS_URS_2025_01/460371123"/>
    <hyperlink ref="F505" r:id="rId37" display="https://podminky.urs.cz/item/CS_URS_2025_01/460341113"/>
    <hyperlink ref="F510" r:id="rId38" display="https://podminky.urs.cz/item/CS_URS_2025_01/460341121"/>
    <hyperlink ref="F516" r:id="rId39" display="https://podminky.urs.cz/item/CS_URS_2025_01/460361121"/>
    <hyperlink ref="F523" r:id="rId40" display="https://podminky.urs.cz/item/CS_URS_2025_01/469981111"/>
    <hyperlink ref="F532" r:id="rId41" display="https://podminky.urs.cz/item/CS_URS_2025_01/HZS223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79</v>
      </c>
    </row>
    <row r="4" s="1" customFormat="1" ht="24.96" customHeight="1">
      <c r="B4" s="23"/>
      <c r="D4" s="133" t="s">
        <v>84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Nová přípojka elektro a datový propoj k projektu Vrbenského kasárna v Hradci Králové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85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760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23. 6. 2025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 xml:space="preserve"> </v>
      </c>
      <c r="F15" s="41"/>
      <c r="G15" s="41"/>
      <c r="H15" s="41"/>
      <c r="I15" s="135" t="s">
        <v>27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28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27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30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27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32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/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 xml:space="preserve"> </v>
      </c>
      <c r="F24" s="41"/>
      <c r="G24" s="41"/>
      <c r="H24" s="41"/>
      <c r="I24" s="135" t="s">
        <v>27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33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71.25" customHeight="1">
      <c r="A27" s="141"/>
      <c r="B27" s="142"/>
      <c r="C27" s="141"/>
      <c r="D27" s="141"/>
      <c r="E27" s="143" t="s">
        <v>761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35</v>
      </c>
      <c r="E30" s="41"/>
      <c r="F30" s="41"/>
      <c r="G30" s="41"/>
      <c r="H30" s="41"/>
      <c r="I30" s="41"/>
      <c r="J30" s="147">
        <f>ROUND(J82,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37</v>
      </c>
      <c r="G32" s="41"/>
      <c r="H32" s="41"/>
      <c r="I32" s="148" t="s">
        <v>36</v>
      </c>
      <c r="J32" s="148" t="s">
        <v>38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39</v>
      </c>
      <c r="E33" s="135" t="s">
        <v>40</v>
      </c>
      <c r="F33" s="150">
        <f>ROUND((SUM(BE82:BE235)),  2)</f>
        <v>0</v>
      </c>
      <c r="G33" s="41"/>
      <c r="H33" s="41"/>
      <c r="I33" s="151">
        <v>0.20999999999999999</v>
      </c>
      <c r="J33" s="150">
        <f>ROUND(((SUM(BE82:BE235))*I33),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41</v>
      </c>
      <c r="F34" s="150">
        <f>ROUND((SUM(BF82:BF235)),  2)</f>
        <v>0</v>
      </c>
      <c r="G34" s="41"/>
      <c r="H34" s="41"/>
      <c r="I34" s="151">
        <v>0.12</v>
      </c>
      <c r="J34" s="150">
        <f>ROUND(((SUM(BF82:BF235))*I34),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42</v>
      </c>
      <c r="F35" s="150">
        <f>ROUND((SUM(BG82:BG235)),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43</v>
      </c>
      <c r="F36" s="150">
        <f>ROUND((SUM(BH82:BH235)),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44</v>
      </c>
      <c r="F37" s="150">
        <f>ROUND((SUM(BI82:BI235)),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45</v>
      </c>
      <c r="E39" s="154"/>
      <c r="F39" s="154"/>
      <c r="G39" s="155" t="s">
        <v>46</v>
      </c>
      <c r="H39" s="156" t="s">
        <v>47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87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Nová přípojka elektro a datový propoj k projektu Vrbenského kasárna v Hradci Králové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85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2 - NOVÁ PŘÍPOJKA NN A SDĚLOVACÍHO VEDENÍ - Zpevněné plochy a sadové úpravy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23. 6. 2025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88</v>
      </c>
      <c r="D57" s="165"/>
      <c r="E57" s="165"/>
      <c r="F57" s="165"/>
      <c r="G57" s="165"/>
      <c r="H57" s="165"/>
      <c r="I57" s="165"/>
      <c r="J57" s="166" t="s">
        <v>89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67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90</v>
      </c>
    </row>
    <row r="60" s="9" customFormat="1" ht="24.96" customHeight="1">
      <c r="A60" s="9"/>
      <c r="B60" s="168"/>
      <c r="C60" s="169"/>
      <c r="D60" s="170" t="s">
        <v>246</v>
      </c>
      <c r="E60" s="171"/>
      <c r="F60" s="171"/>
      <c r="G60" s="171"/>
      <c r="H60" s="171"/>
      <c r="I60" s="171"/>
      <c r="J60" s="172">
        <f>J83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249</v>
      </c>
      <c r="E61" s="177"/>
      <c r="F61" s="177"/>
      <c r="G61" s="177"/>
      <c r="H61" s="177"/>
      <c r="I61" s="177"/>
      <c r="J61" s="178">
        <f>J84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8"/>
      <c r="C62" s="169"/>
      <c r="D62" s="170" t="s">
        <v>250</v>
      </c>
      <c r="E62" s="171"/>
      <c r="F62" s="171"/>
      <c r="G62" s="171"/>
      <c r="H62" s="171"/>
      <c r="I62" s="171"/>
      <c r="J62" s="172">
        <f>J230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6" t="s">
        <v>99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16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63" t="str">
        <f>E7</f>
        <v>Nová přípojka elektro a datový propoj k projektu Vrbenského kasárna v Hradci Králové</v>
      </c>
      <c r="F72" s="35"/>
      <c r="G72" s="35"/>
      <c r="H72" s="35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85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2 - NOVÁ PŘÍPOJKA NN A SDĚLOVACÍHO VEDENÍ - Zpevněné plochy a sadové úpravy</v>
      </c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21</v>
      </c>
      <c r="D76" s="43"/>
      <c r="E76" s="43"/>
      <c r="F76" s="30" t="str">
        <f>F12</f>
        <v xml:space="preserve"> </v>
      </c>
      <c r="G76" s="43"/>
      <c r="H76" s="43"/>
      <c r="I76" s="35" t="s">
        <v>23</v>
      </c>
      <c r="J76" s="75" t="str">
        <f>IF(J12="","",J12)</f>
        <v>23. 6. 2025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25</v>
      </c>
      <c r="D78" s="43"/>
      <c r="E78" s="43"/>
      <c r="F78" s="30" t="str">
        <f>E15</f>
        <v xml:space="preserve"> </v>
      </c>
      <c r="G78" s="43"/>
      <c r="H78" s="43"/>
      <c r="I78" s="35" t="s">
        <v>30</v>
      </c>
      <c r="J78" s="39" t="str">
        <f>E21</f>
        <v xml:space="preserve"> 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28</v>
      </c>
      <c r="D79" s="43"/>
      <c r="E79" s="43"/>
      <c r="F79" s="30" t="str">
        <f>IF(E18="","",E18)</f>
        <v>Vyplň údaj</v>
      </c>
      <c r="G79" s="43"/>
      <c r="H79" s="43"/>
      <c r="I79" s="35" t="s">
        <v>32</v>
      </c>
      <c r="J79" s="39" t="str">
        <f>E24</f>
        <v xml:space="preserve"> 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0"/>
      <c r="B81" s="181"/>
      <c r="C81" s="182" t="s">
        <v>100</v>
      </c>
      <c r="D81" s="183" t="s">
        <v>54</v>
      </c>
      <c r="E81" s="183" t="s">
        <v>50</v>
      </c>
      <c r="F81" s="183" t="s">
        <v>51</v>
      </c>
      <c r="G81" s="183" t="s">
        <v>101</v>
      </c>
      <c r="H81" s="183" t="s">
        <v>102</v>
      </c>
      <c r="I81" s="183" t="s">
        <v>103</v>
      </c>
      <c r="J81" s="183" t="s">
        <v>89</v>
      </c>
      <c r="K81" s="184" t="s">
        <v>104</v>
      </c>
      <c r="L81" s="185"/>
      <c r="M81" s="95" t="s">
        <v>19</v>
      </c>
      <c r="N81" s="96" t="s">
        <v>39</v>
      </c>
      <c r="O81" s="96" t="s">
        <v>105</v>
      </c>
      <c r="P81" s="96" t="s">
        <v>106</v>
      </c>
      <c r="Q81" s="96" t="s">
        <v>107</v>
      </c>
      <c r="R81" s="96" t="s">
        <v>108</v>
      </c>
      <c r="S81" s="96" t="s">
        <v>109</v>
      </c>
      <c r="T81" s="97" t="s">
        <v>110</v>
      </c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</row>
    <row r="82" s="2" customFormat="1" ht="22.8" customHeight="1">
      <c r="A82" s="41"/>
      <c r="B82" s="42"/>
      <c r="C82" s="102" t="s">
        <v>111</v>
      </c>
      <c r="D82" s="43"/>
      <c r="E82" s="43"/>
      <c r="F82" s="43"/>
      <c r="G82" s="43"/>
      <c r="H82" s="43"/>
      <c r="I82" s="43"/>
      <c r="J82" s="186">
        <f>BK82</f>
        <v>0</v>
      </c>
      <c r="K82" s="43"/>
      <c r="L82" s="47"/>
      <c r="M82" s="98"/>
      <c r="N82" s="187"/>
      <c r="O82" s="99"/>
      <c r="P82" s="188">
        <f>P83+P230</f>
        <v>0</v>
      </c>
      <c r="Q82" s="99"/>
      <c r="R82" s="188">
        <f>R83+R230</f>
        <v>23.341350000000002</v>
      </c>
      <c r="S82" s="99"/>
      <c r="T82" s="189">
        <f>T83+T230</f>
        <v>50.676000000000009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20" t="s">
        <v>68</v>
      </c>
      <c r="AU82" s="20" t="s">
        <v>90</v>
      </c>
      <c r="BK82" s="190">
        <f>BK83+BK230</f>
        <v>0</v>
      </c>
    </row>
    <row r="83" s="12" customFormat="1" ht="25.92" customHeight="1">
      <c r="A83" s="12"/>
      <c r="B83" s="191"/>
      <c r="C83" s="192"/>
      <c r="D83" s="193" t="s">
        <v>68</v>
      </c>
      <c r="E83" s="194" t="s">
        <v>251</v>
      </c>
      <c r="F83" s="194" t="s">
        <v>252</v>
      </c>
      <c r="G83" s="192"/>
      <c r="H83" s="192"/>
      <c r="I83" s="195"/>
      <c r="J83" s="196">
        <f>BK83</f>
        <v>0</v>
      </c>
      <c r="K83" s="192"/>
      <c r="L83" s="197"/>
      <c r="M83" s="198"/>
      <c r="N83" s="199"/>
      <c r="O83" s="199"/>
      <c r="P83" s="200">
        <f>P84</f>
        <v>0</v>
      </c>
      <c r="Q83" s="199"/>
      <c r="R83" s="200">
        <f>R84</f>
        <v>23.341350000000002</v>
      </c>
      <c r="S83" s="199"/>
      <c r="T83" s="201">
        <f>T84</f>
        <v>50.676000000000009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135</v>
      </c>
      <c r="AT83" s="203" t="s">
        <v>68</v>
      </c>
      <c r="AU83" s="203" t="s">
        <v>69</v>
      </c>
      <c r="AY83" s="202" t="s">
        <v>114</v>
      </c>
      <c r="BK83" s="204">
        <f>BK84</f>
        <v>0</v>
      </c>
    </row>
    <row r="84" s="12" customFormat="1" ht="22.8" customHeight="1">
      <c r="A84" s="12"/>
      <c r="B84" s="191"/>
      <c r="C84" s="192"/>
      <c r="D84" s="193" t="s">
        <v>68</v>
      </c>
      <c r="E84" s="205" t="s">
        <v>441</v>
      </c>
      <c r="F84" s="205" t="s">
        <v>442</v>
      </c>
      <c r="G84" s="192"/>
      <c r="H84" s="192"/>
      <c r="I84" s="195"/>
      <c r="J84" s="206">
        <f>BK84</f>
        <v>0</v>
      </c>
      <c r="K84" s="192"/>
      <c r="L84" s="197"/>
      <c r="M84" s="198"/>
      <c r="N84" s="199"/>
      <c r="O84" s="199"/>
      <c r="P84" s="200">
        <f>SUM(P85:P229)</f>
        <v>0</v>
      </c>
      <c r="Q84" s="199"/>
      <c r="R84" s="200">
        <f>SUM(R85:R229)</f>
        <v>23.341350000000002</v>
      </c>
      <c r="S84" s="199"/>
      <c r="T84" s="201">
        <f>SUM(T85:T229)</f>
        <v>50.676000000000009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2" t="s">
        <v>135</v>
      </c>
      <c r="AT84" s="203" t="s">
        <v>68</v>
      </c>
      <c r="AU84" s="203" t="s">
        <v>77</v>
      </c>
      <c r="AY84" s="202" t="s">
        <v>114</v>
      </c>
      <c r="BK84" s="204">
        <f>SUM(BK85:BK229)</f>
        <v>0</v>
      </c>
    </row>
    <row r="85" s="2" customFormat="1" ht="24.15" customHeight="1">
      <c r="A85" s="41"/>
      <c r="B85" s="42"/>
      <c r="C85" s="207" t="s">
        <v>77</v>
      </c>
      <c r="D85" s="207" t="s">
        <v>117</v>
      </c>
      <c r="E85" s="208" t="s">
        <v>762</v>
      </c>
      <c r="F85" s="209" t="s">
        <v>763</v>
      </c>
      <c r="G85" s="210" t="s">
        <v>606</v>
      </c>
      <c r="H85" s="211">
        <v>6</v>
      </c>
      <c r="I85" s="212"/>
      <c r="J85" s="213">
        <f>ROUND(I85*H85,2)</f>
        <v>0</v>
      </c>
      <c r="K85" s="209" t="s">
        <v>138</v>
      </c>
      <c r="L85" s="47"/>
      <c r="M85" s="214" t="s">
        <v>19</v>
      </c>
      <c r="N85" s="215" t="s">
        <v>40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258</v>
      </c>
      <c r="AT85" s="218" t="s">
        <v>117</v>
      </c>
      <c r="AU85" s="218" t="s">
        <v>79</v>
      </c>
      <c r="AY85" s="20" t="s">
        <v>114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77</v>
      </c>
      <c r="BK85" s="219">
        <f>ROUND(I85*H85,2)</f>
        <v>0</v>
      </c>
      <c r="BL85" s="20" t="s">
        <v>258</v>
      </c>
      <c r="BM85" s="218" t="s">
        <v>764</v>
      </c>
    </row>
    <row r="86" s="2" customFormat="1">
      <c r="A86" s="41"/>
      <c r="B86" s="42"/>
      <c r="C86" s="43"/>
      <c r="D86" s="247" t="s">
        <v>140</v>
      </c>
      <c r="E86" s="43"/>
      <c r="F86" s="248" t="s">
        <v>765</v>
      </c>
      <c r="G86" s="43"/>
      <c r="H86" s="43"/>
      <c r="I86" s="222"/>
      <c r="J86" s="43"/>
      <c r="K86" s="43"/>
      <c r="L86" s="47"/>
      <c r="M86" s="223"/>
      <c r="N86" s="224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140</v>
      </c>
      <c r="AU86" s="20" t="s">
        <v>79</v>
      </c>
    </row>
    <row r="87" s="15" customFormat="1">
      <c r="A87" s="15"/>
      <c r="B87" s="252"/>
      <c r="C87" s="253"/>
      <c r="D87" s="220" t="s">
        <v>126</v>
      </c>
      <c r="E87" s="254" t="s">
        <v>19</v>
      </c>
      <c r="F87" s="255" t="s">
        <v>766</v>
      </c>
      <c r="G87" s="253"/>
      <c r="H87" s="254" t="s">
        <v>19</v>
      </c>
      <c r="I87" s="256"/>
      <c r="J87" s="253"/>
      <c r="K87" s="253"/>
      <c r="L87" s="257"/>
      <c r="M87" s="258"/>
      <c r="N87" s="259"/>
      <c r="O87" s="259"/>
      <c r="P87" s="259"/>
      <c r="Q87" s="259"/>
      <c r="R87" s="259"/>
      <c r="S87" s="259"/>
      <c r="T87" s="260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T87" s="261" t="s">
        <v>126</v>
      </c>
      <c r="AU87" s="261" t="s">
        <v>79</v>
      </c>
      <c r="AV87" s="15" t="s">
        <v>77</v>
      </c>
      <c r="AW87" s="15" t="s">
        <v>31</v>
      </c>
      <c r="AX87" s="15" t="s">
        <v>69</v>
      </c>
      <c r="AY87" s="261" t="s">
        <v>114</v>
      </c>
    </row>
    <row r="88" s="13" customFormat="1">
      <c r="A88" s="13"/>
      <c r="B88" s="225"/>
      <c r="C88" s="226"/>
      <c r="D88" s="220" t="s">
        <v>126</v>
      </c>
      <c r="E88" s="227" t="s">
        <v>19</v>
      </c>
      <c r="F88" s="228" t="s">
        <v>767</v>
      </c>
      <c r="G88" s="226"/>
      <c r="H88" s="229">
        <v>0.80000000000000004</v>
      </c>
      <c r="I88" s="230"/>
      <c r="J88" s="226"/>
      <c r="K88" s="226"/>
      <c r="L88" s="231"/>
      <c r="M88" s="232"/>
      <c r="N88" s="233"/>
      <c r="O88" s="233"/>
      <c r="P88" s="233"/>
      <c r="Q88" s="233"/>
      <c r="R88" s="233"/>
      <c r="S88" s="233"/>
      <c r="T88" s="234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126</v>
      </c>
      <c r="AU88" s="235" t="s">
        <v>79</v>
      </c>
      <c r="AV88" s="13" t="s">
        <v>79</v>
      </c>
      <c r="AW88" s="13" t="s">
        <v>31</v>
      </c>
      <c r="AX88" s="13" t="s">
        <v>69</v>
      </c>
      <c r="AY88" s="235" t="s">
        <v>114</v>
      </c>
    </row>
    <row r="89" s="13" customFormat="1">
      <c r="A89" s="13"/>
      <c r="B89" s="225"/>
      <c r="C89" s="226"/>
      <c r="D89" s="220" t="s">
        <v>126</v>
      </c>
      <c r="E89" s="227" t="s">
        <v>19</v>
      </c>
      <c r="F89" s="228" t="s">
        <v>768</v>
      </c>
      <c r="G89" s="226"/>
      <c r="H89" s="229">
        <v>2.7999999999999998</v>
      </c>
      <c r="I89" s="230"/>
      <c r="J89" s="226"/>
      <c r="K89" s="226"/>
      <c r="L89" s="231"/>
      <c r="M89" s="232"/>
      <c r="N89" s="233"/>
      <c r="O89" s="233"/>
      <c r="P89" s="233"/>
      <c r="Q89" s="233"/>
      <c r="R89" s="233"/>
      <c r="S89" s="233"/>
      <c r="T89" s="234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126</v>
      </c>
      <c r="AU89" s="235" t="s">
        <v>79</v>
      </c>
      <c r="AV89" s="13" t="s">
        <v>79</v>
      </c>
      <c r="AW89" s="13" t="s">
        <v>31</v>
      </c>
      <c r="AX89" s="13" t="s">
        <v>69</v>
      </c>
      <c r="AY89" s="235" t="s">
        <v>114</v>
      </c>
    </row>
    <row r="90" s="13" customFormat="1">
      <c r="A90" s="13"/>
      <c r="B90" s="225"/>
      <c r="C90" s="226"/>
      <c r="D90" s="220" t="s">
        <v>126</v>
      </c>
      <c r="E90" s="227" t="s">
        <v>19</v>
      </c>
      <c r="F90" s="228" t="s">
        <v>769</v>
      </c>
      <c r="G90" s="226"/>
      <c r="H90" s="229">
        <v>2.3999999999999999</v>
      </c>
      <c r="I90" s="230"/>
      <c r="J90" s="226"/>
      <c r="K90" s="226"/>
      <c r="L90" s="231"/>
      <c r="M90" s="232"/>
      <c r="N90" s="233"/>
      <c r="O90" s="233"/>
      <c r="P90" s="233"/>
      <c r="Q90" s="233"/>
      <c r="R90" s="233"/>
      <c r="S90" s="233"/>
      <c r="T90" s="234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5" t="s">
        <v>126</v>
      </c>
      <c r="AU90" s="235" t="s">
        <v>79</v>
      </c>
      <c r="AV90" s="13" t="s">
        <v>79</v>
      </c>
      <c r="AW90" s="13" t="s">
        <v>31</v>
      </c>
      <c r="AX90" s="13" t="s">
        <v>69</v>
      </c>
      <c r="AY90" s="235" t="s">
        <v>114</v>
      </c>
    </row>
    <row r="91" s="14" customFormat="1">
      <c r="A91" s="14"/>
      <c r="B91" s="236"/>
      <c r="C91" s="237"/>
      <c r="D91" s="220" t="s">
        <v>126</v>
      </c>
      <c r="E91" s="238" t="s">
        <v>19</v>
      </c>
      <c r="F91" s="239" t="s">
        <v>128</v>
      </c>
      <c r="G91" s="237"/>
      <c r="H91" s="240">
        <v>6</v>
      </c>
      <c r="I91" s="241"/>
      <c r="J91" s="237"/>
      <c r="K91" s="237"/>
      <c r="L91" s="242"/>
      <c r="M91" s="243"/>
      <c r="N91" s="244"/>
      <c r="O91" s="244"/>
      <c r="P91" s="244"/>
      <c r="Q91" s="244"/>
      <c r="R91" s="244"/>
      <c r="S91" s="244"/>
      <c r="T91" s="245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6" t="s">
        <v>126</v>
      </c>
      <c r="AU91" s="246" t="s">
        <v>79</v>
      </c>
      <c r="AV91" s="14" t="s">
        <v>129</v>
      </c>
      <c r="AW91" s="14" t="s">
        <v>31</v>
      </c>
      <c r="AX91" s="14" t="s">
        <v>77</v>
      </c>
      <c r="AY91" s="246" t="s">
        <v>114</v>
      </c>
    </row>
    <row r="92" s="2" customFormat="1" ht="16.5" customHeight="1">
      <c r="A92" s="41"/>
      <c r="B92" s="42"/>
      <c r="C92" s="207" t="s">
        <v>79</v>
      </c>
      <c r="D92" s="207" t="s">
        <v>117</v>
      </c>
      <c r="E92" s="208" t="s">
        <v>770</v>
      </c>
      <c r="F92" s="209" t="s">
        <v>771</v>
      </c>
      <c r="G92" s="210" t="s">
        <v>606</v>
      </c>
      <c r="H92" s="211">
        <v>198.28</v>
      </c>
      <c r="I92" s="212"/>
      <c r="J92" s="213">
        <f>ROUND(I92*H92,2)</f>
        <v>0</v>
      </c>
      <c r="K92" s="209" t="s">
        <v>138</v>
      </c>
      <c r="L92" s="47"/>
      <c r="M92" s="214" t="s">
        <v>19</v>
      </c>
      <c r="N92" s="215" t="s">
        <v>40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258</v>
      </c>
      <c r="AT92" s="218" t="s">
        <v>117</v>
      </c>
      <c r="AU92" s="218" t="s">
        <v>79</v>
      </c>
      <c r="AY92" s="20" t="s">
        <v>114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77</v>
      </c>
      <c r="BK92" s="219">
        <f>ROUND(I92*H92,2)</f>
        <v>0</v>
      </c>
      <c r="BL92" s="20" t="s">
        <v>258</v>
      </c>
      <c r="BM92" s="218" t="s">
        <v>772</v>
      </c>
    </row>
    <row r="93" s="2" customFormat="1">
      <c r="A93" s="41"/>
      <c r="B93" s="42"/>
      <c r="C93" s="43"/>
      <c r="D93" s="247" t="s">
        <v>140</v>
      </c>
      <c r="E93" s="43"/>
      <c r="F93" s="248" t="s">
        <v>773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140</v>
      </c>
      <c r="AU93" s="20" t="s">
        <v>79</v>
      </c>
    </row>
    <row r="94" s="13" customFormat="1">
      <c r="A94" s="13"/>
      <c r="B94" s="225"/>
      <c r="C94" s="226"/>
      <c r="D94" s="220" t="s">
        <v>126</v>
      </c>
      <c r="E94" s="227" t="s">
        <v>19</v>
      </c>
      <c r="F94" s="228" t="s">
        <v>774</v>
      </c>
      <c r="G94" s="226"/>
      <c r="H94" s="229">
        <v>192.28</v>
      </c>
      <c r="I94" s="230"/>
      <c r="J94" s="226"/>
      <c r="K94" s="226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126</v>
      </c>
      <c r="AU94" s="235" t="s">
        <v>79</v>
      </c>
      <c r="AV94" s="13" t="s">
        <v>79</v>
      </c>
      <c r="AW94" s="13" t="s">
        <v>31</v>
      </c>
      <c r="AX94" s="13" t="s">
        <v>69</v>
      </c>
      <c r="AY94" s="235" t="s">
        <v>114</v>
      </c>
    </row>
    <row r="95" s="13" customFormat="1">
      <c r="A95" s="13"/>
      <c r="B95" s="225"/>
      <c r="C95" s="226"/>
      <c r="D95" s="220" t="s">
        <v>126</v>
      </c>
      <c r="E95" s="227" t="s">
        <v>19</v>
      </c>
      <c r="F95" s="228" t="s">
        <v>775</v>
      </c>
      <c r="G95" s="226"/>
      <c r="H95" s="229">
        <v>6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126</v>
      </c>
      <c r="AU95" s="235" t="s">
        <v>79</v>
      </c>
      <c r="AV95" s="13" t="s">
        <v>79</v>
      </c>
      <c r="AW95" s="13" t="s">
        <v>31</v>
      </c>
      <c r="AX95" s="13" t="s">
        <v>69</v>
      </c>
      <c r="AY95" s="235" t="s">
        <v>114</v>
      </c>
    </row>
    <row r="96" s="14" customFormat="1">
      <c r="A96" s="14"/>
      <c r="B96" s="236"/>
      <c r="C96" s="237"/>
      <c r="D96" s="220" t="s">
        <v>126</v>
      </c>
      <c r="E96" s="238" t="s">
        <v>19</v>
      </c>
      <c r="F96" s="239" t="s">
        <v>128</v>
      </c>
      <c r="G96" s="237"/>
      <c r="H96" s="240">
        <v>198.28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126</v>
      </c>
      <c r="AU96" s="246" t="s">
        <v>79</v>
      </c>
      <c r="AV96" s="14" t="s">
        <v>129</v>
      </c>
      <c r="AW96" s="14" t="s">
        <v>31</v>
      </c>
      <c r="AX96" s="14" t="s">
        <v>77</v>
      </c>
      <c r="AY96" s="246" t="s">
        <v>114</v>
      </c>
    </row>
    <row r="97" s="2" customFormat="1" ht="24.15" customHeight="1">
      <c r="A97" s="41"/>
      <c r="B97" s="42"/>
      <c r="C97" s="207" t="s">
        <v>135</v>
      </c>
      <c r="D97" s="207" t="s">
        <v>117</v>
      </c>
      <c r="E97" s="208" t="s">
        <v>776</v>
      </c>
      <c r="F97" s="209" t="s">
        <v>777</v>
      </c>
      <c r="G97" s="210" t="s">
        <v>606</v>
      </c>
      <c r="H97" s="211">
        <v>6</v>
      </c>
      <c r="I97" s="212"/>
      <c r="J97" s="213">
        <f>ROUND(I97*H97,2)</f>
        <v>0</v>
      </c>
      <c r="K97" s="209" t="s">
        <v>138</v>
      </c>
      <c r="L97" s="47"/>
      <c r="M97" s="214" t="s">
        <v>19</v>
      </c>
      <c r="N97" s="215" t="s">
        <v>40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258</v>
      </c>
      <c r="AT97" s="218" t="s">
        <v>117</v>
      </c>
      <c r="AU97" s="218" t="s">
        <v>79</v>
      </c>
      <c r="AY97" s="20" t="s">
        <v>114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77</v>
      </c>
      <c r="BK97" s="219">
        <f>ROUND(I97*H97,2)</f>
        <v>0</v>
      </c>
      <c r="BL97" s="20" t="s">
        <v>258</v>
      </c>
      <c r="BM97" s="218" t="s">
        <v>778</v>
      </c>
    </row>
    <row r="98" s="2" customFormat="1">
      <c r="A98" s="41"/>
      <c r="B98" s="42"/>
      <c r="C98" s="43"/>
      <c r="D98" s="247" t="s">
        <v>140</v>
      </c>
      <c r="E98" s="43"/>
      <c r="F98" s="248" t="s">
        <v>779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140</v>
      </c>
      <c r="AU98" s="20" t="s">
        <v>79</v>
      </c>
    </row>
    <row r="99" s="15" customFormat="1">
      <c r="A99" s="15"/>
      <c r="B99" s="252"/>
      <c r="C99" s="253"/>
      <c r="D99" s="220" t="s">
        <v>126</v>
      </c>
      <c r="E99" s="254" t="s">
        <v>19</v>
      </c>
      <c r="F99" s="255" t="s">
        <v>780</v>
      </c>
      <c r="G99" s="253"/>
      <c r="H99" s="254" t="s">
        <v>19</v>
      </c>
      <c r="I99" s="256"/>
      <c r="J99" s="253"/>
      <c r="K99" s="253"/>
      <c r="L99" s="257"/>
      <c r="M99" s="258"/>
      <c r="N99" s="259"/>
      <c r="O99" s="259"/>
      <c r="P99" s="259"/>
      <c r="Q99" s="259"/>
      <c r="R99" s="259"/>
      <c r="S99" s="259"/>
      <c r="T99" s="260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61" t="s">
        <v>126</v>
      </c>
      <c r="AU99" s="261" t="s">
        <v>79</v>
      </c>
      <c r="AV99" s="15" t="s">
        <v>77</v>
      </c>
      <c r="AW99" s="15" t="s">
        <v>31</v>
      </c>
      <c r="AX99" s="15" t="s">
        <v>69</v>
      </c>
      <c r="AY99" s="261" t="s">
        <v>114</v>
      </c>
    </row>
    <row r="100" s="13" customFormat="1">
      <c r="A100" s="13"/>
      <c r="B100" s="225"/>
      <c r="C100" s="226"/>
      <c r="D100" s="220" t="s">
        <v>126</v>
      </c>
      <c r="E100" s="227" t="s">
        <v>19</v>
      </c>
      <c r="F100" s="228" t="s">
        <v>767</v>
      </c>
      <c r="G100" s="226"/>
      <c r="H100" s="229">
        <v>0.80000000000000004</v>
      </c>
      <c r="I100" s="230"/>
      <c r="J100" s="226"/>
      <c r="K100" s="226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126</v>
      </c>
      <c r="AU100" s="235" t="s">
        <v>79</v>
      </c>
      <c r="AV100" s="13" t="s">
        <v>79</v>
      </c>
      <c r="AW100" s="13" t="s">
        <v>31</v>
      </c>
      <c r="AX100" s="13" t="s">
        <v>69</v>
      </c>
      <c r="AY100" s="235" t="s">
        <v>114</v>
      </c>
    </row>
    <row r="101" s="13" customFormat="1">
      <c r="A101" s="13"/>
      <c r="B101" s="225"/>
      <c r="C101" s="226"/>
      <c r="D101" s="220" t="s">
        <v>126</v>
      </c>
      <c r="E101" s="227" t="s">
        <v>19</v>
      </c>
      <c r="F101" s="228" t="s">
        <v>768</v>
      </c>
      <c r="G101" s="226"/>
      <c r="H101" s="229">
        <v>2.7999999999999998</v>
      </c>
      <c r="I101" s="230"/>
      <c r="J101" s="226"/>
      <c r="K101" s="226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126</v>
      </c>
      <c r="AU101" s="235" t="s">
        <v>79</v>
      </c>
      <c r="AV101" s="13" t="s">
        <v>79</v>
      </c>
      <c r="AW101" s="13" t="s">
        <v>31</v>
      </c>
      <c r="AX101" s="13" t="s">
        <v>69</v>
      </c>
      <c r="AY101" s="235" t="s">
        <v>114</v>
      </c>
    </row>
    <row r="102" s="13" customFormat="1">
      <c r="A102" s="13"/>
      <c r="B102" s="225"/>
      <c r="C102" s="226"/>
      <c r="D102" s="220" t="s">
        <v>126</v>
      </c>
      <c r="E102" s="227" t="s">
        <v>19</v>
      </c>
      <c r="F102" s="228" t="s">
        <v>769</v>
      </c>
      <c r="G102" s="226"/>
      <c r="H102" s="229">
        <v>2.3999999999999999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126</v>
      </c>
      <c r="AU102" s="235" t="s">
        <v>79</v>
      </c>
      <c r="AV102" s="13" t="s">
        <v>79</v>
      </c>
      <c r="AW102" s="13" t="s">
        <v>31</v>
      </c>
      <c r="AX102" s="13" t="s">
        <v>69</v>
      </c>
      <c r="AY102" s="235" t="s">
        <v>114</v>
      </c>
    </row>
    <row r="103" s="14" customFormat="1">
      <c r="A103" s="14"/>
      <c r="B103" s="236"/>
      <c r="C103" s="237"/>
      <c r="D103" s="220" t="s">
        <v>126</v>
      </c>
      <c r="E103" s="238" t="s">
        <v>19</v>
      </c>
      <c r="F103" s="239" t="s">
        <v>128</v>
      </c>
      <c r="G103" s="237"/>
      <c r="H103" s="240">
        <v>6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126</v>
      </c>
      <c r="AU103" s="246" t="s">
        <v>79</v>
      </c>
      <c r="AV103" s="14" t="s">
        <v>129</v>
      </c>
      <c r="AW103" s="14" t="s">
        <v>31</v>
      </c>
      <c r="AX103" s="14" t="s">
        <v>77</v>
      </c>
      <c r="AY103" s="246" t="s">
        <v>114</v>
      </c>
    </row>
    <row r="104" s="2" customFormat="1" ht="16.5" customHeight="1">
      <c r="A104" s="41"/>
      <c r="B104" s="42"/>
      <c r="C104" s="207" t="s">
        <v>129</v>
      </c>
      <c r="D104" s="207" t="s">
        <v>117</v>
      </c>
      <c r="E104" s="208" t="s">
        <v>781</v>
      </c>
      <c r="F104" s="209" t="s">
        <v>782</v>
      </c>
      <c r="G104" s="210" t="s">
        <v>606</v>
      </c>
      <c r="H104" s="211">
        <v>6</v>
      </c>
      <c r="I104" s="212"/>
      <c r="J104" s="213">
        <f>ROUND(I104*H104,2)</f>
        <v>0</v>
      </c>
      <c r="K104" s="209" t="s">
        <v>138</v>
      </c>
      <c r="L104" s="47"/>
      <c r="M104" s="214" t="s">
        <v>19</v>
      </c>
      <c r="N104" s="215" t="s">
        <v>40</v>
      </c>
      <c r="O104" s="87"/>
      <c r="P104" s="216">
        <f>O104*H104</f>
        <v>0</v>
      </c>
      <c r="Q104" s="216">
        <v>3.0000000000000001E-05</v>
      </c>
      <c r="R104" s="216">
        <f>Q104*H104</f>
        <v>0.00018000000000000001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258</v>
      </c>
      <c r="AT104" s="218" t="s">
        <v>117</v>
      </c>
      <c r="AU104" s="218" t="s">
        <v>79</v>
      </c>
      <c r="AY104" s="20" t="s">
        <v>114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77</v>
      </c>
      <c r="BK104" s="219">
        <f>ROUND(I104*H104,2)</f>
        <v>0</v>
      </c>
      <c r="BL104" s="20" t="s">
        <v>258</v>
      </c>
      <c r="BM104" s="218" t="s">
        <v>783</v>
      </c>
    </row>
    <row r="105" s="2" customFormat="1">
      <c r="A105" s="41"/>
      <c r="B105" s="42"/>
      <c r="C105" s="43"/>
      <c r="D105" s="247" t="s">
        <v>140</v>
      </c>
      <c r="E105" s="43"/>
      <c r="F105" s="248" t="s">
        <v>784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140</v>
      </c>
      <c r="AU105" s="20" t="s">
        <v>79</v>
      </c>
    </row>
    <row r="106" s="15" customFormat="1">
      <c r="A106" s="15"/>
      <c r="B106" s="252"/>
      <c r="C106" s="253"/>
      <c r="D106" s="220" t="s">
        <v>126</v>
      </c>
      <c r="E106" s="254" t="s">
        <v>19</v>
      </c>
      <c r="F106" s="255" t="s">
        <v>785</v>
      </c>
      <c r="G106" s="253"/>
      <c r="H106" s="254" t="s">
        <v>19</v>
      </c>
      <c r="I106" s="256"/>
      <c r="J106" s="253"/>
      <c r="K106" s="253"/>
      <c r="L106" s="257"/>
      <c r="M106" s="258"/>
      <c r="N106" s="259"/>
      <c r="O106" s="259"/>
      <c r="P106" s="259"/>
      <c r="Q106" s="259"/>
      <c r="R106" s="259"/>
      <c r="S106" s="259"/>
      <c r="T106" s="260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61" t="s">
        <v>126</v>
      </c>
      <c r="AU106" s="261" t="s">
        <v>79</v>
      </c>
      <c r="AV106" s="15" t="s">
        <v>77</v>
      </c>
      <c r="AW106" s="15" t="s">
        <v>31</v>
      </c>
      <c r="AX106" s="15" t="s">
        <v>69</v>
      </c>
      <c r="AY106" s="261" t="s">
        <v>114</v>
      </c>
    </row>
    <row r="107" s="13" customFormat="1">
      <c r="A107" s="13"/>
      <c r="B107" s="225"/>
      <c r="C107" s="226"/>
      <c r="D107" s="220" t="s">
        <v>126</v>
      </c>
      <c r="E107" s="227" t="s">
        <v>19</v>
      </c>
      <c r="F107" s="228" t="s">
        <v>767</v>
      </c>
      <c r="G107" s="226"/>
      <c r="H107" s="229">
        <v>0.80000000000000004</v>
      </c>
      <c r="I107" s="230"/>
      <c r="J107" s="226"/>
      <c r="K107" s="226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126</v>
      </c>
      <c r="AU107" s="235" t="s">
        <v>79</v>
      </c>
      <c r="AV107" s="13" t="s">
        <v>79</v>
      </c>
      <c r="AW107" s="13" t="s">
        <v>31</v>
      </c>
      <c r="AX107" s="13" t="s">
        <v>69</v>
      </c>
      <c r="AY107" s="235" t="s">
        <v>114</v>
      </c>
    </row>
    <row r="108" s="13" customFormat="1">
      <c r="A108" s="13"/>
      <c r="B108" s="225"/>
      <c r="C108" s="226"/>
      <c r="D108" s="220" t="s">
        <v>126</v>
      </c>
      <c r="E108" s="227" t="s">
        <v>19</v>
      </c>
      <c r="F108" s="228" t="s">
        <v>768</v>
      </c>
      <c r="G108" s="226"/>
      <c r="H108" s="229">
        <v>2.7999999999999998</v>
      </c>
      <c r="I108" s="230"/>
      <c r="J108" s="226"/>
      <c r="K108" s="226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126</v>
      </c>
      <c r="AU108" s="235" t="s">
        <v>79</v>
      </c>
      <c r="AV108" s="13" t="s">
        <v>79</v>
      </c>
      <c r="AW108" s="13" t="s">
        <v>31</v>
      </c>
      <c r="AX108" s="13" t="s">
        <v>69</v>
      </c>
      <c r="AY108" s="235" t="s">
        <v>114</v>
      </c>
    </row>
    <row r="109" s="13" customFormat="1">
      <c r="A109" s="13"/>
      <c r="B109" s="225"/>
      <c r="C109" s="226"/>
      <c r="D109" s="220" t="s">
        <v>126</v>
      </c>
      <c r="E109" s="227" t="s">
        <v>19</v>
      </c>
      <c r="F109" s="228" t="s">
        <v>769</v>
      </c>
      <c r="G109" s="226"/>
      <c r="H109" s="229">
        <v>2.3999999999999999</v>
      </c>
      <c r="I109" s="230"/>
      <c r="J109" s="226"/>
      <c r="K109" s="226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126</v>
      </c>
      <c r="AU109" s="235" t="s">
        <v>79</v>
      </c>
      <c r="AV109" s="13" t="s">
        <v>79</v>
      </c>
      <c r="AW109" s="13" t="s">
        <v>31</v>
      </c>
      <c r="AX109" s="13" t="s">
        <v>69</v>
      </c>
      <c r="AY109" s="235" t="s">
        <v>114</v>
      </c>
    </row>
    <row r="110" s="14" customFormat="1">
      <c r="A110" s="14"/>
      <c r="B110" s="236"/>
      <c r="C110" s="237"/>
      <c r="D110" s="220" t="s">
        <v>126</v>
      </c>
      <c r="E110" s="238" t="s">
        <v>19</v>
      </c>
      <c r="F110" s="239" t="s">
        <v>128</v>
      </c>
      <c r="G110" s="237"/>
      <c r="H110" s="240">
        <v>6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126</v>
      </c>
      <c r="AU110" s="246" t="s">
        <v>79</v>
      </c>
      <c r="AV110" s="14" t="s">
        <v>129</v>
      </c>
      <c r="AW110" s="14" t="s">
        <v>31</v>
      </c>
      <c r="AX110" s="14" t="s">
        <v>77</v>
      </c>
      <c r="AY110" s="246" t="s">
        <v>114</v>
      </c>
    </row>
    <row r="111" s="2" customFormat="1" ht="24.15" customHeight="1">
      <c r="A111" s="41"/>
      <c r="B111" s="42"/>
      <c r="C111" s="207" t="s">
        <v>113</v>
      </c>
      <c r="D111" s="207" t="s">
        <v>117</v>
      </c>
      <c r="E111" s="208" t="s">
        <v>786</v>
      </c>
      <c r="F111" s="209" t="s">
        <v>787</v>
      </c>
      <c r="G111" s="210" t="s">
        <v>606</v>
      </c>
      <c r="H111" s="211">
        <v>17.100000000000001</v>
      </c>
      <c r="I111" s="212"/>
      <c r="J111" s="213">
        <f>ROUND(I111*H111,2)</f>
        <v>0</v>
      </c>
      <c r="K111" s="209" t="s">
        <v>138</v>
      </c>
      <c r="L111" s="47"/>
      <c r="M111" s="214" t="s">
        <v>19</v>
      </c>
      <c r="N111" s="215" t="s">
        <v>40</v>
      </c>
      <c r="O111" s="87"/>
      <c r="P111" s="216">
        <f>O111*H111</f>
        <v>0</v>
      </c>
      <c r="Q111" s="216">
        <v>0.16700000000000001</v>
      </c>
      <c r="R111" s="216">
        <f>Q111*H111</f>
        <v>2.8557000000000006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258</v>
      </c>
      <c r="AT111" s="218" t="s">
        <v>117</v>
      </c>
      <c r="AU111" s="218" t="s">
        <v>79</v>
      </c>
      <c r="AY111" s="20" t="s">
        <v>114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77</v>
      </c>
      <c r="BK111" s="219">
        <f>ROUND(I111*H111,2)</f>
        <v>0</v>
      </c>
      <c r="BL111" s="20" t="s">
        <v>258</v>
      </c>
      <c r="BM111" s="218" t="s">
        <v>788</v>
      </c>
    </row>
    <row r="112" s="2" customFormat="1">
      <c r="A112" s="41"/>
      <c r="B112" s="42"/>
      <c r="C112" s="43"/>
      <c r="D112" s="247" t="s">
        <v>140</v>
      </c>
      <c r="E112" s="43"/>
      <c r="F112" s="248" t="s">
        <v>789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140</v>
      </c>
      <c r="AU112" s="20" t="s">
        <v>79</v>
      </c>
    </row>
    <row r="113" s="15" customFormat="1">
      <c r="A113" s="15"/>
      <c r="B113" s="252"/>
      <c r="C113" s="253"/>
      <c r="D113" s="220" t="s">
        <v>126</v>
      </c>
      <c r="E113" s="254" t="s">
        <v>19</v>
      </c>
      <c r="F113" s="255" t="s">
        <v>790</v>
      </c>
      <c r="G113" s="253"/>
      <c r="H113" s="254" t="s">
        <v>19</v>
      </c>
      <c r="I113" s="256"/>
      <c r="J113" s="253"/>
      <c r="K113" s="253"/>
      <c r="L113" s="257"/>
      <c r="M113" s="258"/>
      <c r="N113" s="259"/>
      <c r="O113" s="259"/>
      <c r="P113" s="259"/>
      <c r="Q113" s="259"/>
      <c r="R113" s="259"/>
      <c r="S113" s="259"/>
      <c r="T113" s="260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61" t="s">
        <v>126</v>
      </c>
      <c r="AU113" s="261" t="s">
        <v>79</v>
      </c>
      <c r="AV113" s="15" t="s">
        <v>77</v>
      </c>
      <c r="AW113" s="15" t="s">
        <v>31</v>
      </c>
      <c r="AX113" s="15" t="s">
        <v>69</v>
      </c>
      <c r="AY113" s="261" t="s">
        <v>114</v>
      </c>
    </row>
    <row r="114" s="13" customFormat="1">
      <c r="A114" s="13"/>
      <c r="B114" s="225"/>
      <c r="C114" s="226"/>
      <c r="D114" s="220" t="s">
        <v>126</v>
      </c>
      <c r="E114" s="227" t="s">
        <v>19</v>
      </c>
      <c r="F114" s="228" t="s">
        <v>791</v>
      </c>
      <c r="G114" s="226"/>
      <c r="H114" s="229">
        <v>17.100000000000001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126</v>
      </c>
      <c r="AU114" s="235" t="s">
        <v>79</v>
      </c>
      <c r="AV114" s="13" t="s">
        <v>79</v>
      </c>
      <c r="AW114" s="13" t="s">
        <v>31</v>
      </c>
      <c r="AX114" s="13" t="s">
        <v>69</v>
      </c>
      <c r="AY114" s="235" t="s">
        <v>114</v>
      </c>
    </row>
    <row r="115" s="16" customFormat="1">
      <c r="A115" s="16"/>
      <c r="B115" s="272"/>
      <c r="C115" s="273"/>
      <c r="D115" s="220" t="s">
        <v>126</v>
      </c>
      <c r="E115" s="274" t="s">
        <v>19</v>
      </c>
      <c r="F115" s="275" t="s">
        <v>652</v>
      </c>
      <c r="G115" s="273"/>
      <c r="H115" s="276">
        <v>17.100000000000001</v>
      </c>
      <c r="I115" s="277"/>
      <c r="J115" s="273"/>
      <c r="K115" s="273"/>
      <c r="L115" s="278"/>
      <c r="M115" s="279"/>
      <c r="N115" s="280"/>
      <c r="O115" s="280"/>
      <c r="P115" s="280"/>
      <c r="Q115" s="280"/>
      <c r="R115" s="280"/>
      <c r="S115" s="280"/>
      <c r="T115" s="281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82" t="s">
        <v>126</v>
      </c>
      <c r="AU115" s="282" t="s">
        <v>79</v>
      </c>
      <c r="AV115" s="16" t="s">
        <v>135</v>
      </c>
      <c r="AW115" s="16" t="s">
        <v>31</v>
      </c>
      <c r="AX115" s="16" t="s">
        <v>69</v>
      </c>
      <c r="AY115" s="282" t="s">
        <v>114</v>
      </c>
    </row>
    <row r="116" s="14" customFormat="1">
      <c r="A116" s="14"/>
      <c r="B116" s="236"/>
      <c r="C116" s="237"/>
      <c r="D116" s="220" t="s">
        <v>126</v>
      </c>
      <c r="E116" s="238" t="s">
        <v>19</v>
      </c>
      <c r="F116" s="239" t="s">
        <v>128</v>
      </c>
      <c r="G116" s="237"/>
      <c r="H116" s="240">
        <v>17.100000000000001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126</v>
      </c>
      <c r="AU116" s="246" t="s">
        <v>79</v>
      </c>
      <c r="AV116" s="14" t="s">
        <v>129</v>
      </c>
      <c r="AW116" s="14" t="s">
        <v>31</v>
      </c>
      <c r="AX116" s="14" t="s">
        <v>77</v>
      </c>
      <c r="AY116" s="246" t="s">
        <v>114</v>
      </c>
    </row>
    <row r="117" s="2" customFormat="1" ht="16.5" customHeight="1">
      <c r="A117" s="41"/>
      <c r="B117" s="42"/>
      <c r="C117" s="262" t="s">
        <v>156</v>
      </c>
      <c r="D117" s="262" t="s">
        <v>251</v>
      </c>
      <c r="E117" s="263" t="s">
        <v>792</v>
      </c>
      <c r="F117" s="264" t="s">
        <v>793</v>
      </c>
      <c r="G117" s="265" t="s">
        <v>606</v>
      </c>
      <c r="H117" s="266">
        <v>1.71</v>
      </c>
      <c r="I117" s="267"/>
      <c r="J117" s="268">
        <f>ROUND(I117*H117,2)</f>
        <v>0</v>
      </c>
      <c r="K117" s="264" t="s">
        <v>138</v>
      </c>
      <c r="L117" s="269"/>
      <c r="M117" s="270" t="s">
        <v>19</v>
      </c>
      <c r="N117" s="271" t="s">
        <v>40</v>
      </c>
      <c r="O117" s="87"/>
      <c r="P117" s="216">
        <f>O117*H117</f>
        <v>0</v>
      </c>
      <c r="Q117" s="216">
        <v>0.11799999999999999</v>
      </c>
      <c r="R117" s="216">
        <f>Q117*H117</f>
        <v>0.20177999999999999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268</v>
      </c>
      <c r="AT117" s="218" t="s">
        <v>251</v>
      </c>
      <c r="AU117" s="218" t="s">
        <v>79</v>
      </c>
      <c r="AY117" s="20" t="s">
        <v>114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77</v>
      </c>
      <c r="BK117" s="219">
        <f>ROUND(I117*H117,2)</f>
        <v>0</v>
      </c>
      <c r="BL117" s="20" t="s">
        <v>258</v>
      </c>
      <c r="BM117" s="218" t="s">
        <v>794</v>
      </c>
    </row>
    <row r="118" s="15" customFormat="1">
      <c r="A118" s="15"/>
      <c r="B118" s="252"/>
      <c r="C118" s="253"/>
      <c r="D118" s="220" t="s">
        <v>126</v>
      </c>
      <c r="E118" s="254" t="s">
        <v>19</v>
      </c>
      <c r="F118" s="255" t="s">
        <v>795</v>
      </c>
      <c r="G118" s="253"/>
      <c r="H118" s="254" t="s">
        <v>19</v>
      </c>
      <c r="I118" s="256"/>
      <c r="J118" s="253"/>
      <c r="K118" s="253"/>
      <c r="L118" s="257"/>
      <c r="M118" s="258"/>
      <c r="N118" s="259"/>
      <c r="O118" s="259"/>
      <c r="P118" s="259"/>
      <c r="Q118" s="259"/>
      <c r="R118" s="259"/>
      <c r="S118" s="259"/>
      <c r="T118" s="260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1" t="s">
        <v>126</v>
      </c>
      <c r="AU118" s="261" t="s">
        <v>79</v>
      </c>
      <c r="AV118" s="15" t="s">
        <v>77</v>
      </c>
      <c r="AW118" s="15" t="s">
        <v>31</v>
      </c>
      <c r="AX118" s="15" t="s">
        <v>69</v>
      </c>
      <c r="AY118" s="261" t="s">
        <v>114</v>
      </c>
    </row>
    <row r="119" s="13" customFormat="1">
      <c r="A119" s="13"/>
      <c r="B119" s="225"/>
      <c r="C119" s="226"/>
      <c r="D119" s="220" t="s">
        <v>126</v>
      </c>
      <c r="E119" s="227" t="s">
        <v>19</v>
      </c>
      <c r="F119" s="228" t="s">
        <v>796</v>
      </c>
      <c r="G119" s="226"/>
      <c r="H119" s="229">
        <v>1.71</v>
      </c>
      <c r="I119" s="230"/>
      <c r="J119" s="226"/>
      <c r="K119" s="226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126</v>
      </c>
      <c r="AU119" s="235" t="s">
        <v>79</v>
      </c>
      <c r="AV119" s="13" t="s">
        <v>79</v>
      </c>
      <c r="AW119" s="13" t="s">
        <v>31</v>
      </c>
      <c r="AX119" s="13" t="s">
        <v>69</v>
      </c>
      <c r="AY119" s="235" t="s">
        <v>114</v>
      </c>
    </row>
    <row r="120" s="16" customFormat="1">
      <c r="A120" s="16"/>
      <c r="B120" s="272"/>
      <c r="C120" s="273"/>
      <c r="D120" s="220" t="s">
        <v>126</v>
      </c>
      <c r="E120" s="274" t="s">
        <v>19</v>
      </c>
      <c r="F120" s="275" t="s">
        <v>652</v>
      </c>
      <c r="G120" s="273"/>
      <c r="H120" s="276">
        <v>1.71</v>
      </c>
      <c r="I120" s="277"/>
      <c r="J120" s="273"/>
      <c r="K120" s="273"/>
      <c r="L120" s="278"/>
      <c r="M120" s="279"/>
      <c r="N120" s="280"/>
      <c r="O120" s="280"/>
      <c r="P120" s="280"/>
      <c r="Q120" s="280"/>
      <c r="R120" s="280"/>
      <c r="S120" s="280"/>
      <c r="T120" s="281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T120" s="282" t="s">
        <v>126</v>
      </c>
      <c r="AU120" s="282" t="s">
        <v>79</v>
      </c>
      <c r="AV120" s="16" t="s">
        <v>135</v>
      </c>
      <c r="AW120" s="16" t="s">
        <v>31</v>
      </c>
      <c r="AX120" s="16" t="s">
        <v>69</v>
      </c>
      <c r="AY120" s="282" t="s">
        <v>114</v>
      </c>
    </row>
    <row r="121" s="14" customFormat="1">
      <c r="A121" s="14"/>
      <c r="B121" s="236"/>
      <c r="C121" s="237"/>
      <c r="D121" s="220" t="s">
        <v>126</v>
      </c>
      <c r="E121" s="238" t="s">
        <v>19</v>
      </c>
      <c r="F121" s="239" t="s">
        <v>128</v>
      </c>
      <c r="G121" s="237"/>
      <c r="H121" s="240">
        <v>1.71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6" t="s">
        <v>126</v>
      </c>
      <c r="AU121" s="246" t="s">
        <v>79</v>
      </c>
      <c r="AV121" s="14" t="s">
        <v>129</v>
      </c>
      <c r="AW121" s="14" t="s">
        <v>31</v>
      </c>
      <c r="AX121" s="14" t="s">
        <v>77</v>
      </c>
      <c r="AY121" s="246" t="s">
        <v>114</v>
      </c>
    </row>
    <row r="122" s="2" customFormat="1" ht="24.15" customHeight="1">
      <c r="A122" s="41"/>
      <c r="B122" s="42"/>
      <c r="C122" s="207" t="s">
        <v>164</v>
      </c>
      <c r="D122" s="207" t="s">
        <v>117</v>
      </c>
      <c r="E122" s="208" t="s">
        <v>797</v>
      </c>
      <c r="F122" s="209" t="s">
        <v>798</v>
      </c>
      <c r="G122" s="210" t="s">
        <v>606</v>
      </c>
      <c r="H122" s="211">
        <v>175.18000000000001</v>
      </c>
      <c r="I122" s="212"/>
      <c r="J122" s="213">
        <f>ROUND(I122*H122,2)</f>
        <v>0</v>
      </c>
      <c r="K122" s="209" t="s">
        <v>138</v>
      </c>
      <c r="L122" s="47"/>
      <c r="M122" s="214" t="s">
        <v>19</v>
      </c>
      <c r="N122" s="215" t="s">
        <v>40</v>
      </c>
      <c r="O122" s="87"/>
      <c r="P122" s="216">
        <f>O122*H122</f>
        <v>0</v>
      </c>
      <c r="Q122" s="216">
        <v>0.10100000000000001</v>
      </c>
      <c r="R122" s="216">
        <f>Q122*H122</f>
        <v>17.693180000000002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258</v>
      </c>
      <c r="AT122" s="218" t="s">
        <v>117</v>
      </c>
      <c r="AU122" s="218" t="s">
        <v>79</v>
      </c>
      <c r="AY122" s="20" t="s">
        <v>114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77</v>
      </c>
      <c r="BK122" s="219">
        <f>ROUND(I122*H122,2)</f>
        <v>0</v>
      </c>
      <c r="BL122" s="20" t="s">
        <v>258</v>
      </c>
      <c r="BM122" s="218" t="s">
        <v>799</v>
      </c>
    </row>
    <row r="123" s="2" customFormat="1">
      <c r="A123" s="41"/>
      <c r="B123" s="42"/>
      <c r="C123" s="43"/>
      <c r="D123" s="247" t="s">
        <v>140</v>
      </c>
      <c r="E123" s="43"/>
      <c r="F123" s="248" t="s">
        <v>800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140</v>
      </c>
      <c r="AU123" s="20" t="s">
        <v>79</v>
      </c>
    </row>
    <row r="124" s="15" customFormat="1">
      <c r="A124" s="15"/>
      <c r="B124" s="252"/>
      <c r="C124" s="253"/>
      <c r="D124" s="220" t="s">
        <v>126</v>
      </c>
      <c r="E124" s="254" t="s">
        <v>19</v>
      </c>
      <c r="F124" s="255" t="s">
        <v>801</v>
      </c>
      <c r="G124" s="253"/>
      <c r="H124" s="254" t="s">
        <v>19</v>
      </c>
      <c r="I124" s="256"/>
      <c r="J124" s="253"/>
      <c r="K124" s="253"/>
      <c r="L124" s="257"/>
      <c r="M124" s="258"/>
      <c r="N124" s="259"/>
      <c r="O124" s="259"/>
      <c r="P124" s="259"/>
      <c r="Q124" s="259"/>
      <c r="R124" s="259"/>
      <c r="S124" s="259"/>
      <c r="T124" s="260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1" t="s">
        <v>126</v>
      </c>
      <c r="AU124" s="261" t="s">
        <v>79</v>
      </c>
      <c r="AV124" s="15" t="s">
        <v>77</v>
      </c>
      <c r="AW124" s="15" t="s">
        <v>31</v>
      </c>
      <c r="AX124" s="15" t="s">
        <v>69</v>
      </c>
      <c r="AY124" s="261" t="s">
        <v>114</v>
      </c>
    </row>
    <row r="125" s="13" customFormat="1">
      <c r="A125" s="13"/>
      <c r="B125" s="225"/>
      <c r="C125" s="226"/>
      <c r="D125" s="220" t="s">
        <v>126</v>
      </c>
      <c r="E125" s="227" t="s">
        <v>19</v>
      </c>
      <c r="F125" s="228" t="s">
        <v>802</v>
      </c>
      <c r="G125" s="226"/>
      <c r="H125" s="229">
        <v>3.6000000000000001</v>
      </c>
      <c r="I125" s="230"/>
      <c r="J125" s="226"/>
      <c r="K125" s="226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126</v>
      </c>
      <c r="AU125" s="235" t="s">
        <v>79</v>
      </c>
      <c r="AV125" s="13" t="s">
        <v>79</v>
      </c>
      <c r="AW125" s="13" t="s">
        <v>31</v>
      </c>
      <c r="AX125" s="13" t="s">
        <v>69</v>
      </c>
      <c r="AY125" s="235" t="s">
        <v>114</v>
      </c>
    </row>
    <row r="126" s="13" customFormat="1">
      <c r="A126" s="13"/>
      <c r="B126" s="225"/>
      <c r="C126" s="226"/>
      <c r="D126" s="220" t="s">
        <v>126</v>
      </c>
      <c r="E126" s="227" t="s">
        <v>19</v>
      </c>
      <c r="F126" s="228" t="s">
        <v>803</v>
      </c>
      <c r="G126" s="226"/>
      <c r="H126" s="229">
        <v>50.299999999999997</v>
      </c>
      <c r="I126" s="230"/>
      <c r="J126" s="226"/>
      <c r="K126" s="226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126</v>
      </c>
      <c r="AU126" s="235" t="s">
        <v>79</v>
      </c>
      <c r="AV126" s="13" t="s">
        <v>79</v>
      </c>
      <c r="AW126" s="13" t="s">
        <v>31</v>
      </c>
      <c r="AX126" s="13" t="s">
        <v>69</v>
      </c>
      <c r="AY126" s="235" t="s">
        <v>114</v>
      </c>
    </row>
    <row r="127" s="13" customFormat="1">
      <c r="A127" s="13"/>
      <c r="B127" s="225"/>
      <c r="C127" s="226"/>
      <c r="D127" s="220" t="s">
        <v>126</v>
      </c>
      <c r="E127" s="227" t="s">
        <v>19</v>
      </c>
      <c r="F127" s="228" t="s">
        <v>804</v>
      </c>
      <c r="G127" s="226"/>
      <c r="H127" s="229">
        <v>113.28</v>
      </c>
      <c r="I127" s="230"/>
      <c r="J127" s="226"/>
      <c r="K127" s="226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126</v>
      </c>
      <c r="AU127" s="235" t="s">
        <v>79</v>
      </c>
      <c r="AV127" s="13" t="s">
        <v>79</v>
      </c>
      <c r="AW127" s="13" t="s">
        <v>31</v>
      </c>
      <c r="AX127" s="13" t="s">
        <v>69</v>
      </c>
      <c r="AY127" s="235" t="s">
        <v>114</v>
      </c>
    </row>
    <row r="128" s="13" customFormat="1">
      <c r="A128" s="13"/>
      <c r="B128" s="225"/>
      <c r="C128" s="226"/>
      <c r="D128" s="220" t="s">
        <v>126</v>
      </c>
      <c r="E128" s="227" t="s">
        <v>19</v>
      </c>
      <c r="F128" s="228" t="s">
        <v>805</v>
      </c>
      <c r="G128" s="226"/>
      <c r="H128" s="229">
        <v>8</v>
      </c>
      <c r="I128" s="230"/>
      <c r="J128" s="226"/>
      <c r="K128" s="226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126</v>
      </c>
      <c r="AU128" s="235" t="s">
        <v>79</v>
      </c>
      <c r="AV128" s="13" t="s">
        <v>79</v>
      </c>
      <c r="AW128" s="13" t="s">
        <v>31</v>
      </c>
      <c r="AX128" s="13" t="s">
        <v>69</v>
      </c>
      <c r="AY128" s="235" t="s">
        <v>114</v>
      </c>
    </row>
    <row r="129" s="14" customFormat="1">
      <c r="A129" s="14"/>
      <c r="B129" s="236"/>
      <c r="C129" s="237"/>
      <c r="D129" s="220" t="s">
        <v>126</v>
      </c>
      <c r="E129" s="238" t="s">
        <v>19</v>
      </c>
      <c r="F129" s="239" t="s">
        <v>128</v>
      </c>
      <c r="G129" s="237"/>
      <c r="H129" s="240">
        <v>175.18000000000001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126</v>
      </c>
      <c r="AU129" s="246" t="s">
        <v>79</v>
      </c>
      <c r="AV129" s="14" t="s">
        <v>129</v>
      </c>
      <c r="AW129" s="14" t="s">
        <v>31</v>
      </c>
      <c r="AX129" s="14" t="s">
        <v>77</v>
      </c>
      <c r="AY129" s="246" t="s">
        <v>114</v>
      </c>
    </row>
    <row r="130" s="2" customFormat="1" ht="16.5" customHeight="1">
      <c r="A130" s="41"/>
      <c r="B130" s="42"/>
      <c r="C130" s="262" t="s">
        <v>170</v>
      </c>
      <c r="D130" s="262" t="s">
        <v>251</v>
      </c>
      <c r="E130" s="263" t="s">
        <v>806</v>
      </c>
      <c r="F130" s="264" t="s">
        <v>807</v>
      </c>
      <c r="G130" s="265" t="s">
        <v>606</v>
      </c>
      <c r="H130" s="266">
        <v>17.518000000000001</v>
      </c>
      <c r="I130" s="267"/>
      <c r="J130" s="268">
        <f>ROUND(I130*H130,2)</f>
        <v>0</v>
      </c>
      <c r="K130" s="264" t="s">
        <v>138</v>
      </c>
      <c r="L130" s="269"/>
      <c r="M130" s="270" t="s">
        <v>19</v>
      </c>
      <c r="N130" s="271" t="s">
        <v>40</v>
      </c>
      <c r="O130" s="87"/>
      <c r="P130" s="216">
        <f>O130*H130</f>
        <v>0</v>
      </c>
      <c r="Q130" s="216">
        <v>0.11500000000000001</v>
      </c>
      <c r="R130" s="216">
        <f>Q130*H130</f>
        <v>2.01457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268</v>
      </c>
      <c r="AT130" s="218" t="s">
        <v>251</v>
      </c>
      <c r="AU130" s="218" t="s">
        <v>79</v>
      </c>
      <c r="AY130" s="20" t="s">
        <v>114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77</v>
      </c>
      <c r="BK130" s="219">
        <f>ROUND(I130*H130,2)</f>
        <v>0</v>
      </c>
      <c r="BL130" s="20" t="s">
        <v>258</v>
      </c>
      <c r="BM130" s="218" t="s">
        <v>808</v>
      </c>
    </row>
    <row r="131" s="15" customFormat="1">
      <c r="A131" s="15"/>
      <c r="B131" s="252"/>
      <c r="C131" s="253"/>
      <c r="D131" s="220" t="s">
        <v>126</v>
      </c>
      <c r="E131" s="254" t="s">
        <v>19</v>
      </c>
      <c r="F131" s="255" t="s">
        <v>809</v>
      </c>
      <c r="G131" s="253"/>
      <c r="H131" s="254" t="s">
        <v>19</v>
      </c>
      <c r="I131" s="256"/>
      <c r="J131" s="253"/>
      <c r="K131" s="253"/>
      <c r="L131" s="257"/>
      <c r="M131" s="258"/>
      <c r="N131" s="259"/>
      <c r="O131" s="259"/>
      <c r="P131" s="259"/>
      <c r="Q131" s="259"/>
      <c r="R131" s="259"/>
      <c r="S131" s="259"/>
      <c r="T131" s="260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1" t="s">
        <v>126</v>
      </c>
      <c r="AU131" s="261" t="s">
        <v>79</v>
      </c>
      <c r="AV131" s="15" t="s">
        <v>77</v>
      </c>
      <c r="AW131" s="15" t="s">
        <v>31</v>
      </c>
      <c r="AX131" s="15" t="s">
        <v>69</v>
      </c>
      <c r="AY131" s="261" t="s">
        <v>114</v>
      </c>
    </row>
    <row r="132" s="13" customFormat="1">
      <c r="A132" s="13"/>
      <c r="B132" s="225"/>
      <c r="C132" s="226"/>
      <c r="D132" s="220" t="s">
        <v>126</v>
      </c>
      <c r="E132" s="227" t="s">
        <v>19</v>
      </c>
      <c r="F132" s="228" t="s">
        <v>810</v>
      </c>
      <c r="G132" s="226"/>
      <c r="H132" s="229">
        <v>0.35999999999999999</v>
      </c>
      <c r="I132" s="230"/>
      <c r="J132" s="226"/>
      <c r="K132" s="226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126</v>
      </c>
      <c r="AU132" s="235" t="s">
        <v>79</v>
      </c>
      <c r="AV132" s="13" t="s">
        <v>79</v>
      </c>
      <c r="AW132" s="13" t="s">
        <v>31</v>
      </c>
      <c r="AX132" s="13" t="s">
        <v>69</v>
      </c>
      <c r="AY132" s="235" t="s">
        <v>114</v>
      </c>
    </row>
    <row r="133" s="13" customFormat="1">
      <c r="A133" s="13"/>
      <c r="B133" s="225"/>
      <c r="C133" s="226"/>
      <c r="D133" s="220" t="s">
        <v>126</v>
      </c>
      <c r="E133" s="227" t="s">
        <v>19</v>
      </c>
      <c r="F133" s="228" t="s">
        <v>811</v>
      </c>
      <c r="G133" s="226"/>
      <c r="H133" s="229">
        <v>5.0300000000000002</v>
      </c>
      <c r="I133" s="230"/>
      <c r="J133" s="226"/>
      <c r="K133" s="226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126</v>
      </c>
      <c r="AU133" s="235" t="s">
        <v>79</v>
      </c>
      <c r="AV133" s="13" t="s">
        <v>79</v>
      </c>
      <c r="AW133" s="13" t="s">
        <v>31</v>
      </c>
      <c r="AX133" s="13" t="s">
        <v>69</v>
      </c>
      <c r="AY133" s="235" t="s">
        <v>114</v>
      </c>
    </row>
    <row r="134" s="13" customFormat="1">
      <c r="A134" s="13"/>
      <c r="B134" s="225"/>
      <c r="C134" s="226"/>
      <c r="D134" s="220" t="s">
        <v>126</v>
      </c>
      <c r="E134" s="227" t="s">
        <v>19</v>
      </c>
      <c r="F134" s="228" t="s">
        <v>812</v>
      </c>
      <c r="G134" s="226"/>
      <c r="H134" s="229">
        <v>11.327999999999999</v>
      </c>
      <c r="I134" s="230"/>
      <c r="J134" s="226"/>
      <c r="K134" s="226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126</v>
      </c>
      <c r="AU134" s="235" t="s">
        <v>79</v>
      </c>
      <c r="AV134" s="13" t="s">
        <v>79</v>
      </c>
      <c r="AW134" s="13" t="s">
        <v>31</v>
      </c>
      <c r="AX134" s="13" t="s">
        <v>69</v>
      </c>
      <c r="AY134" s="235" t="s">
        <v>114</v>
      </c>
    </row>
    <row r="135" s="13" customFormat="1">
      <c r="A135" s="13"/>
      <c r="B135" s="225"/>
      <c r="C135" s="226"/>
      <c r="D135" s="220" t="s">
        <v>126</v>
      </c>
      <c r="E135" s="227" t="s">
        <v>19</v>
      </c>
      <c r="F135" s="228" t="s">
        <v>813</v>
      </c>
      <c r="G135" s="226"/>
      <c r="H135" s="229">
        <v>0.80000000000000004</v>
      </c>
      <c r="I135" s="230"/>
      <c r="J135" s="226"/>
      <c r="K135" s="226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126</v>
      </c>
      <c r="AU135" s="235" t="s">
        <v>79</v>
      </c>
      <c r="AV135" s="13" t="s">
        <v>79</v>
      </c>
      <c r="AW135" s="13" t="s">
        <v>31</v>
      </c>
      <c r="AX135" s="13" t="s">
        <v>69</v>
      </c>
      <c r="AY135" s="235" t="s">
        <v>114</v>
      </c>
    </row>
    <row r="136" s="14" customFormat="1">
      <c r="A136" s="14"/>
      <c r="B136" s="236"/>
      <c r="C136" s="237"/>
      <c r="D136" s="220" t="s">
        <v>126</v>
      </c>
      <c r="E136" s="238" t="s">
        <v>19</v>
      </c>
      <c r="F136" s="239" t="s">
        <v>128</v>
      </c>
      <c r="G136" s="237"/>
      <c r="H136" s="240">
        <v>17.518000000000001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126</v>
      </c>
      <c r="AU136" s="246" t="s">
        <v>79</v>
      </c>
      <c r="AV136" s="14" t="s">
        <v>129</v>
      </c>
      <c r="AW136" s="14" t="s">
        <v>31</v>
      </c>
      <c r="AX136" s="14" t="s">
        <v>77</v>
      </c>
      <c r="AY136" s="246" t="s">
        <v>114</v>
      </c>
    </row>
    <row r="137" s="2" customFormat="1" ht="33" customHeight="1">
      <c r="A137" s="41"/>
      <c r="B137" s="42"/>
      <c r="C137" s="207" t="s">
        <v>176</v>
      </c>
      <c r="D137" s="207" t="s">
        <v>117</v>
      </c>
      <c r="E137" s="208" t="s">
        <v>814</v>
      </c>
      <c r="F137" s="209" t="s">
        <v>815</v>
      </c>
      <c r="G137" s="210" t="s">
        <v>606</v>
      </c>
      <c r="H137" s="211">
        <v>17.100000000000001</v>
      </c>
      <c r="I137" s="212"/>
      <c r="J137" s="213">
        <f>ROUND(I137*H137,2)</f>
        <v>0</v>
      </c>
      <c r="K137" s="209" t="s">
        <v>138</v>
      </c>
      <c r="L137" s="47"/>
      <c r="M137" s="214" t="s">
        <v>19</v>
      </c>
      <c r="N137" s="215" t="s">
        <v>40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0.28100000000000003</v>
      </c>
      <c r="T137" s="217">
        <f>S137*H137</f>
        <v>4.8051000000000013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258</v>
      </c>
      <c r="AT137" s="218" t="s">
        <v>117</v>
      </c>
      <c r="AU137" s="218" t="s">
        <v>79</v>
      </c>
      <c r="AY137" s="20" t="s">
        <v>114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77</v>
      </c>
      <c r="BK137" s="219">
        <f>ROUND(I137*H137,2)</f>
        <v>0</v>
      </c>
      <c r="BL137" s="20" t="s">
        <v>258</v>
      </c>
      <c r="BM137" s="218" t="s">
        <v>816</v>
      </c>
    </row>
    <row r="138" s="2" customFormat="1">
      <c r="A138" s="41"/>
      <c r="B138" s="42"/>
      <c r="C138" s="43"/>
      <c r="D138" s="247" t="s">
        <v>140</v>
      </c>
      <c r="E138" s="43"/>
      <c r="F138" s="248" t="s">
        <v>817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140</v>
      </c>
      <c r="AU138" s="20" t="s">
        <v>79</v>
      </c>
    </row>
    <row r="139" s="15" customFormat="1">
      <c r="A139" s="15"/>
      <c r="B139" s="252"/>
      <c r="C139" s="253"/>
      <c r="D139" s="220" t="s">
        <v>126</v>
      </c>
      <c r="E139" s="254" t="s">
        <v>19</v>
      </c>
      <c r="F139" s="255" t="s">
        <v>818</v>
      </c>
      <c r="G139" s="253"/>
      <c r="H139" s="254" t="s">
        <v>19</v>
      </c>
      <c r="I139" s="256"/>
      <c r="J139" s="253"/>
      <c r="K139" s="253"/>
      <c r="L139" s="257"/>
      <c r="M139" s="258"/>
      <c r="N139" s="259"/>
      <c r="O139" s="259"/>
      <c r="P139" s="259"/>
      <c r="Q139" s="259"/>
      <c r="R139" s="259"/>
      <c r="S139" s="259"/>
      <c r="T139" s="260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1" t="s">
        <v>126</v>
      </c>
      <c r="AU139" s="261" t="s">
        <v>79</v>
      </c>
      <c r="AV139" s="15" t="s">
        <v>77</v>
      </c>
      <c r="AW139" s="15" t="s">
        <v>31</v>
      </c>
      <c r="AX139" s="15" t="s">
        <v>69</v>
      </c>
      <c r="AY139" s="261" t="s">
        <v>114</v>
      </c>
    </row>
    <row r="140" s="13" customFormat="1">
      <c r="A140" s="13"/>
      <c r="B140" s="225"/>
      <c r="C140" s="226"/>
      <c r="D140" s="220" t="s">
        <v>126</v>
      </c>
      <c r="E140" s="227" t="s">
        <v>19</v>
      </c>
      <c r="F140" s="228" t="s">
        <v>819</v>
      </c>
      <c r="G140" s="226"/>
      <c r="H140" s="229">
        <v>17.100000000000001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126</v>
      </c>
      <c r="AU140" s="235" t="s">
        <v>79</v>
      </c>
      <c r="AV140" s="13" t="s">
        <v>79</v>
      </c>
      <c r="AW140" s="13" t="s">
        <v>31</v>
      </c>
      <c r="AX140" s="13" t="s">
        <v>69</v>
      </c>
      <c r="AY140" s="235" t="s">
        <v>114</v>
      </c>
    </row>
    <row r="141" s="16" customFormat="1">
      <c r="A141" s="16"/>
      <c r="B141" s="272"/>
      <c r="C141" s="273"/>
      <c r="D141" s="220" t="s">
        <v>126</v>
      </c>
      <c r="E141" s="274" t="s">
        <v>19</v>
      </c>
      <c r="F141" s="275" t="s">
        <v>652</v>
      </c>
      <c r="G141" s="273"/>
      <c r="H141" s="276">
        <v>17.100000000000001</v>
      </c>
      <c r="I141" s="277"/>
      <c r="J141" s="273"/>
      <c r="K141" s="273"/>
      <c r="L141" s="278"/>
      <c r="M141" s="279"/>
      <c r="N141" s="280"/>
      <c r="O141" s="280"/>
      <c r="P141" s="280"/>
      <c r="Q141" s="280"/>
      <c r="R141" s="280"/>
      <c r="S141" s="280"/>
      <c r="T141" s="281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282" t="s">
        <v>126</v>
      </c>
      <c r="AU141" s="282" t="s">
        <v>79</v>
      </c>
      <c r="AV141" s="16" t="s">
        <v>135</v>
      </c>
      <c r="AW141" s="16" t="s">
        <v>31</v>
      </c>
      <c r="AX141" s="16" t="s">
        <v>69</v>
      </c>
      <c r="AY141" s="282" t="s">
        <v>114</v>
      </c>
    </row>
    <row r="142" s="14" customFormat="1">
      <c r="A142" s="14"/>
      <c r="B142" s="236"/>
      <c r="C142" s="237"/>
      <c r="D142" s="220" t="s">
        <v>126</v>
      </c>
      <c r="E142" s="238" t="s">
        <v>19</v>
      </c>
      <c r="F142" s="239" t="s">
        <v>128</v>
      </c>
      <c r="G142" s="237"/>
      <c r="H142" s="240">
        <v>17.100000000000001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126</v>
      </c>
      <c r="AU142" s="246" t="s">
        <v>79</v>
      </c>
      <c r="AV142" s="14" t="s">
        <v>129</v>
      </c>
      <c r="AW142" s="14" t="s">
        <v>31</v>
      </c>
      <c r="AX142" s="14" t="s">
        <v>77</v>
      </c>
      <c r="AY142" s="246" t="s">
        <v>114</v>
      </c>
    </row>
    <row r="143" s="2" customFormat="1" ht="33" customHeight="1">
      <c r="A143" s="41"/>
      <c r="B143" s="42"/>
      <c r="C143" s="207" t="s">
        <v>182</v>
      </c>
      <c r="D143" s="207" t="s">
        <v>117</v>
      </c>
      <c r="E143" s="208" t="s">
        <v>820</v>
      </c>
      <c r="F143" s="209" t="s">
        <v>821</v>
      </c>
      <c r="G143" s="210" t="s">
        <v>606</v>
      </c>
      <c r="H143" s="211">
        <v>175.18000000000001</v>
      </c>
      <c r="I143" s="212"/>
      <c r="J143" s="213">
        <f>ROUND(I143*H143,2)</f>
        <v>0</v>
      </c>
      <c r="K143" s="209" t="s">
        <v>138</v>
      </c>
      <c r="L143" s="47"/>
      <c r="M143" s="214" t="s">
        <v>19</v>
      </c>
      <c r="N143" s="215" t="s">
        <v>40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0.255</v>
      </c>
      <c r="T143" s="217">
        <f>S143*H143</f>
        <v>44.670900000000003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258</v>
      </c>
      <c r="AT143" s="218" t="s">
        <v>117</v>
      </c>
      <c r="AU143" s="218" t="s">
        <v>79</v>
      </c>
      <c r="AY143" s="20" t="s">
        <v>114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77</v>
      </c>
      <c r="BK143" s="219">
        <f>ROUND(I143*H143,2)</f>
        <v>0</v>
      </c>
      <c r="BL143" s="20" t="s">
        <v>258</v>
      </c>
      <c r="BM143" s="218" t="s">
        <v>822</v>
      </c>
    </row>
    <row r="144" s="2" customFormat="1">
      <c r="A144" s="41"/>
      <c r="B144" s="42"/>
      <c r="C144" s="43"/>
      <c r="D144" s="247" t="s">
        <v>140</v>
      </c>
      <c r="E144" s="43"/>
      <c r="F144" s="248" t="s">
        <v>823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140</v>
      </c>
      <c r="AU144" s="20" t="s">
        <v>79</v>
      </c>
    </row>
    <row r="145" s="15" customFormat="1">
      <c r="A145" s="15"/>
      <c r="B145" s="252"/>
      <c r="C145" s="253"/>
      <c r="D145" s="220" t="s">
        <v>126</v>
      </c>
      <c r="E145" s="254" t="s">
        <v>19</v>
      </c>
      <c r="F145" s="255" t="s">
        <v>824</v>
      </c>
      <c r="G145" s="253"/>
      <c r="H145" s="254" t="s">
        <v>19</v>
      </c>
      <c r="I145" s="256"/>
      <c r="J145" s="253"/>
      <c r="K145" s="253"/>
      <c r="L145" s="257"/>
      <c r="M145" s="258"/>
      <c r="N145" s="259"/>
      <c r="O145" s="259"/>
      <c r="P145" s="259"/>
      <c r="Q145" s="259"/>
      <c r="R145" s="259"/>
      <c r="S145" s="259"/>
      <c r="T145" s="260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1" t="s">
        <v>126</v>
      </c>
      <c r="AU145" s="261" t="s">
        <v>79</v>
      </c>
      <c r="AV145" s="15" t="s">
        <v>77</v>
      </c>
      <c r="AW145" s="15" t="s">
        <v>31</v>
      </c>
      <c r="AX145" s="15" t="s">
        <v>69</v>
      </c>
      <c r="AY145" s="261" t="s">
        <v>114</v>
      </c>
    </row>
    <row r="146" s="13" customFormat="1">
      <c r="A146" s="13"/>
      <c r="B146" s="225"/>
      <c r="C146" s="226"/>
      <c r="D146" s="220" t="s">
        <v>126</v>
      </c>
      <c r="E146" s="227" t="s">
        <v>19</v>
      </c>
      <c r="F146" s="228" t="s">
        <v>825</v>
      </c>
      <c r="G146" s="226"/>
      <c r="H146" s="229">
        <v>3.6000000000000001</v>
      </c>
      <c r="I146" s="230"/>
      <c r="J146" s="226"/>
      <c r="K146" s="226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126</v>
      </c>
      <c r="AU146" s="235" t="s">
        <v>79</v>
      </c>
      <c r="AV146" s="13" t="s">
        <v>79</v>
      </c>
      <c r="AW146" s="13" t="s">
        <v>31</v>
      </c>
      <c r="AX146" s="13" t="s">
        <v>69</v>
      </c>
      <c r="AY146" s="235" t="s">
        <v>114</v>
      </c>
    </row>
    <row r="147" s="13" customFormat="1">
      <c r="A147" s="13"/>
      <c r="B147" s="225"/>
      <c r="C147" s="226"/>
      <c r="D147" s="220" t="s">
        <v>126</v>
      </c>
      <c r="E147" s="227" t="s">
        <v>19</v>
      </c>
      <c r="F147" s="228" t="s">
        <v>826</v>
      </c>
      <c r="G147" s="226"/>
      <c r="H147" s="229">
        <v>50.299999999999997</v>
      </c>
      <c r="I147" s="230"/>
      <c r="J147" s="226"/>
      <c r="K147" s="226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126</v>
      </c>
      <c r="AU147" s="235" t="s">
        <v>79</v>
      </c>
      <c r="AV147" s="13" t="s">
        <v>79</v>
      </c>
      <c r="AW147" s="13" t="s">
        <v>31</v>
      </c>
      <c r="AX147" s="13" t="s">
        <v>69</v>
      </c>
      <c r="AY147" s="235" t="s">
        <v>114</v>
      </c>
    </row>
    <row r="148" s="13" customFormat="1">
      <c r="A148" s="13"/>
      <c r="B148" s="225"/>
      <c r="C148" s="226"/>
      <c r="D148" s="220" t="s">
        <v>126</v>
      </c>
      <c r="E148" s="227" t="s">
        <v>19</v>
      </c>
      <c r="F148" s="228" t="s">
        <v>827</v>
      </c>
      <c r="G148" s="226"/>
      <c r="H148" s="229">
        <v>113.28</v>
      </c>
      <c r="I148" s="230"/>
      <c r="J148" s="226"/>
      <c r="K148" s="226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126</v>
      </c>
      <c r="AU148" s="235" t="s">
        <v>79</v>
      </c>
      <c r="AV148" s="13" t="s">
        <v>79</v>
      </c>
      <c r="AW148" s="13" t="s">
        <v>31</v>
      </c>
      <c r="AX148" s="13" t="s">
        <v>69</v>
      </c>
      <c r="AY148" s="235" t="s">
        <v>114</v>
      </c>
    </row>
    <row r="149" s="13" customFormat="1">
      <c r="A149" s="13"/>
      <c r="B149" s="225"/>
      <c r="C149" s="226"/>
      <c r="D149" s="220" t="s">
        <v>126</v>
      </c>
      <c r="E149" s="227" t="s">
        <v>19</v>
      </c>
      <c r="F149" s="228" t="s">
        <v>828</v>
      </c>
      <c r="G149" s="226"/>
      <c r="H149" s="229">
        <v>8</v>
      </c>
      <c r="I149" s="230"/>
      <c r="J149" s="226"/>
      <c r="K149" s="226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126</v>
      </c>
      <c r="AU149" s="235" t="s">
        <v>79</v>
      </c>
      <c r="AV149" s="13" t="s">
        <v>79</v>
      </c>
      <c r="AW149" s="13" t="s">
        <v>31</v>
      </c>
      <c r="AX149" s="13" t="s">
        <v>69</v>
      </c>
      <c r="AY149" s="235" t="s">
        <v>114</v>
      </c>
    </row>
    <row r="150" s="14" customFormat="1">
      <c r="A150" s="14"/>
      <c r="B150" s="236"/>
      <c r="C150" s="237"/>
      <c r="D150" s="220" t="s">
        <v>126</v>
      </c>
      <c r="E150" s="238" t="s">
        <v>19</v>
      </c>
      <c r="F150" s="239" t="s">
        <v>128</v>
      </c>
      <c r="G150" s="237"/>
      <c r="H150" s="240">
        <v>175.18000000000001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126</v>
      </c>
      <c r="AU150" s="246" t="s">
        <v>79</v>
      </c>
      <c r="AV150" s="14" t="s">
        <v>129</v>
      </c>
      <c r="AW150" s="14" t="s">
        <v>31</v>
      </c>
      <c r="AX150" s="14" t="s">
        <v>77</v>
      </c>
      <c r="AY150" s="246" t="s">
        <v>114</v>
      </c>
    </row>
    <row r="151" s="2" customFormat="1" ht="24.15" customHeight="1">
      <c r="A151" s="41"/>
      <c r="B151" s="42"/>
      <c r="C151" s="207" t="s">
        <v>191</v>
      </c>
      <c r="D151" s="207" t="s">
        <v>117</v>
      </c>
      <c r="E151" s="208" t="s">
        <v>829</v>
      </c>
      <c r="F151" s="209" t="s">
        <v>830</v>
      </c>
      <c r="G151" s="210" t="s">
        <v>257</v>
      </c>
      <c r="H151" s="211">
        <v>6</v>
      </c>
      <c r="I151" s="212"/>
      <c r="J151" s="213">
        <f>ROUND(I151*H151,2)</f>
        <v>0</v>
      </c>
      <c r="K151" s="209" t="s">
        <v>138</v>
      </c>
      <c r="L151" s="47"/>
      <c r="M151" s="214" t="s">
        <v>19</v>
      </c>
      <c r="N151" s="215" t="s">
        <v>40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0.20000000000000001</v>
      </c>
      <c r="T151" s="217">
        <f>S151*H151</f>
        <v>1.2000000000000002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258</v>
      </c>
      <c r="AT151" s="218" t="s">
        <v>117</v>
      </c>
      <c r="AU151" s="218" t="s">
        <v>79</v>
      </c>
      <c r="AY151" s="20" t="s">
        <v>114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77</v>
      </c>
      <c r="BK151" s="219">
        <f>ROUND(I151*H151,2)</f>
        <v>0</v>
      </c>
      <c r="BL151" s="20" t="s">
        <v>258</v>
      </c>
      <c r="BM151" s="218" t="s">
        <v>831</v>
      </c>
    </row>
    <row r="152" s="2" customFormat="1">
      <c r="A152" s="41"/>
      <c r="B152" s="42"/>
      <c r="C152" s="43"/>
      <c r="D152" s="247" t="s">
        <v>140</v>
      </c>
      <c r="E152" s="43"/>
      <c r="F152" s="248" t="s">
        <v>832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140</v>
      </c>
      <c r="AU152" s="20" t="s">
        <v>79</v>
      </c>
    </row>
    <row r="153" s="15" customFormat="1">
      <c r="A153" s="15"/>
      <c r="B153" s="252"/>
      <c r="C153" s="253"/>
      <c r="D153" s="220" t="s">
        <v>126</v>
      </c>
      <c r="E153" s="254" t="s">
        <v>19</v>
      </c>
      <c r="F153" s="255" t="s">
        <v>833</v>
      </c>
      <c r="G153" s="253"/>
      <c r="H153" s="254" t="s">
        <v>19</v>
      </c>
      <c r="I153" s="256"/>
      <c r="J153" s="253"/>
      <c r="K153" s="253"/>
      <c r="L153" s="257"/>
      <c r="M153" s="258"/>
      <c r="N153" s="259"/>
      <c r="O153" s="259"/>
      <c r="P153" s="259"/>
      <c r="Q153" s="259"/>
      <c r="R153" s="259"/>
      <c r="S153" s="259"/>
      <c r="T153" s="26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1" t="s">
        <v>126</v>
      </c>
      <c r="AU153" s="261" t="s">
        <v>79</v>
      </c>
      <c r="AV153" s="15" t="s">
        <v>77</v>
      </c>
      <c r="AW153" s="15" t="s">
        <v>31</v>
      </c>
      <c r="AX153" s="15" t="s">
        <v>69</v>
      </c>
      <c r="AY153" s="261" t="s">
        <v>114</v>
      </c>
    </row>
    <row r="154" s="13" customFormat="1">
      <c r="A154" s="13"/>
      <c r="B154" s="225"/>
      <c r="C154" s="226"/>
      <c r="D154" s="220" t="s">
        <v>126</v>
      </c>
      <c r="E154" s="227" t="s">
        <v>19</v>
      </c>
      <c r="F154" s="228" t="s">
        <v>834</v>
      </c>
      <c r="G154" s="226"/>
      <c r="H154" s="229">
        <v>6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126</v>
      </c>
      <c r="AU154" s="235" t="s">
        <v>79</v>
      </c>
      <c r="AV154" s="13" t="s">
        <v>79</v>
      </c>
      <c r="AW154" s="13" t="s">
        <v>31</v>
      </c>
      <c r="AX154" s="13" t="s">
        <v>69</v>
      </c>
      <c r="AY154" s="235" t="s">
        <v>114</v>
      </c>
    </row>
    <row r="155" s="14" customFormat="1">
      <c r="A155" s="14"/>
      <c r="B155" s="236"/>
      <c r="C155" s="237"/>
      <c r="D155" s="220" t="s">
        <v>126</v>
      </c>
      <c r="E155" s="238" t="s">
        <v>19</v>
      </c>
      <c r="F155" s="239" t="s">
        <v>128</v>
      </c>
      <c r="G155" s="237"/>
      <c r="H155" s="240">
        <v>6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126</v>
      </c>
      <c r="AU155" s="246" t="s">
        <v>79</v>
      </c>
      <c r="AV155" s="14" t="s">
        <v>129</v>
      </c>
      <c r="AW155" s="14" t="s">
        <v>31</v>
      </c>
      <c r="AX155" s="14" t="s">
        <v>77</v>
      </c>
      <c r="AY155" s="246" t="s">
        <v>114</v>
      </c>
    </row>
    <row r="156" s="2" customFormat="1" ht="24.15" customHeight="1">
      <c r="A156" s="41"/>
      <c r="B156" s="42"/>
      <c r="C156" s="207" t="s">
        <v>8</v>
      </c>
      <c r="D156" s="207" t="s">
        <v>117</v>
      </c>
      <c r="E156" s="208" t="s">
        <v>835</v>
      </c>
      <c r="F156" s="209" t="s">
        <v>836</v>
      </c>
      <c r="G156" s="210" t="s">
        <v>257</v>
      </c>
      <c r="H156" s="211">
        <v>6</v>
      </c>
      <c r="I156" s="212"/>
      <c r="J156" s="213">
        <f>ROUND(I156*H156,2)</f>
        <v>0</v>
      </c>
      <c r="K156" s="209" t="s">
        <v>138</v>
      </c>
      <c r="L156" s="47"/>
      <c r="M156" s="214" t="s">
        <v>19</v>
      </c>
      <c r="N156" s="215" t="s">
        <v>40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258</v>
      </c>
      <c r="AT156" s="218" t="s">
        <v>117</v>
      </c>
      <c r="AU156" s="218" t="s">
        <v>79</v>
      </c>
      <c r="AY156" s="20" t="s">
        <v>114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77</v>
      </c>
      <c r="BK156" s="219">
        <f>ROUND(I156*H156,2)</f>
        <v>0</v>
      </c>
      <c r="BL156" s="20" t="s">
        <v>258</v>
      </c>
      <c r="BM156" s="218" t="s">
        <v>837</v>
      </c>
    </row>
    <row r="157" s="2" customFormat="1">
      <c r="A157" s="41"/>
      <c r="B157" s="42"/>
      <c r="C157" s="43"/>
      <c r="D157" s="247" t="s">
        <v>140</v>
      </c>
      <c r="E157" s="43"/>
      <c r="F157" s="248" t="s">
        <v>838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140</v>
      </c>
      <c r="AU157" s="20" t="s">
        <v>79</v>
      </c>
    </row>
    <row r="158" s="15" customFormat="1">
      <c r="A158" s="15"/>
      <c r="B158" s="252"/>
      <c r="C158" s="253"/>
      <c r="D158" s="220" t="s">
        <v>126</v>
      </c>
      <c r="E158" s="254" t="s">
        <v>19</v>
      </c>
      <c r="F158" s="255" t="s">
        <v>839</v>
      </c>
      <c r="G158" s="253"/>
      <c r="H158" s="254" t="s">
        <v>19</v>
      </c>
      <c r="I158" s="256"/>
      <c r="J158" s="253"/>
      <c r="K158" s="253"/>
      <c r="L158" s="257"/>
      <c r="M158" s="258"/>
      <c r="N158" s="259"/>
      <c r="O158" s="259"/>
      <c r="P158" s="259"/>
      <c r="Q158" s="259"/>
      <c r="R158" s="259"/>
      <c r="S158" s="259"/>
      <c r="T158" s="260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1" t="s">
        <v>126</v>
      </c>
      <c r="AU158" s="261" t="s">
        <v>79</v>
      </c>
      <c r="AV158" s="15" t="s">
        <v>77</v>
      </c>
      <c r="AW158" s="15" t="s">
        <v>31</v>
      </c>
      <c r="AX158" s="15" t="s">
        <v>69</v>
      </c>
      <c r="AY158" s="261" t="s">
        <v>114</v>
      </c>
    </row>
    <row r="159" s="13" customFormat="1">
      <c r="A159" s="13"/>
      <c r="B159" s="225"/>
      <c r="C159" s="226"/>
      <c r="D159" s="220" t="s">
        <v>126</v>
      </c>
      <c r="E159" s="227" t="s">
        <v>19</v>
      </c>
      <c r="F159" s="228" t="s">
        <v>840</v>
      </c>
      <c r="G159" s="226"/>
      <c r="H159" s="229">
        <v>6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126</v>
      </c>
      <c r="AU159" s="235" t="s">
        <v>79</v>
      </c>
      <c r="AV159" s="13" t="s">
        <v>79</v>
      </c>
      <c r="AW159" s="13" t="s">
        <v>31</v>
      </c>
      <c r="AX159" s="13" t="s">
        <v>69</v>
      </c>
      <c r="AY159" s="235" t="s">
        <v>114</v>
      </c>
    </row>
    <row r="160" s="14" customFormat="1">
      <c r="A160" s="14"/>
      <c r="B160" s="236"/>
      <c r="C160" s="237"/>
      <c r="D160" s="220" t="s">
        <v>126</v>
      </c>
      <c r="E160" s="238" t="s">
        <v>19</v>
      </c>
      <c r="F160" s="239" t="s">
        <v>128</v>
      </c>
      <c r="G160" s="237"/>
      <c r="H160" s="240">
        <v>6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126</v>
      </c>
      <c r="AU160" s="246" t="s">
        <v>79</v>
      </c>
      <c r="AV160" s="14" t="s">
        <v>129</v>
      </c>
      <c r="AW160" s="14" t="s">
        <v>31</v>
      </c>
      <c r="AX160" s="14" t="s">
        <v>77</v>
      </c>
      <c r="AY160" s="246" t="s">
        <v>114</v>
      </c>
    </row>
    <row r="161" s="2" customFormat="1" ht="24.15" customHeight="1">
      <c r="A161" s="41"/>
      <c r="B161" s="42"/>
      <c r="C161" s="207" t="s">
        <v>205</v>
      </c>
      <c r="D161" s="207" t="s">
        <v>117</v>
      </c>
      <c r="E161" s="208" t="s">
        <v>841</v>
      </c>
      <c r="F161" s="209" t="s">
        <v>842</v>
      </c>
      <c r="G161" s="210" t="s">
        <v>257</v>
      </c>
      <c r="H161" s="211">
        <v>6</v>
      </c>
      <c r="I161" s="212"/>
      <c r="J161" s="213">
        <f>ROUND(I161*H161,2)</f>
        <v>0</v>
      </c>
      <c r="K161" s="209" t="s">
        <v>138</v>
      </c>
      <c r="L161" s="47"/>
      <c r="M161" s="214" t="s">
        <v>19</v>
      </c>
      <c r="N161" s="215" t="s">
        <v>40</v>
      </c>
      <c r="O161" s="87"/>
      <c r="P161" s="216">
        <f>O161*H161</f>
        <v>0</v>
      </c>
      <c r="Q161" s="216">
        <v>0.095990000000000006</v>
      </c>
      <c r="R161" s="216">
        <f>Q161*H161</f>
        <v>0.57594000000000001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258</v>
      </c>
      <c r="AT161" s="218" t="s">
        <v>117</v>
      </c>
      <c r="AU161" s="218" t="s">
        <v>79</v>
      </c>
      <c r="AY161" s="20" t="s">
        <v>114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77</v>
      </c>
      <c r="BK161" s="219">
        <f>ROUND(I161*H161,2)</f>
        <v>0</v>
      </c>
      <c r="BL161" s="20" t="s">
        <v>258</v>
      </c>
      <c r="BM161" s="218" t="s">
        <v>843</v>
      </c>
    </row>
    <row r="162" s="2" customFormat="1">
      <c r="A162" s="41"/>
      <c r="B162" s="42"/>
      <c r="C162" s="43"/>
      <c r="D162" s="247" t="s">
        <v>140</v>
      </c>
      <c r="E162" s="43"/>
      <c r="F162" s="248" t="s">
        <v>844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140</v>
      </c>
      <c r="AU162" s="20" t="s">
        <v>79</v>
      </c>
    </row>
    <row r="163" s="15" customFormat="1">
      <c r="A163" s="15"/>
      <c r="B163" s="252"/>
      <c r="C163" s="253"/>
      <c r="D163" s="220" t="s">
        <v>126</v>
      </c>
      <c r="E163" s="254" t="s">
        <v>19</v>
      </c>
      <c r="F163" s="255" t="s">
        <v>845</v>
      </c>
      <c r="G163" s="253"/>
      <c r="H163" s="254" t="s">
        <v>19</v>
      </c>
      <c r="I163" s="256"/>
      <c r="J163" s="253"/>
      <c r="K163" s="253"/>
      <c r="L163" s="257"/>
      <c r="M163" s="258"/>
      <c r="N163" s="259"/>
      <c r="O163" s="259"/>
      <c r="P163" s="259"/>
      <c r="Q163" s="259"/>
      <c r="R163" s="259"/>
      <c r="S163" s="259"/>
      <c r="T163" s="260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1" t="s">
        <v>126</v>
      </c>
      <c r="AU163" s="261" t="s">
        <v>79</v>
      </c>
      <c r="AV163" s="15" t="s">
        <v>77</v>
      </c>
      <c r="AW163" s="15" t="s">
        <v>31</v>
      </c>
      <c r="AX163" s="15" t="s">
        <v>69</v>
      </c>
      <c r="AY163" s="261" t="s">
        <v>114</v>
      </c>
    </row>
    <row r="164" s="13" customFormat="1">
      <c r="A164" s="13"/>
      <c r="B164" s="225"/>
      <c r="C164" s="226"/>
      <c r="D164" s="220" t="s">
        <v>126</v>
      </c>
      <c r="E164" s="227" t="s">
        <v>19</v>
      </c>
      <c r="F164" s="228" t="s">
        <v>846</v>
      </c>
      <c r="G164" s="226"/>
      <c r="H164" s="229">
        <v>6</v>
      </c>
      <c r="I164" s="230"/>
      <c r="J164" s="226"/>
      <c r="K164" s="226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126</v>
      </c>
      <c r="AU164" s="235" t="s">
        <v>79</v>
      </c>
      <c r="AV164" s="13" t="s">
        <v>79</v>
      </c>
      <c r="AW164" s="13" t="s">
        <v>31</v>
      </c>
      <c r="AX164" s="13" t="s">
        <v>69</v>
      </c>
      <c r="AY164" s="235" t="s">
        <v>114</v>
      </c>
    </row>
    <row r="165" s="14" customFormat="1">
      <c r="A165" s="14"/>
      <c r="B165" s="236"/>
      <c r="C165" s="237"/>
      <c r="D165" s="220" t="s">
        <v>126</v>
      </c>
      <c r="E165" s="238" t="s">
        <v>19</v>
      </c>
      <c r="F165" s="239" t="s">
        <v>128</v>
      </c>
      <c r="G165" s="237"/>
      <c r="H165" s="240">
        <v>6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126</v>
      </c>
      <c r="AU165" s="246" t="s">
        <v>79</v>
      </c>
      <c r="AV165" s="14" t="s">
        <v>129</v>
      </c>
      <c r="AW165" s="14" t="s">
        <v>31</v>
      </c>
      <c r="AX165" s="14" t="s">
        <v>77</v>
      </c>
      <c r="AY165" s="246" t="s">
        <v>114</v>
      </c>
    </row>
    <row r="166" s="15" customFormat="1">
      <c r="A166" s="15"/>
      <c r="B166" s="252"/>
      <c r="C166" s="253"/>
      <c r="D166" s="220" t="s">
        <v>126</v>
      </c>
      <c r="E166" s="254" t="s">
        <v>19</v>
      </c>
      <c r="F166" s="255" t="s">
        <v>847</v>
      </c>
      <c r="G166" s="253"/>
      <c r="H166" s="254" t="s">
        <v>19</v>
      </c>
      <c r="I166" s="256"/>
      <c r="J166" s="253"/>
      <c r="K166" s="253"/>
      <c r="L166" s="257"/>
      <c r="M166" s="258"/>
      <c r="N166" s="259"/>
      <c r="O166" s="259"/>
      <c r="P166" s="259"/>
      <c r="Q166" s="259"/>
      <c r="R166" s="259"/>
      <c r="S166" s="259"/>
      <c r="T166" s="260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1" t="s">
        <v>126</v>
      </c>
      <c r="AU166" s="261" t="s">
        <v>79</v>
      </c>
      <c r="AV166" s="15" t="s">
        <v>77</v>
      </c>
      <c r="AW166" s="15" t="s">
        <v>31</v>
      </c>
      <c r="AX166" s="15" t="s">
        <v>69</v>
      </c>
      <c r="AY166" s="261" t="s">
        <v>114</v>
      </c>
    </row>
    <row r="167" s="2" customFormat="1" ht="21.75" customHeight="1">
      <c r="A167" s="41"/>
      <c r="B167" s="42"/>
      <c r="C167" s="207" t="s">
        <v>213</v>
      </c>
      <c r="D167" s="207" t="s">
        <v>117</v>
      </c>
      <c r="E167" s="208" t="s">
        <v>848</v>
      </c>
      <c r="F167" s="209" t="s">
        <v>849</v>
      </c>
      <c r="G167" s="210" t="s">
        <v>257</v>
      </c>
      <c r="H167" s="211">
        <v>80</v>
      </c>
      <c r="I167" s="212"/>
      <c r="J167" s="213">
        <f>ROUND(I167*H167,2)</f>
        <v>0</v>
      </c>
      <c r="K167" s="209" t="s">
        <v>121</v>
      </c>
      <c r="L167" s="47"/>
      <c r="M167" s="214" t="s">
        <v>19</v>
      </c>
      <c r="N167" s="215" t="s">
        <v>40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129</v>
      </c>
      <c r="AT167" s="218" t="s">
        <v>117</v>
      </c>
      <c r="AU167" s="218" t="s">
        <v>79</v>
      </c>
      <c r="AY167" s="20" t="s">
        <v>114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77</v>
      </c>
      <c r="BK167" s="219">
        <f>ROUND(I167*H167,2)</f>
        <v>0</v>
      </c>
      <c r="BL167" s="20" t="s">
        <v>129</v>
      </c>
      <c r="BM167" s="218" t="s">
        <v>850</v>
      </c>
    </row>
    <row r="168" s="2" customFormat="1">
      <c r="A168" s="41"/>
      <c r="B168" s="42"/>
      <c r="C168" s="43"/>
      <c r="D168" s="220" t="s">
        <v>124</v>
      </c>
      <c r="E168" s="43"/>
      <c r="F168" s="221" t="s">
        <v>851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124</v>
      </c>
      <c r="AU168" s="20" t="s">
        <v>79</v>
      </c>
    </row>
    <row r="169" s="13" customFormat="1">
      <c r="A169" s="13"/>
      <c r="B169" s="225"/>
      <c r="C169" s="226"/>
      <c r="D169" s="220" t="s">
        <v>126</v>
      </c>
      <c r="E169" s="227" t="s">
        <v>19</v>
      </c>
      <c r="F169" s="228" t="s">
        <v>852</v>
      </c>
      <c r="G169" s="226"/>
      <c r="H169" s="229">
        <v>80</v>
      </c>
      <c r="I169" s="230"/>
      <c r="J169" s="226"/>
      <c r="K169" s="226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126</v>
      </c>
      <c r="AU169" s="235" t="s">
        <v>79</v>
      </c>
      <c r="AV169" s="13" t="s">
        <v>79</v>
      </c>
      <c r="AW169" s="13" t="s">
        <v>31</v>
      </c>
      <c r="AX169" s="13" t="s">
        <v>69</v>
      </c>
      <c r="AY169" s="235" t="s">
        <v>114</v>
      </c>
    </row>
    <row r="170" s="14" customFormat="1">
      <c r="A170" s="14"/>
      <c r="B170" s="236"/>
      <c r="C170" s="237"/>
      <c r="D170" s="220" t="s">
        <v>126</v>
      </c>
      <c r="E170" s="238" t="s">
        <v>19</v>
      </c>
      <c r="F170" s="239" t="s">
        <v>128</v>
      </c>
      <c r="G170" s="237"/>
      <c r="H170" s="240">
        <v>80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126</v>
      </c>
      <c r="AU170" s="246" t="s">
        <v>79</v>
      </c>
      <c r="AV170" s="14" t="s">
        <v>129</v>
      </c>
      <c r="AW170" s="14" t="s">
        <v>31</v>
      </c>
      <c r="AX170" s="14" t="s">
        <v>77</v>
      </c>
      <c r="AY170" s="246" t="s">
        <v>114</v>
      </c>
    </row>
    <row r="171" s="2" customFormat="1" ht="21.75" customHeight="1">
      <c r="A171" s="41"/>
      <c r="B171" s="42"/>
      <c r="C171" s="207" t="s">
        <v>219</v>
      </c>
      <c r="D171" s="207" t="s">
        <v>117</v>
      </c>
      <c r="E171" s="208" t="s">
        <v>853</v>
      </c>
      <c r="F171" s="209" t="s">
        <v>854</v>
      </c>
      <c r="G171" s="210" t="s">
        <v>277</v>
      </c>
      <c r="H171" s="211">
        <v>9</v>
      </c>
      <c r="I171" s="212"/>
      <c r="J171" s="213">
        <f>ROUND(I171*H171,2)</f>
        <v>0</v>
      </c>
      <c r="K171" s="209" t="s">
        <v>121</v>
      </c>
      <c r="L171" s="47"/>
      <c r="M171" s="214" t="s">
        <v>19</v>
      </c>
      <c r="N171" s="215" t="s">
        <v>40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129</v>
      </c>
      <c r="AT171" s="218" t="s">
        <v>117</v>
      </c>
      <c r="AU171" s="218" t="s">
        <v>79</v>
      </c>
      <c r="AY171" s="20" t="s">
        <v>114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77</v>
      </c>
      <c r="BK171" s="219">
        <f>ROUND(I171*H171,2)</f>
        <v>0</v>
      </c>
      <c r="BL171" s="20" t="s">
        <v>129</v>
      </c>
      <c r="BM171" s="218" t="s">
        <v>855</v>
      </c>
    </row>
    <row r="172" s="2" customFormat="1">
      <c r="A172" s="41"/>
      <c r="B172" s="42"/>
      <c r="C172" s="43"/>
      <c r="D172" s="220" t="s">
        <v>124</v>
      </c>
      <c r="E172" s="43"/>
      <c r="F172" s="221" t="s">
        <v>856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124</v>
      </c>
      <c r="AU172" s="20" t="s">
        <v>79</v>
      </c>
    </row>
    <row r="173" s="15" customFormat="1">
      <c r="A173" s="15"/>
      <c r="B173" s="252"/>
      <c r="C173" s="253"/>
      <c r="D173" s="220" t="s">
        <v>126</v>
      </c>
      <c r="E173" s="254" t="s">
        <v>19</v>
      </c>
      <c r="F173" s="255" t="s">
        <v>857</v>
      </c>
      <c r="G173" s="253"/>
      <c r="H173" s="254" t="s">
        <v>19</v>
      </c>
      <c r="I173" s="256"/>
      <c r="J173" s="253"/>
      <c r="K173" s="253"/>
      <c r="L173" s="257"/>
      <c r="M173" s="258"/>
      <c r="N173" s="259"/>
      <c r="O173" s="259"/>
      <c r="P173" s="259"/>
      <c r="Q173" s="259"/>
      <c r="R173" s="259"/>
      <c r="S173" s="259"/>
      <c r="T173" s="260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1" t="s">
        <v>126</v>
      </c>
      <c r="AU173" s="261" t="s">
        <v>79</v>
      </c>
      <c r="AV173" s="15" t="s">
        <v>77</v>
      </c>
      <c r="AW173" s="15" t="s">
        <v>31</v>
      </c>
      <c r="AX173" s="15" t="s">
        <v>69</v>
      </c>
      <c r="AY173" s="261" t="s">
        <v>114</v>
      </c>
    </row>
    <row r="174" s="13" customFormat="1">
      <c r="A174" s="13"/>
      <c r="B174" s="225"/>
      <c r="C174" s="226"/>
      <c r="D174" s="220" t="s">
        <v>126</v>
      </c>
      <c r="E174" s="227" t="s">
        <v>19</v>
      </c>
      <c r="F174" s="228" t="s">
        <v>858</v>
      </c>
      <c r="G174" s="226"/>
      <c r="H174" s="229">
        <v>6</v>
      </c>
      <c r="I174" s="230"/>
      <c r="J174" s="226"/>
      <c r="K174" s="226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126</v>
      </c>
      <c r="AU174" s="235" t="s">
        <v>79</v>
      </c>
      <c r="AV174" s="13" t="s">
        <v>79</v>
      </c>
      <c r="AW174" s="13" t="s">
        <v>31</v>
      </c>
      <c r="AX174" s="13" t="s">
        <v>69</v>
      </c>
      <c r="AY174" s="235" t="s">
        <v>114</v>
      </c>
    </row>
    <row r="175" s="13" customFormat="1">
      <c r="A175" s="13"/>
      <c r="B175" s="225"/>
      <c r="C175" s="226"/>
      <c r="D175" s="220" t="s">
        <v>126</v>
      </c>
      <c r="E175" s="227" t="s">
        <v>19</v>
      </c>
      <c r="F175" s="228" t="s">
        <v>859</v>
      </c>
      <c r="G175" s="226"/>
      <c r="H175" s="229">
        <v>1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126</v>
      </c>
      <c r="AU175" s="235" t="s">
        <v>79</v>
      </c>
      <c r="AV175" s="13" t="s">
        <v>79</v>
      </c>
      <c r="AW175" s="13" t="s">
        <v>31</v>
      </c>
      <c r="AX175" s="13" t="s">
        <v>69</v>
      </c>
      <c r="AY175" s="235" t="s">
        <v>114</v>
      </c>
    </row>
    <row r="176" s="13" customFormat="1">
      <c r="A176" s="13"/>
      <c r="B176" s="225"/>
      <c r="C176" s="226"/>
      <c r="D176" s="220" t="s">
        <v>126</v>
      </c>
      <c r="E176" s="227" t="s">
        <v>19</v>
      </c>
      <c r="F176" s="228" t="s">
        <v>860</v>
      </c>
      <c r="G176" s="226"/>
      <c r="H176" s="229">
        <v>1</v>
      </c>
      <c r="I176" s="230"/>
      <c r="J176" s="226"/>
      <c r="K176" s="226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126</v>
      </c>
      <c r="AU176" s="235" t="s">
        <v>79</v>
      </c>
      <c r="AV176" s="13" t="s">
        <v>79</v>
      </c>
      <c r="AW176" s="13" t="s">
        <v>31</v>
      </c>
      <c r="AX176" s="13" t="s">
        <v>69</v>
      </c>
      <c r="AY176" s="235" t="s">
        <v>114</v>
      </c>
    </row>
    <row r="177" s="13" customFormat="1">
      <c r="A177" s="13"/>
      <c r="B177" s="225"/>
      <c r="C177" s="226"/>
      <c r="D177" s="220" t="s">
        <v>126</v>
      </c>
      <c r="E177" s="227" t="s">
        <v>19</v>
      </c>
      <c r="F177" s="228" t="s">
        <v>861</v>
      </c>
      <c r="G177" s="226"/>
      <c r="H177" s="229">
        <v>1</v>
      </c>
      <c r="I177" s="230"/>
      <c r="J177" s="226"/>
      <c r="K177" s="226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126</v>
      </c>
      <c r="AU177" s="235" t="s">
        <v>79</v>
      </c>
      <c r="AV177" s="13" t="s">
        <v>79</v>
      </c>
      <c r="AW177" s="13" t="s">
        <v>31</v>
      </c>
      <c r="AX177" s="13" t="s">
        <v>69</v>
      </c>
      <c r="AY177" s="235" t="s">
        <v>114</v>
      </c>
    </row>
    <row r="178" s="14" customFormat="1">
      <c r="A178" s="14"/>
      <c r="B178" s="236"/>
      <c r="C178" s="237"/>
      <c r="D178" s="220" t="s">
        <v>126</v>
      </c>
      <c r="E178" s="238" t="s">
        <v>19</v>
      </c>
      <c r="F178" s="239" t="s">
        <v>128</v>
      </c>
      <c r="G178" s="237"/>
      <c r="H178" s="240">
        <v>9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126</v>
      </c>
      <c r="AU178" s="246" t="s">
        <v>79</v>
      </c>
      <c r="AV178" s="14" t="s">
        <v>129</v>
      </c>
      <c r="AW178" s="14" t="s">
        <v>31</v>
      </c>
      <c r="AX178" s="14" t="s">
        <v>77</v>
      </c>
      <c r="AY178" s="246" t="s">
        <v>114</v>
      </c>
    </row>
    <row r="179" s="2" customFormat="1" ht="16.5" customHeight="1">
      <c r="A179" s="41"/>
      <c r="B179" s="42"/>
      <c r="C179" s="207" t="s">
        <v>225</v>
      </c>
      <c r="D179" s="207" t="s">
        <v>117</v>
      </c>
      <c r="E179" s="208" t="s">
        <v>862</v>
      </c>
      <c r="F179" s="209" t="s">
        <v>863</v>
      </c>
      <c r="G179" s="210" t="s">
        <v>734</v>
      </c>
      <c r="H179" s="211">
        <v>23.341999999999999</v>
      </c>
      <c r="I179" s="212"/>
      <c r="J179" s="213">
        <f>ROUND(I179*H179,2)</f>
        <v>0</v>
      </c>
      <c r="K179" s="209" t="s">
        <v>138</v>
      </c>
      <c r="L179" s="47"/>
      <c r="M179" s="214" t="s">
        <v>19</v>
      </c>
      <c r="N179" s="215" t="s">
        <v>40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258</v>
      </c>
      <c r="AT179" s="218" t="s">
        <v>117</v>
      </c>
      <c r="AU179" s="218" t="s">
        <v>79</v>
      </c>
      <c r="AY179" s="20" t="s">
        <v>114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77</v>
      </c>
      <c r="BK179" s="219">
        <f>ROUND(I179*H179,2)</f>
        <v>0</v>
      </c>
      <c r="BL179" s="20" t="s">
        <v>258</v>
      </c>
      <c r="BM179" s="218" t="s">
        <v>864</v>
      </c>
    </row>
    <row r="180" s="2" customFormat="1">
      <c r="A180" s="41"/>
      <c r="B180" s="42"/>
      <c r="C180" s="43"/>
      <c r="D180" s="247" t="s">
        <v>140</v>
      </c>
      <c r="E180" s="43"/>
      <c r="F180" s="248" t="s">
        <v>865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140</v>
      </c>
      <c r="AU180" s="20" t="s">
        <v>79</v>
      </c>
    </row>
    <row r="181" s="15" customFormat="1">
      <c r="A181" s="15"/>
      <c r="B181" s="252"/>
      <c r="C181" s="253"/>
      <c r="D181" s="220" t="s">
        <v>126</v>
      </c>
      <c r="E181" s="254" t="s">
        <v>19</v>
      </c>
      <c r="F181" s="255" t="s">
        <v>866</v>
      </c>
      <c r="G181" s="253"/>
      <c r="H181" s="254" t="s">
        <v>19</v>
      </c>
      <c r="I181" s="256"/>
      <c r="J181" s="253"/>
      <c r="K181" s="253"/>
      <c r="L181" s="257"/>
      <c r="M181" s="258"/>
      <c r="N181" s="259"/>
      <c r="O181" s="259"/>
      <c r="P181" s="259"/>
      <c r="Q181" s="259"/>
      <c r="R181" s="259"/>
      <c r="S181" s="259"/>
      <c r="T181" s="260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1" t="s">
        <v>126</v>
      </c>
      <c r="AU181" s="261" t="s">
        <v>79</v>
      </c>
      <c r="AV181" s="15" t="s">
        <v>77</v>
      </c>
      <c r="AW181" s="15" t="s">
        <v>31</v>
      </c>
      <c r="AX181" s="15" t="s">
        <v>69</v>
      </c>
      <c r="AY181" s="261" t="s">
        <v>114</v>
      </c>
    </row>
    <row r="182" s="13" customFormat="1">
      <c r="A182" s="13"/>
      <c r="B182" s="225"/>
      <c r="C182" s="226"/>
      <c r="D182" s="220" t="s">
        <v>126</v>
      </c>
      <c r="E182" s="227" t="s">
        <v>19</v>
      </c>
      <c r="F182" s="228" t="s">
        <v>867</v>
      </c>
      <c r="G182" s="226"/>
      <c r="H182" s="229">
        <v>20.548999999999999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126</v>
      </c>
      <c r="AU182" s="235" t="s">
        <v>79</v>
      </c>
      <c r="AV182" s="13" t="s">
        <v>79</v>
      </c>
      <c r="AW182" s="13" t="s">
        <v>31</v>
      </c>
      <c r="AX182" s="13" t="s">
        <v>69</v>
      </c>
      <c r="AY182" s="235" t="s">
        <v>114</v>
      </c>
    </row>
    <row r="183" s="13" customFormat="1">
      <c r="A183" s="13"/>
      <c r="B183" s="225"/>
      <c r="C183" s="226"/>
      <c r="D183" s="220" t="s">
        <v>126</v>
      </c>
      <c r="E183" s="227" t="s">
        <v>19</v>
      </c>
      <c r="F183" s="228" t="s">
        <v>868</v>
      </c>
      <c r="G183" s="226"/>
      <c r="H183" s="229">
        <v>2.0150000000000001</v>
      </c>
      <c r="I183" s="230"/>
      <c r="J183" s="226"/>
      <c r="K183" s="226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126</v>
      </c>
      <c r="AU183" s="235" t="s">
        <v>79</v>
      </c>
      <c r="AV183" s="13" t="s">
        <v>79</v>
      </c>
      <c r="AW183" s="13" t="s">
        <v>31</v>
      </c>
      <c r="AX183" s="13" t="s">
        <v>69</v>
      </c>
      <c r="AY183" s="235" t="s">
        <v>114</v>
      </c>
    </row>
    <row r="184" s="13" customFormat="1">
      <c r="A184" s="13"/>
      <c r="B184" s="225"/>
      <c r="C184" s="226"/>
      <c r="D184" s="220" t="s">
        <v>126</v>
      </c>
      <c r="E184" s="227" t="s">
        <v>19</v>
      </c>
      <c r="F184" s="228" t="s">
        <v>869</v>
      </c>
      <c r="G184" s="226"/>
      <c r="H184" s="229">
        <v>0.20200000000000001</v>
      </c>
      <c r="I184" s="230"/>
      <c r="J184" s="226"/>
      <c r="K184" s="226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126</v>
      </c>
      <c r="AU184" s="235" t="s">
        <v>79</v>
      </c>
      <c r="AV184" s="13" t="s">
        <v>79</v>
      </c>
      <c r="AW184" s="13" t="s">
        <v>31</v>
      </c>
      <c r="AX184" s="13" t="s">
        <v>69</v>
      </c>
      <c r="AY184" s="235" t="s">
        <v>114</v>
      </c>
    </row>
    <row r="185" s="13" customFormat="1">
      <c r="A185" s="13"/>
      <c r="B185" s="225"/>
      <c r="C185" s="226"/>
      <c r="D185" s="220" t="s">
        <v>126</v>
      </c>
      <c r="E185" s="227" t="s">
        <v>19</v>
      </c>
      <c r="F185" s="228" t="s">
        <v>870</v>
      </c>
      <c r="G185" s="226"/>
      <c r="H185" s="229">
        <v>0.57599999999999996</v>
      </c>
      <c r="I185" s="230"/>
      <c r="J185" s="226"/>
      <c r="K185" s="226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126</v>
      </c>
      <c r="AU185" s="235" t="s">
        <v>79</v>
      </c>
      <c r="AV185" s="13" t="s">
        <v>79</v>
      </c>
      <c r="AW185" s="13" t="s">
        <v>31</v>
      </c>
      <c r="AX185" s="13" t="s">
        <v>69</v>
      </c>
      <c r="AY185" s="235" t="s">
        <v>114</v>
      </c>
    </row>
    <row r="186" s="14" customFormat="1">
      <c r="A186" s="14"/>
      <c r="B186" s="236"/>
      <c r="C186" s="237"/>
      <c r="D186" s="220" t="s">
        <v>126</v>
      </c>
      <c r="E186" s="238" t="s">
        <v>19</v>
      </c>
      <c r="F186" s="239" t="s">
        <v>128</v>
      </c>
      <c r="G186" s="237"/>
      <c r="H186" s="240">
        <v>23.341999999999999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126</v>
      </c>
      <c r="AU186" s="246" t="s">
        <v>79</v>
      </c>
      <c r="AV186" s="14" t="s">
        <v>129</v>
      </c>
      <c r="AW186" s="14" t="s">
        <v>31</v>
      </c>
      <c r="AX186" s="14" t="s">
        <v>77</v>
      </c>
      <c r="AY186" s="246" t="s">
        <v>114</v>
      </c>
    </row>
    <row r="187" s="2" customFormat="1" ht="24.15" customHeight="1">
      <c r="A187" s="41"/>
      <c r="B187" s="42"/>
      <c r="C187" s="207" t="s">
        <v>233</v>
      </c>
      <c r="D187" s="207" t="s">
        <v>117</v>
      </c>
      <c r="E187" s="208" t="s">
        <v>871</v>
      </c>
      <c r="F187" s="209" t="s">
        <v>872</v>
      </c>
      <c r="G187" s="210" t="s">
        <v>734</v>
      </c>
      <c r="H187" s="211">
        <v>20.548999999999999</v>
      </c>
      <c r="I187" s="212"/>
      <c r="J187" s="213">
        <f>ROUND(I187*H187,2)</f>
        <v>0</v>
      </c>
      <c r="K187" s="209" t="s">
        <v>138</v>
      </c>
      <c r="L187" s="47"/>
      <c r="M187" s="214" t="s">
        <v>19</v>
      </c>
      <c r="N187" s="215" t="s">
        <v>40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258</v>
      </c>
      <c r="AT187" s="218" t="s">
        <v>117</v>
      </c>
      <c r="AU187" s="218" t="s">
        <v>79</v>
      </c>
      <c r="AY187" s="20" t="s">
        <v>114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77</v>
      </c>
      <c r="BK187" s="219">
        <f>ROUND(I187*H187,2)</f>
        <v>0</v>
      </c>
      <c r="BL187" s="20" t="s">
        <v>258</v>
      </c>
      <c r="BM187" s="218" t="s">
        <v>873</v>
      </c>
    </row>
    <row r="188" s="2" customFormat="1">
      <c r="A188" s="41"/>
      <c r="B188" s="42"/>
      <c r="C188" s="43"/>
      <c r="D188" s="247" t="s">
        <v>140</v>
      </c>
      <c r="E188" s="43"/>
      <c r="F188" s="248" t="s">
        <v>874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140</v>
      </c>
      <c r="AU188" s="20" t="s">
        <v>79</v>
      </c>
    </row>
    <row r="189" s="15" customFormat="1">
      <c r="A189" s="15"/>
      <c r="B189" s="252"/>
      <c r="C189" s="253"/>
      <c r="D189" s="220" t="s">
        <v>126</v>
      </c>
      <c r="E189" s="254" t="s">
        <v>19</v>
      </c>
      <c r="F189" s="255" t="s">
        <v>875</v>
      </c>
      <c r="G189" s="253"/>
      <c r="H189" s="254" t="s">
        <v>19</v>
      </c>
      <c r="I189" s="256"/>
      <c r="J189" s="253"/>
      <c r="K189" s="253"/>
      <c r="L189" s="257"/>
      <c r="M189" s="258"/>
      <c r="N189" s="259"/>
      <c r="O189" s="259"/>
      <c r="P189" s="259"/>
      <c r="Q189" s="259"/>
      <c r="R189" s="259"/>
      <c r="S189" s="259"/>
      <c r="T189" s="26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1" t="s">
        <v>126</v>
      </c>
      <c r="AU189" s="261" t="s">
        <v>79</v>
      </c>
      <c r="AV189" s="15" t="s">
        <v>77</v>
      </c>
      <c r="AW189" s="15" t="s">
        <v>31</v>
      </c>
      <c r="AX189" s="15" t="s">
        <v>69</v>
      </c>
      <c r="AY189" s="261" t="s">
        <v>114</v>
      </c>
    </row>
    <row r="190" s="13" customFormat="1">
      <c r="A190" s="13"/>
      <c r="B190" s="225"/>
      <c r="C190" s="226"/>
      <c r="D190" s="220" t="s">
        <v>126</v>
      </c>
      <c r="E190" s="227" t="s">
        <v>19</v>
      </c>
      <c r="F190" s="228" t="s">
        <v>867</v>
      </c>
      <c r="G190" s="226"/>
      <c r="H190" s="229">
        <v>20.548999999999999</v>
      </c>
      <c r="I190" s="230"/>
      <c r="J190" s="226"/>
      <c r="K190" s="226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126</v>
      </c>
      <c r="AU190" s="235" t="s">
        <v>79</v>
      </c>
      <c r="AV190" s="13" t="s">
        <v>79</v>
      </c>
      <c r="AW190" s="13" t="s">
        <v>31</v>
      </c>
      <c r="AX190" s="13" t="s">
        <v>69</v>
      </c>
      <c r="AY190" s="235" t="s">
        <v>114</v>
      </c>
    </row>
    <row r="191" s="14" customFormat="1">
      <c r="A191" s="14"/>
      <c r="B191" s="236"/>
      <c r="C191" s="237"/>
      <c r="D191" s="220" t="s">
        <v>126</v>
      </c>
      <c r="E191" s="238" t="s">
        <v>19</v>
      </c>
      <c r="F191" s="239" t="s">
        <v>128</v>
      </c>
      <c r="G191" s="237"/>
      <c r="H191" s="240">
        <v>20.548999999999999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126</v>
      </c>
      <c r="AU191" s="246" t="s">
        <v>79</v>
      </c>
      <c r="AV191" s="14" t="s">
        <v>129</v>
      </c>
      <c r="AW191" s="14" t="s">
        <v>31</v>
      </c>
      <c r="AX191" s="14" t="s">
        <v>77</v>
      </c>
      <c r="AY191" s="246" t="s">
        <v>114</v>
      </c>
    </row>
    <row r="192" s="2" customFormat="1" ht="24.15" customHeight="1">
      <c r="A192" s="41"/>
      <c r="B192" s="42"/>
      <c r="C192" s="207" t="s">
        <v>240</v>
      </c>
      <c r="D192" s="207" t="s">
        <v>117</v>
      </c>
      <c r="E192" s="208" t="s">
        <v>876</v>
      </c>
      <c r="F192" s="209" t="s">
        <v>877</v>
      </c>
      <c r="G192" s="210" t="s">
        <v>734</v>
      </c>
      <c r="H192" s="211">
        <v>390.43099999999998</v>
      </c>
      <c r="I192" s="212"/>
      <c r="J192" s="213">
        <f>ROUND(I192*H192,2)</f>
        <v>0</v>
      </c>
      <c r="K192" s="209" t="s">
        <v>138</v>
      </c>
      <c r="L192" s="47"/>
      <c r="M192" s="214" t="s">
        <v>19</v>
      </c>
      <c r="N192" s="215" t="s">
        <v>40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129</v>
      </c>
      <c r="AT192" s="218" t="s">
        <v>117</v>
      </c>
      <c r="AU192" s="218" t="s">
        <v>79</v>
      </c>
      <c r="AY192" s="20" t="s">
        <v>114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77</v>
      </c>
      <c r="BK192" s="219">
        <f>ROUND(I192*H192,2)</f>
        <v>0</v>
      </c>
      <c r="BL192" s="20" t="s">
        <v>129</v>
      </c>
      <c r="BM192" s="218" t="s">
        <v>878</v>
      </c>
    </row>
    <row r="193" s="2" customFormat="1">
      <c r="A193" s="41"/>
      <c r="B193" s="42"/>
      <c r="C193" s="43"/>
      <c r="D193" s="247" t="s">
        <v>140</v>
      </c>
      <c r="E193" s="43"/>
      <c r="F193" s="248" t="s">
        <v>879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140</v>
      </c>
      <c r="AU193" s="20" t="s">
        <v>79</v>
      </c>
    </row>
    <row r="194" s="15" customFormat="1">
      <c r="A194" s="15"/>
      <c r="B194" s="252"/>
      <c r="C194" s="253"/>
      <c r="D194" s="220" t="s">
        <v>126</v>
      </c>
      <c r="E194" s="254" t="s">
        <v>19</v>
      </c>
      <c r="F194" s="255" t="s">
        <v>880</v>
      </c>
      <c r="G194" s="253"/>
      <c r="H194" s="254" t="s">
        <v>19</v>
      </c>
      <c r="I194" s="256"/>
      <c r="J194" s="253"/>
      <c r="K194" s="253"/>
      <c r="L194" s="257"/>
      <c r="M194" s="258"/>
      <c r="N194" s="259"/>
      <c r="O194" s="259"/>
      <c r="P194" s="259"/>
      <c r="Q194" s="259"/>
      <c r="R194" s="259"/>
      <c r="S194" s="259"/>
      <c r="T194" s="260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1" t="s">
        <v>126</v>
      </c>
      <c r="AU194" s="261" t="s">
        <v>79</v>
      </c>
      <c r="AV194" s="15" t="s">
        <v>77</v>
      </c>
      <c r="AW194" s="15" t="s">
        <v>31</v>
      </c>
      <c r="AX194" s="15" t="s">
        <v>69</v>
      </c>
      <c r="AY194" s="261" t="s">
        <v>114</v>
      </c>
    </row>
    <row r="195" s="13" customFormat="1">
      <c r="A195" s="13"/>
      <c r="B195" s="225"/>
      <c r="C195" s="226"/>
      <c r="D195" s="220" t="s">
        <v>126</v>
      </c>
      <c r="E195" s="227" t="s">
        <v>19</v>
      </c>
      <c r="F195" s="228" t="s">
        <v>881</v>
      </c>
      <c r="G195" s="226"/>
      <c r="H195" s="229">
        <v>390.43099999999998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126</v>
      </c>
      <c r="AU195" s="235" t="s">
        <v>79</v>
      </c>
      <c r="AV195" s="13" t="s">
        <v>79</v>
      </c>
      <c r="AW195" s="13" t="s">
        <v>31</v>
      </c>
      <c r="AX195" s="13" t="s">
        <v>69</v>
      </c>
      <c r="AY195" s="235" t="s">
        <v>114</v>
      </c>
    </row>
    <row r="196" s="14" customFormat="1">
      <c r="A196" s="14"/>
      <c r="B196" s="236"/>
      <c r="C196" s="237"/>
      <c r="D196" s="220" t="s">
        <v>126</v>
      </c>
      <c r="E196" s="238" t="s">
        <v>19</v>
      </c>
      <c r="F196" s="239" t="s">
        <v>128</v>
      </c>
      <c r="G196" s="237"/>
      <c r="H196" s="240">
        <v>390.43099999999998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126</v>
      </c>
      <c r="AU196" s="246" t="s">
        <v>79</v>
      </c>
      <c r="AV196" s="14" t="s">
        <v>129</v>
      </c>
      <c r="AW196" s="14" t="s">
        <v>31</v>
      </c>
      <c r="AX196" s="14" t="s">
        <v>77</v>
      </c>
      <c r="AY196" s="246" t="s">
        <v>114</v>
      </c>
    </row>
    <row r="197" s="2" customFormat="1" ht="24.15" customHeight="1">
      <c r="A197" s="41"/>
      <c r="B197" s="42"/>
      <c r="C197" s="207" t="s">
        <v>382</v>
      </c>
      <c r="D197" s="207" t="s">
        <v>117</v>
      </c>
      <c r="E197" s="208" t="s">
        <v>732</v>
      </c>
      <c r="F197" s="209" t="s">
        <v>733</v>
      </c>
      <c r="G197" s="210" t="s">
        <v>734</v>
      </c>
      <c r="H197" s="211">
        <v>20.548999999999999</v>
      </c>
      <c r="I197" s="212"/>
      <c r="J197" s="213">
        <f>ROUND(I197*H197,2)</f>
        <v>0</v>
      </c>
      <c r="K197" s="209" t="s">
        <v>138</v>
      </c>
      <c r="L197" s="47"/>
      <c r="M197" s="214" t="s">
        <v>19</v>
      </c>
      <c r="N197" s="215" t="s">
        <v>40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129</v>
      </c>
      <c r="AT197" s="218" t="s">
        <v>117</v>
      </c>
      <c r="AU197" s="218" t="s">
        <v>79</v>
      </c>
      <c r="AY197" s="20" t="s">
        <v>114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77</v>
      </c>
      <c r="BK197" s="219">
        <f>ROUND(I197*H197,2)</f>
        <v>0</v>
      </c>
      <c r="BL197" s="20" t="s">
        <v>129</v>
      </c>
      <c r="BM197" s="218" t="s">
        <v>882</v>
      </c>
    </row>
    <row r="198" s="2" customFormat="1">
      <c r="A198" s="41"/>
      <c r="B198" s="42"/>
      <c r="C198" s="43"/>
      <c r="D198" s="247" t="s">
        <v>140</v>
      </c>
      <c r="E198" s="43"/>
      <c r="F198" s="248" t="s">
        <v>736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140</v>
      </c>
      <c r="AU198" s="20" t="s">
        <v>79</v>
      </c>
    </row>
    <row r="199" s="15" customFormat="1">
      <c r="A199" s="15"/>
      <c r="B199" s="252"/>
      <c r="C199" s="253"/>
      <c r="D199" s="220" t="s">
        <v>126</v>
      </c>
      <c r="E199" s="254" t="s">
        <v>19</v>
      </c>
      <c r="F199" s="255" t="s">
        <v>738</v>
      </c>
      <c r="G199" s="253"/>
      <c r="H199" s="254" t="s">
        <v>19</v>
      </c>
      <c r="I199" s="256"/>
      <c r="J199" s="253"/>
      <c r="K199" s="253"/>
      <c r="L199" s="257"/>
      <c r="M199" s="258"/>
      <c r="N199" s="259"/>
      <c r="O199" s="259"/>
      <c r="P199" s="259"/>
      <c r="Q199" s="259"/>
      <c r="R199" s="259"/>
      <c r="S199" s="259"/>
      <c r="T199" s="260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1" t="s">
        <v>126</v>
      </c>
      <c r="AU199" s="261" t="s">
        <v>79</v>
      </c>
      <c r="AV199" s="15" t="s">
        <v>77</v>
      </c>
      <c r="AW199" s="15" t="s">
        <v>31</v>
      </c>
      <c r="AX199" s="15" t="s">
        <v>69</v>
      </c>
      <c r="AY199" s="261" t="s">
        <v>114</v>
      </c>
    </row>
    <row r="200" s="13" customFormat="1">
      <c r="A200" s="13"/>
      <c r="B200" s="225"/>
      <c r="C200" s="226"/>
      <c r="D200" s="220" t="s">
        <v>126</v>
      </c>
      <c r="E200" s="227" t="s">
        <v>19</v>
      </c>
      <c r="F200" s="228" t="s">
        <v>883</v>
      </c>
      <c r="G200" s="226"/>
      <c r="H200" s="229">
        <v>20.548999999999999</v>
      </c>
      <c r="I200" s="230"/>
      <c r="J200" s="226"/>
      <c r="K200" s="226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126</v>
      </c>
      <c r="AU200" s="235" t="s">
        <v>79</v>
      </c>
      <c r="AV200" s="13" t="s">
        <v>79</v>
      </c>
      <c r="AW200" s="13" t="s">
        <v>31</v>
      </c>
      <c r="AX200" s="13" t="s">
        <v>69</v>
      </c>
      <c r="AY200" s="235" t="s">
        <v>114</v>
      </c>
    </row>
    <row r="201" s="14" customFormat="1">
      <c r="A201" s="14"/>
      <c r="B201" s="236"/>
      <c r="C201" s="237"/>
      <c r="D201" s="220" t="s">
        <v>126</v>
      </c>
      <c r="E201" s="238" t="s">
        <v>19</v>
      </c>
      <c r="F201" s="239" t="s">
        <v>128</v>
      </c>
      <c r="G201" s="237"/>
      <c r="H201" s="240">
        <v>20.548999999999999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126</v>
      </c>
      <c r="AU201" s="246" t="s">
        <v>79</v>
      </c>
      <c r="AV201" s="14" t="s">
        <v>129</v>
      </c>
      <c r="AW201" s="14" t="s">
        <v>31</v>
      </c>
      <c r="AX201" s="14" t="s">
        <v>77</v>
      </c>
      <c r="AY201" s="246" t="s">
        <v>114</v>
      </c>
    </row>
    <row r="202" s="2" customFormat="1" ht="24.15" customHeight="1">
      <c r="A202" s="41"/>
      <c r="B202" s="42"/>
      <c r="C202" s="207" t="s">
        <v>391</v>
      </c>
      <c r="D202" s="207" t="s">
        <v>117</v>
      </c>
      <c r="E202" s="208" t="s">
        <v>884</v>
      </c>
      <c r="F202" s="209" t="s">
        <v>885</v>
      </c>
      <c r="G202" s="210" t="s">
        <v>734</v>
      </c>
      <c r="H202" s="211">
        <v>2.7930000000000001</v>
      </c>
      <c r="I202" s="212"/>
      <c r="J202" s="213">
        <f>ROUND(I202*H202,2)</f>
        <v>0</v>
      </c>
      <c r="K202" s="209" t="s">
        <v>138</v>
      </c>
      <c r="L202" s="47"/>
      <c r="M202" s="214" t="s">
        <v>19</v>
      </c>
      <c r="N202" s="215" t="s">
        <v>40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129</v>
      </c>
      <c r="AT202" s="218" t="s">
        <v>117</v>
      </c>
      <c r="AU202" s="218" t="s">
        <v>79</v>
      </c>
      <c r="AY202" s="20" t="s">
        <v>114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77</v>
      </c>
      <c r="BK202" s="219">
        <f>ROUND(I202*H202,2)</f>
        <v>0</v>
      </c>
      <c r="BL202" s="20" t="s">
        <v>129</v>
      </c>
      <c r="BM202" s="218" t="s">
        <v>886</v>
      </c>
    </row>
    <row r="203" s="2" customFormat="1">
      <c r="A203" s="41"/>
      <c r="B203" s="42"/>
      <c r="C203" s="43"/>
      <c r="D203" s="247" t="s">
        <v>140</v>
      </c>
      <c r="E203" s="43"/>
      <c r="F203" s="248" t="s">
        <v>887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140</v>
      </c>
      <c r="AU203" s="20" t="s">
        <v>79</v>
      </c>
    </row>
    <row r="204" s="15" customFormat="1">
      <c r="A204" s="15"/>
      <c r="B204" s="252"/>
      <c r="C204" s="253"/>
      <c r="D204" s="220" t="s">
        <v>126</v>
      </c>
      <c r="E204" s="254" t="s">
        <v>19</v>
      </c>
      <c r="F204" s="255" t="s">
        <v>875</v>
      </c>
      <c r="G204" s="253"/>
      <c r="H204" s="254" t="s">
        <v>19</v>
      </c>
      <c r="I204" s="256"/>
      <c r="J204" s="253"/>
      <c r="K204" s="253"/>
      <c r="L204" s="257"/>
      <c r="M204" s="258"/>
      <c r="N204" s="259"/>
      <c r="O204" s="259"/>
      <c r="P204" s="259"/>
      <c r="Q204" s="259"/>
      <c r="R204" s="259"/>
      <c r="S204" s="259"/>
      <c r="T204" s="260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1" t="s">
        <v>126</v>
      </c>
      <c r="AU204" s="261" t="s">
        <v>79</v>
      </c>
      <c r="AV204" s="15" t="s">
        <v>77</v>
      </c>
      <c r="AW204" s="15" t="s">
        <v>31</v>
      </c>
      <c r="AX204" s="15" t="s">
        <v>69</v>
      </c>
      <c r="AY204" s="261" t="s">
        <v>114</v>
      </c>
    </row>
    <row r="205" s="13" customFormat="1">
      <c r="A205" s="13"/>
      <c r="B205" s="225"/>
      <c r="C205" s="226"/>
      <c r="D205" s="220" t="s">
        <v>126</v>
      </c>
      <c r="E205" s="227" t="s">
        <v>19</v>
      </c>
      <c r="F205" s="228" t="s">
        <v>868</v>
      </c>
      <c r="G205" s="226"/>
      <c r="H205" s="229">
        <v>2.0150000000000001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126</v>
      </c>
      <c r="AU205" s="235" t="s">
        <v>79</v>
      </c>
      <c r="AV205" s="13" t="s">
        <v>79</v>
      </c>
      <c r="AW205" s="13" t="s">
        <v>31</v>
      </c>
      <c r="AX205" s="13" t="s">
        <v>69</v>
      </c>
      <c r="AY205" s="235" t="s">
        <v>114</v>
      </c>
    </row>
    <row r="206" s="13" customFormat="1">
      <c r="A206" s="13"/>
      <c r="B206" s="225"/>
      <c r="C206" s="226"/>
      <c r="D206" s="220" t="s">
        <v>126</v>
      </c>
      <c r="E206" s="227" t="s">
        <v>19</v>
      </c>
      <c r="F206" s="228" t="s">
        <v>869</v>
      </c>
      <c r="G206" s="226"/>
      <c r="H206" s="229">
        <v>0.20200000000000001</v>
      </c>
      <c r="I206" s="230"/>
      <c r="J206" s="226"/>
      <c r="K206" s="226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126</v>
      </c>
      <c r="AU206" s="235" t="s">
        <v>79</v>
      </c>
      <c r="AV206" s="13" t="s">
        <v>79</v>
      </c>
      <c r="AW206" s="13" t="s">
        <v>31</v>
      </c>
      <c r="AX206" s="13" t="s">
        <v>69</v>
      </c>
      <c r="AY206" s="235" t="s">
        <v>114</v>
      </c>
    </row>
    <row r="207" s="13" customFormat="1">
      <c r="A207" s="13"/>
      <c r="B207" s="225"/>
      <c r="C207" s="226"/>
      <c r="D207" s="220" t="s">
        <v>126</v>
      </c>
      <c r="E207" s="227" t="s">
        <v>19</v>
      </c>
      <c r="F207" s="228" t="s">
        <v>870</v>
      </c>
      <c r="G207" s="226"/>
      <c r="H207" s="229">
        <v>0.57599999999999996</v>
      </c>
      <c r="I207" s="230"/>
      <c r="J207" s="226"/>
      <c r="K207" s="226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126</v>
      </c>
      <c r="AU207" s="235" t="s">
        <v>79</v>
      </c>
      <c r="AV207" s="13" t="s">
        <v>79</v>
      </c>
      <c r="AW207" s="13" t="s">
        <v>31</v>
      </c>
      <c r="AX207" s="13" t="s">
        <v>69</v>
      </c>
      <c r="AY207" s="235" t="s">
        <v>114</v>
      </c>
    </row>
    <row r="208" s="14" customFormat="1">
      <c r="A208" s="14"/>
      <c r="B208" s="236"/>
      <c r="C208" s="237"/>
      <c r="D208" s="220" t="s">
        <v>126</v>
      </c>
      <c r="E208" s="238" t="s">
        <v>19</v>
      </c>
      <c r="F208" s="239" t="s">
        <v>128</v>
      </c>
      <c r="G208" s="237"/>
      <c r="H208" s="240">
        <v>2.7930000000000001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6" t="s">
        <v>126</v>
      </c>
      <c r="AU208" s="246" t="s">
        <v>79</v>
      </c>
      <c r="AV208" s="14" t="s">
        <v>129</v>
      </c>
      <c r="AW208" s="14" t="s">
        <v>31</v>
      </c>
      <c r="AX208" s="14" t="s">
        <v>77</v>
      </c>
      <c r="AY208" s="246" t="s">
        <v>114</v>
      </c>
    </row>
    <row r="209" s="2" customFormat="1" ht="24.15" customHeight="1">
      <c r="A209" s="41"/>
      <c r="B209" s="42"/>
      <c r="C209" s="207" t="s">
        <v>7</v>
      </c>
      <c r="D209" s="207" t="s">
        <v>117</v>
      </c>
      <c r="E209" s="208" t="s">
        <v>888</v>
      </c>
      <c r="F209" s="209" t="s">
        <v>877</v>
      </c>
      <c r="G209" s="210" t="s">
        <v>734</v>
      </c>
      <c r="H209" s="211">
        <v>53.067</v>
      </c>
      <c r="I209" s="212"/>
      <c r="J209" s="213">
        <f>ROUND(I209*H209,2)</f>
        <v>0</v>
      </c>
      <c r="K209" s="209" t="s">
        <v>138</v>
      </c>
      <c r="L209" s="47"/>
      <c r="M209" s="214" t="s">
        <v>19</v>
      </c>
      <c r="N209" s="215" t="s">
        <v>40</v>
      </c>
      <c r="O209" s="87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129</v>
      </c>
      <c r="AT209" s="218" t="s">
        <v>117</v>
      </c>
      <c r="AU209" s="218" t="s">
        <v>79</v>
      </c>
      <c r="AY209" s="20" t="s">
        <v>114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77</v>
      </c>
      <c r="BK209" s="219">
        <f>ROUND(I209*H209,2)</f>
        <v>0</v>
      </c>
      <c r="BL209" s="20" t="s">
        <v>129</v>
      </c>
      <c r="BM209" s="218" t="s">
        <v>889</v>
      </c>
    </row>
    <row r="210" s="2" customFormat="1">
      <c r="A210" s="41"/>
      <c r="B210" s="42"/>
      <c r="C210" s="43"/>
      <c r="D210" s="247" t="s">
        <v>140</v>
      </c>
      <c r="E210" s="43"/>
      <c r="F210" s="248" t="s">
        <v>890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140</v>
      </c>
      <c r="AU210" s="20" t="s">
        <v>79</v>
      </c>
    </row>
    <row r="211" s="15" customFormat="1">
      <c r="A211" s="15"/>
      <c r="B211" s="252"/>
      <c r="C211" s="253"/>
      <c r="D211" s="220" t="s">
        <v>126</v>
      </c>
      <c r="E211" s="254" t="s">
        <v>19</v>
      </c>
      <c r="F211" s="255" t="s">
        <v>880</v>
      </c>
      <c r="G211" s="253"/>
      <c r="H211" s="254" t="s">
        <v>19</v>
      </c>
      <c r="I211" s="256"/>
      <c r="J211" s="253"/>
      <c r="K211" s="253"/>
      <c r="L211" s="257"/>
      <c r="M211" s="258"/>
      <c r="N211" s="259"/>
      <c r="O211" s="259"/>
      <c r="P211" s="259"/>
      <c r="Q211" s="259"/>
      <c r="R211" s="259"/>
      <c r="S211" s="259"/>
      <c r="T211" s="260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1" t="s">
        <v>126</v>
      </c>
      <c r="AU211" s="261" t="s">
        <v>79</v>
      </c>
      <c r="AV211" s="15" t="s">
        <v>77</v>
      </c>
      <c r="AW211" s="15" t="s">
        <v>31</v>
      </c>
      <c r="AX211" s="15" t="s">
        <v>69</v>
      </c>
      <c r="AY211" s="261" t="s">
        <v>114</v>
      </c>
    </row>
    <row r="212" s="13" customFormat="1">
      <c r="A212" s="13"/>
      <c r="B212" s="225"/>
      <c r="C212" s="226"/>
      <c r="D212" s="220" t="s">
        <v>126</v>
      </c>
      <c r="E212" s="227" t="s">
        <v>19</v>
      </c>
      <c r="F212" s="228" t="s">
        <v>891</v>
      </c>
      <c r="G212" s="226"/>
      <c r="H212" s="229">
        <v>38.284999999999997</v>
      </c>
      <c r="I212" s="230"/>
      <c r="J212" s="226"/>
      <c r="K212" s="226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126</v>
      </c>
      <c r="AU212" s="235" t="s">
        <v>79</v>
      </c>
      <c r="AV212" s="13" t="s">
        <v>79</v>
      </c>
      <c r="AW212" s="13" t="s">
        <v>31</v>
      </c>
      <c r="AX212" s="13" t="s">
        <v>69</v>
      </c>
      <c r="AY212" s="235" t="s">
        <v>114</v>
      </c>
    </row>
    <row r="213" s="13" customFormat="1">
      <c r="A213" s="13"/>
      <c r="B213" s="225"/>
      <c r="C213" s="226"/>
      <c r="D213" s="220" t="s">
        <v>126</v>
      </c>
      <c r="E213" s="227" t="s">
        <v>19</v>
      </c>
      <c r="F213" s="228" t="s">
        <v>892</v>
      </c>
      <c r="G213" s="226"/>
      <c r="H213" s="229">
        <v>3.8380000000000001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126</v>
      </c>
      <c r="AU213" s="235" t="s">
        <v>79</v>
      </c>
      <c r="AV213" s="13" t="s">
        <v>79</v>
      </c>
      <c r="AW213" s="13" t="s">
        <v>31</v>
      </c>
      <c r="AX213" s="13" t="s">
        <v>69</v>
      </c>
      <c r="AY213" s="235" t="s">
        <v>114</v>
      </c>
    </row>
    <row r="214" s="13" customFormat="1">
      <c r="A214" s="13"/>
      <c r="B214" s="225"/>
      <c r="C214" s="226"/>
      <c r="D214" s="220" t="s">
        <v>126</v>
      </c>
      <c r="E214" s="227" t="s">
        <v>19</v>
      </c>
      <c r="F214" s="228" t="s">
        <v>893</v>
      </c>
      <c r="G214" s="226"/>
      <c r="H214" s="229">
        <v>10.944000000000001</v>
      </c>
      <c r="I214" s="230"/>
      <c r="J214" s="226"/>
      <c r="K214" s="226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126</v>
      </c>
      <c r="AU214" s="235" t="s">
        <v>79</v>
      </c>
      <c r="AV214" s="13" t="s">
        <v>79</v>
      </c>
      <c r="AW214" s="13" t="s">
        <v>31</v>
      </c>
      <c r="AX214" s="13" t="s">
        <v>69</v>
      </c>
      <c r="AY214" s="235" t="s">
        <v>114</v>
      </c>
    </row>
    <row r="215" s="14" customFormat="1">
      <c r="A215" s="14"/>
      <c r="B215" s="236"/>
      <c r="C215" s="237"/>
      <c r="D215" s="220" t="s">
        <v>126</v>
      </c>
      <c r="E215" s="238" t="s">
        <v>19</v>
      </c>
      <c r="F215" s="239" t="s">
        <v>128</v>
      </c>
      <c r="G215" s="237"/>
      <c r="H215" s="240">
        <v>53.067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126</v>
      </c>
      <c r="AU215" s="246" t="s">
        <v>79</v>
      </c>
      <c r="AV215" s="14" t="s">
        <v>129</v>
      </c>
      <c r="AW215" s="14" t="s">
        <v>31</v>
      </c>
      <c r="AX215" s="14" t="s">
        <v>77</v>
      </c>
      <c r="AY215" s="246" t="s">
        <v>114</v>
      </c>
    </row>
    <row r="216" s="2" customFormat="1" ht="24.15" customHeight="1">
      <c r="A216" s="41"/>
      <c r="B216" s="42"/>
      <c r="C216" s="207" t="s">
        <v>405</v>
      </c>
      <c r="D216" s="207" t="s">
        <v>117</v>
      </c>
      <c r="E216" s="208" t="s">
        <v>894</v>
      </c>
      <c r="F216" s="209" t="s">
        <v>895</v>
      </c>
      <c r="G216" s="210" t="s">
        <v>734</v>
      </c>
      <c r="H216" s="211">
        <v>2.5910000000000002</v>
      </c>
      <c r="I216" s="212"/>
      <c r="J216" s="213">
        <f>ROUND(I216*H216,2)</f>
        <v>0</v>
      </c>
      <c r="K216" s="209" t="s">
        <v>121</v>
      </c>
      <c r="L216" s="47"/>
      <c r="M216" s="214" t="s">
        <v>19</v>
      </c>
      <c r="N216" s="215" t="s">
        <v>40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129</v>
      </c>
      <c r="AT216" s="218" t="s">
        <v>117</v>
      </c>
      <c r="AU216" s="218" t="s">
        <v>79</v>
      </c>
      <c r="AY216" s="20" t="s">
        <v>114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77</v>
      </c>
      <c r="BK216" s="219">
        <f>ROUND(I216*H216,2)</f>
        <v>0</v>
      </c>
      <c r="BL216" s="20" t="s">
        <v>129</v>
      </c>
      <c r="BM216" s="218" t="s">
        <v>896</v>
      </c>
    </row>
    <row r="217" s="15" customFormat="1">
      <c r="A217" s="15"/>
      <c r="B217" s="252"/>
      <c r="C217" s="253"/>
      <c r="D217" s="220" t="s">
        <v>126</v>
      </c>
      <c r="E217" s="254" t="s">
        <v>19</v>
      </c>
      <c r="F217" s="255" t="s">
        <v>897</v>
      </c>
      <c r="G217" s="253"/>
      <c r="H217" s="254" t="s">
        <v>19</v>
      </c>
      <c r="I217" s="256"/>
      <c r="J217" s="253"/>
      <c r="K217" s="253"/>
      <c r="L217" s="257"/>
      <c r="M217" s="258"/>
      <c r="N217" s="259"/>
      <c r="O217" s="259"/>
      <c r="P217" s="259"/>
      <c r="Q217" s="259"/>
      <c r="R217" s="259"/>
      <c r="S217" s="259"/>
      <c r="T217" s="260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1" t="s">
        <v>126</v>
      </c>
      <c r="AU217" s="261" t="s">
        <v>79</v>
      </c>
      <c r="AV217" s="15" t="s">
        <v>77</v>
      </c>
      <c r="AW217" s="15" t="s">
        <v>31</v>
      </c>
      <c r="AX217" s="15" t="s">
        <v>69</v>
      </c>
      <c r="AY217" s="261" t="s">
        <v>114</v>
      </c>
    </row>
    <row r="218" s="13" customFormat="1">
      <c r="A218" s="13"/>
      <c r="B218" s="225"/>
      <c r="C218" s="226"/>
      <c r="D218" s="220" t="s">
        <v>126</v>
      </c>
      <c r="E218" s="227" t="s">
        <v>19</v>
      </c>
      <c r="F218" s="228" t="s">
        <v>898</v>
      </c>
      <c r="G218" s="226"/>
      <c r="H218" s="229">
        <v>2.0150000000000001</v>
      </c>
      <c r="I218" s="230"/>
      <c r="J218" s="226"/>
      <c r="K218" s="226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126</v>
      </c>
      <c r="AU218" s="235" t="s">
        <v>79</v>
      </c>
      <c r="AV218" s="13" t="s">
        <v>79</v>
      </c>
      <c r="AW218" s="13" t="s">
        <v>31</v>
      </c>
      <c r="AX218" s="13" t="s">
        <v>69</v>
      </c>
      <c r="AY218" s="235" t="s">
        <v>114</v>
      </c>
    </row>
    <row r="219" s="13" customFormat="1">
      <c r="A219" s="13"/>
      <c r="B219" s="225"/>
      <c r="C219" s="226"/>
      <c r="D219" s="220" t="s">
        <v>126</v>
      </c>
      <c r="E219" s="227" t="s">
        <v>19</v>
      </c>
      <c r="F219" s="228" t="s">
        <v>899</v>
      </c>
      <c r="G219" s="226"/>
      <c r="H219" s="229">
        <v>0.57599999999999996</v>
      </c>
      <c r="I219" s="230"/>
      <c r="J219" s="226"/>
      <c r="K219" s="226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126</v>
      </c>
      <c r="AU219" s="235" t="s">
        <v>79</v>
      </c>
      <c r="AV219" s="13" t="s">
        <v>79</v>
      </c>
      <c r="AW219" s="13" t="s">
        <v>31</v>
      </c>
      <c r="AX219" s="13" t="s">
        <v>69</v>
      </c>
      <c r="AY219" s="235" t="s">
        <v>114</v>
      </c>
    </row>
    <row r="220" s="14" customFormat="1">
      <c r="A220" s="14"/>
      <c r="B220" s="236"/>
      <c r="C220" s="237"/>
      <c r="D220" s="220" t="s">
        <v>126</v>
      </c>
      <c r="E220" s="238" t="s">
        <v>19</v>
      </c>
      <c r="F220" s="239" t="s">
        <v>128</v>
      </c>
      <c r="G220" s="237"/>
      <c r="H220" s="240">
        <v>2.5910000000000002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126</v>
      </c>
      <c r="AU220" s="246" t="s">
        <v>79</v>
      </c>
      <c r="AV220" s="14" t="s">
        <v>129</v>
      </c>
      <c r="AW220" s="14" t="s">
        <v>31</v>
      </c>
      <c r="AX220" s="14" t="s">
        <v>77</v>
      </c>
      <c r="AY220" s="246" t="s">
        <v>114</v>
      </c>
    </row>
    <row r="221" s="2" customFormat="1" ht="24.15" customHeight="1">
      <c r="A221" s="41"/>
      <c r="B221" s="42"/>
      <c r="C221" s="207" t="s">
        <v>410</v>
      </c>
      <c r="D221" s="207" t="s">
        <v>117</v>
      </c>
      <c r="E221" s="208" t="s">
        <v>900</v>
      </c>
      <c r="F221" s="209" t="s">
        <v>901</v>
      </c>
      <c r="G221" s="210" t="s">
        <v>734</v>
      </c>
      <c r="H221" s="211">
        <v>0.20200000000000001</v>
      </c>
      <c r="I221" s="212"/>
      <c r="J221" s="213">
        <f>ROUND(I221*H221,2)</f>
        <v>0</v>
      </c>
      <c r="K221" s="209" t="s">
        <v>121</v>
      </c>
      <c r="L221" s="47"/>
      <c r="M221" s="214" t="s">
        <v>19</v>
      </c>
      <c r="N221" s="215" t="s">
        <v>40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258</v>
      </c>
      <c r="AT221" s="218" t="s">
        <v>117</v>
      </c>
      <c r="AU221" s="218" t="s">
        <v>79</v>
      </c>
      <c r="AY221" s="20" t="s">
        <v>114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77</v>
      </c>
      <c r="BK221" s="219">
        <f>ROUND(I221*H221,2)</f>
        <v>0</v>
      </c>
      <c r="BL221" s="20" t="s">
        <v>258</v>
      </c>
      <c r="BM221" s="218" t="s">
        <v>902</v>
      </c>
    </row>
    <row r="222" s="15" customFormat="1">
      <c r="A222" s="15"/>
      <c r="B222" s="252"/>
      <c r="C222" s="253"/>
      <c r="D222" s="220" t="s">
        <v>126</v>
      </c>
      <c r="E222" s="254" t="s">
        <v>19</v>
      </c>
      <c r="F222" s="255" t="s">
        <v>738</v>
      </c>
      <c r="G222" s="253"/>
      <c r="H222" s="254" t="s">
        <v>19</v>
      </c>
      <c r="I222" s="256"/>
      <c r="J222" s="253"/>
      <c r="K222" s="253"/>
      <c r="L222" s="257"/>
      <c r="M222" s="258"/>
      <c r="N222" s="259"/>
      <c r="O222" s="259"/>
      <c r="P222" s="259"/>
      <c r="Q222" s="259"/>
      <c r="R222" s="259"/>
      <c r="S222" s="259"/>
      <c r="T222" s="260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1" t="s">
        <v>126</v>
      </c>
      <c r="AU222" s="261" t="s">
        <v>79</v>
      </c>
      <c r="AV222" s="15" t="s">
        <v>77</v>
      </c>
      <c r="AW222" s="15" t="s">
        <v>31</v>
      </c>
      <c r="AX222" s="15" t="s">
        <v>69</v>
      </c>
      <c r="AY222" s="261" t="s">
        <v>114</v>
      </c>
    </row>
    <row r="223" s="13" customFormat="1">
      <c r="A223" s="13"/>
      <c r="B223" s="225"/>
      <c r="C223" s="226"/>
      <c r="D223" s="220" t="s">
        <v>126</v>
      </c>
      <c r="E223" s="227" t="s">
        <v>19</v>
      </c>
      <c r="F223" s="228" t="s">
        <v>903</v>
      </c>
      <c r="G223" s="226"/>
      <c r="H223" s="229">
        <v>0.20200000000000001</v>
      </c>
      <c r="I223" s="230"/>
      <c r="J223" s="226"/>
      <c r="K223" s="226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126</v>
      </c>
      <c r="AU223" s="235" t="s">
        <v>79</v>
      </c>
      <c r="AV223" s="13" t="s">
        <v>79</v>
      </c>
      <c r="AW223" s="13" t="s">
        <v>31</v>
      </c>
      <c r="AX223" s="13" t="s">
        <v>69</v>
      </c>
      <c r="AY223" s="235" t="s">
        <v>114</v>
      </c>
    </row>
    <row r="224" s="14" customFormat="1">
      <c r="A224" s="14"/>
      <c r="B224" s="236"/>
      <c r="C224" s="237"/>
      <c r="D224" s="220" t="s">
        <v>126</v>
      </c>
      <c r="E224" s="238" t="s">
        <v>19</v>
      </c>
      <c r="F224" s="239" t="s">
        <v>128</v>
      </c>
      <c r="G224" s="237"/>
      <c r="H224" s="240">
        <v>0.20200000000000001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6" t="s">
        <v>126</v>
      </c>
      <c r="AU224" s="246" t="s">
        <v>79</v>
      </c>
      <c r="AV224" s="14" t="s">
        <v>129</v>
      </c>
      <c r="AW224" s="14" t="s">
        <v>31</v>
      </c>
      <c r="AX224" s="14" t="s">
        <v>77</v>
      </c>
      <c r="AY224" s="246" t="s">
        <v>114</v>
      </c>
    </row>
    <row r="225" s="2" customFormat="1" ht="16.5" customHeight="1">
      <c r="A225" s="41"/>
      <c r="B225" s="42"/>
      <c r="C225" s="207" t="s">
        <v>415</v>
      </c>
      <c r="D225" s="207" t="s">
        <v>117</v>
      </c>
      <c r="E225" s="208" t="s">
        <v>742</v>
      </c>
      <c r="F225" s="209" t="s">
        <v>743</v>
      </c>
      <c r="G225" s="210" t="s">
        <v>734</v>
      </c>
      <c r="H225" s="211">
        <v>23.341000000000001</v>
      </c>
      <c r="I225" s="212"/>
      <c r="J225" s="213">
        <f>ROUND(I225*H225,2)</f>
        <v>0</v>
      </c>
      <c r="K225" s="209" t="s">
        <v>138</v>
      </c>
      <c r="L225" s="47"/>
      <c r="M225" s="214" t="s">
        <v>19</v>
      </c>
      <c r="N225" s="215" t="s">
        <v>40</v>
      </c>
      <c r="O225" s="87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258</v>
      </c>
      <c r="AT225" s="218" t="s">
        <v>117</v>
      </c>
      <c r="AU225" s="218" t="s">
        <v>79</v>
      </c>
      <c r="AY225" s="20" t="s">
        <v>114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77</v>
      </c>
      <c r="BK225" s="219">
        <f>ROUND(I225*H225,2)</f>
        <v>0</v>
      </c>
      <c r="BL225" s="20" t="s">
        <v>258</v>
      </c>
      <c r="BM225" s="218" t="s">
        <v>904</v>
      </c>
    </row>
    <row r="226" s="2" customFormat="1">
      <c r="A226" s="41"/>
      <c r="B226" s="42"/>
      <c r="C226" s="43"/>
      <c r="D226" s="247" t="s">
        <v>140</v>
      </c>
      <c r="E226" s="43"/>
      <c r="F226" s="248" t="s">
        <v>745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140</v>
      </c>
      <c r="AU226" s="20" t="s">
        <v>79</v>
      </c>
    </row>
    <row r="227" s="2" customFormat="1">
      <c r="A227" s="41"/>
      <c r="B227" s="42"/>
      <c r="C227" s="43"/>
      <c r="D227" s="220" t="s">
        <v>124</v>
      </c>
      <c r="E227" s="43"/>
      <c r="F227" s="221" t="s">
        <v>746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124</v>
      </c>
      <c r="AU227" s="20" t="s">
        <v>79</v>
      </c>
    </row>
    <row r="228" s="13" customFormat="1">
      <c r="A228" s="13"/>
      <c r="B228" s="225"/>
      <c r="C228" s="226"/>
      <c r="D228" s="220" t="s">
        <v>126</v>
      </c>
      <c r="E228" s="227" t="s">
        <v>19</v>
      </c>
      <c r="F228" s="228" t="s">
        <v>905</v>
      </c>
      <c r="G228" s="226"/>
      <c r="H228" s="229">
        <v>23.341000000000001</v>
      </c>
      <c r="I228" s="230"/>
      <c r="J228" s="226"/>
      <c r="K228" s="226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126</v>
      </c>
      <c r="AU228" s="235" t="s">
        <v>79</v>
      </c>
      <c r="AV228" s="13" t="s">
        <v>79</v>
      </c>
      <c r="AW228" s="13" t="s">
        <v>31</v>
      </c>
      <c r="AX228" s="13" t="s">
        <v>69</v>
      </c>
      <c r="AY228" s="235" t="s">
        <v>114</v>
      </c>
    </row>
    <row r="229" s="14" customFormat="1">
      <c r="A229" s="14"/>
      <c r="B229" s="236"/>
      <c r="C229" s="237"/>
      <c r="D229" s="220" t="s">
        <v>126</v>
      </c>
      <c r="E229" s="238" t="s">
        <v>19</v>
      </c>
      <c r="F229" s="239" t="s">
        <v>128</v>
      </c>
      <c r="G229" s="237"/>
      <c r="H229" s="240">
        <v>23.341000000000001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126</v>
      </c>
      <c r="AU229" s="246" t="s">
        <v>79</v>
      </c>
      <c r="AV229" s="14" t="s">
        <v>129</v>
      </c>
      <c r="AW229" s="14" t="s">
        <v>31</v>
      </c>
      <c r="AX229" s="14" t="s">
        <v>77</v>
      </c>
      <c r="AY229" s="246" t="s">
        <v>114</v>
      </c>
    </row>
    <row r="230" s="12" customFormat="1" ht="25.92" customHeight="1">
      <c r="A230" s="12"/>
      <c r="B230" s="191"/>
      <c r="C230" s="192"/>
      <c r="D230" s="193" t="s">
        <v>68</v>
      </c>
      <c r="E230" s="194" t="s">
        <v>751</v>
      </c>
      <c r="F230" s="194" t="s">
        <v>752</v>
      </c>
      <c r="G230" s="192"/>
      <c r="H230" s="192"/>
      <c r="I230" s="195"/>
      <c r="J230" s="196">
        <f>BK230</f>
        <v>0</v>
      </c>
      <c r="K230" s="192"/>
      <c r="L230" s="197"/>
      <c r="M230" s="198"/>
      <c r="N230" s="199"/>
      <c r="O230" s="199"/>
      <c r="P230" s="200">
        <f>SUM(P231:P235)</f>
        <v>0</v>
      </c>
      <c r="Q230" s="199"/>
      <c r="R230" s="200">
        <f>SUM(R231:R235)</f>
        <v>0</v>
      </c>
      <c r="S230" s="199"/>
      <c r="T230" s="201">
        <f>SUM(T231:T235)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02" t="s">
        <v>129</v>
      </c>
      <c r="AT230" s="203" t="s">
        <v>68</v>
      </c>
      <c r="AU230" s="203" t="s">
        <v>69</v>
      </c>
      <c r="AY230" s="202" t="s">
        <v>114</v>
      </c>
      <c r="BK230" s="204">
        <f>SUM(BK231:BK235)</f>
        <v>0</v>
      </c>
    </row>
    <row r="231" s="2" customFormat="1" ht="16.5" customHeight="1">
      <c r="A231" s="41"/>
      <c r="B231" s="42"/>
      <c r="C231" s="207" t="s">
        <v>420</v>
      </c>
      <c r="D231" s="207" t="s">
        <v>117</v>
      </c>
      <c r="E231" s="208" t="s">
        <v>906</v>
      </c>
      <c r="F231" s="209" t="s">
        <v>907</v>
      </c>
      <c r="G231" s="210" t="s">
        <v>456</v>
      </c>
      <c r="H231" s="211">
        <v>5</v>
      </c>
      <c r="I231" s="212"/>
      <c r="J231" s="213">
        <f>ROUND(I231*H231,2)</f>
        <v>0</v>
      </c>
      <c r="K231" s="209" t="s">
        <v>138</v>
      </c>
      <c r="L231" s="47"/>
      <c r="M231" s="214" t="s">
        <v>19</v>
      </c>
      <c r="N231" s="215" t="s">
        <v>40</v>
      </c>
      <c r="O231" s="87"/>
      <c r="P231" s="216">
        <f>O231*H231</f>
        <v>0</v>
      </c>
      <c r="Q231" s="216">
        <v>0</v>
      </c>
      <c r="R231" s="216">
        <f>Q231*H231</f>
        <v>0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756</v>
      </c>
      <c r="AT231" s="218" t="s">
        <v>117</v>
      </c>
      <c r="AU231" s="218" t="s">
        <v>77</v>
      </c>
      <c r="AY231" s="20" t="s">
        <v>114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77</v>
      </c>
      <c r="BK231" s="219">
        <f>ROUND(I231*H231,2)</f>
        <v>0</v>
      </c>
      <c r="BL231" s="20" t="s">
        <v>756</v>
      </c>
      <c r="BM231" s="218" t="s">
        <v>908</v>
      </c>
    </row>
    <row r="232" s="2" customFormat="1">
      <c r="A232" s="41"/>
      <c r="B232" s="42"/>
      <c r="C232" s="43"/>
      <c r="D232" s="247" t="s">
        <v>140</v>
      </c>
      <c r="E232" s="43"/>
      <c r="F232" s="248" t="s">
        <v>909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140</v>
      </c>
      <c r="AU232" s="20" t="s">
        <v>77</v>
      </c>
    </row>
    <row r="233" s="15" customFormat="1">
      <c r="A233" s="15"/>
      <c r="B233" s="252"/>
      <c r="C233" s="253"/>
      <c r="D233" s="220" t="s">
        <v>126</v>
      </c>
      <c r="E233" s="254" t="s">
        <v>19</v>
      </c>
      <c r="F233" s="255" t="s">
        <v>910</v>
      </c>
      <c r="G233" s="253"/>
      <c r="H233" s="254" t="s">
        <v>19</v>
      </c>
      <c r="I233" s="256"/>
      <c r="J233" s="253"/>
      <c r="K233" s="253"/>
      <c r="L233" s="257"/>
      <c r="M233" s="258"/>
      <c r="N233" s="259"/>
      <c r="O233" s="259"/>
      <c r="P233" s="259"/>
      <c r="Q233" s="259"/>
      <c r="R233" s="259"/>
      <c r="S233" s="259"/>
      <c r="T233" s="260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1" t="s">
        <v>126</v>
      </c>
      <c r="AU233" s="261" t="s">
        <v>77</v>
      </c>
      <c r="AV233" s="15" t="s">
        <v>77</v>
      </c>
      <c r="AW233" s="15" t="s">
        <v>31</v>
      </c>
      <c r="AX233" s="15" t="s">
        <v>69</v>
      </c>
      <c r="AY233" s="261" t="s">
        <v>114</v>
      </c>
    </row>
    <row r="234" s="13" customFormat="1">
      <c r="A234" s="13"/>
      <c r="B234" s="225"/>
      <c r="C234" s="226"/>
      <c r="D234" s="220" t="s">
        <v>126</v>
      </c>
      <c r="E234" s="227" t="s">
        <v>19</v>
      </c>
      <c r="F234" s="228" t="s">
        <v>911</v>
      </c>
      <c r="G234" s="226"/>
      <c r="H234" s="229">
        <v>5</v>
      </c>
      <c r="I234" s="230"/>
      <c r="J234" s="226"/>
      <c r="K234" s="226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126</v>
      </c>
      <c r="AU234" s="235" t="s">
        <v>77</v>
      </c>
      <c r="AV234" s="13" t="s">
        <v>79</v>
      </c>
      <c r="AW234" s="13" t="s">
        <v>31</v>
      </c>
      <c r="AX234" s="13" t="s">
        <v>69</v>
      </c>
      <c r="AY234" s="235" t="s">
        <v>114</v>
      </c>
    </row>
    <row r="235" s="14" customFormat="1">
      <c r="A235" s="14"/>
      <c r="B235" s="236"/>
      <c r="C235" s="237"/>
      <c r="D235" s="220" t="s">
        <v>126</v>
      </c>
      <c r="E235" s="238" t="s">
        <v>19</v>
      </c>
      <c r="F235" s="239" t="s">
        <v>128</v>
      </c>
      <c r="G235" s="237"/>
      <c r="H235" s="240">
        <v>5</v>
      </c>
      <c r="I235" s="241"/>
      <c r="J235" s="237"/>
      <c r="K235" s="237"/>
      <c r="L235" s="242"/>
      <c r="M235" s="249"/>
      <c r="N235" s="250"/>
      <c r="O235" s="250"/>
      <c r="P235" s="250"/>
      <c r="Q235" s="250"/>
      <c r="R235" s="250"/>
      <c r="S235" s="250"/>
      <c r="T235" s="251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126</v>
      </c>
      <c r="AU235" s="246" t="s">
        <v>77</v>
      </c>
      <c r="AV235" s="14" t="s">
        <v>129</v>
      </c>
      <c r="AW235" s="14" t="s">
        <v>31</v>
      </c>
      <c r="AX235" s="14" t="s">
        <v>77</v>
      </c>
      <c r="AY235" s="246" t="s">
        <v>114</v>
      </c>
    </row>
    <row r="236" s="2" customFormat="1" ht="6.96" customHeight="1">
      <c r="A236" s="41"/>
      <c r="B236" s="62"/>
      <c r="C236" s="63"/>
      <c r="D236" s="63"/>
      <c r="E236" s="63"/>
      <c r="F236" s="63"/>
      <c r="G236" s="63"/>
      <c r="H236" s="63"/>
      <c r="I236" s="63"/>
      <c r="J236" s="63"/>
      <c r="K236" s="63"/>
      <c r="L236" s="47"/>
      <c r="M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</row>
  </sheetData>
  <sheetProtection sheet="1" autoFilter="0" formatColumns="0" formatRows="0" objects="1" scenarios="1" spinCount="100000" saltValue="6Cvn5vu2ZP2KR6MPLj6JyZ4/aOQrSrK8CJGTgcYa5oapX7XunWbqnjRTEVxaRfTM0XbDZbdh3USy/UYTRMd6VQ==" hashValue="QuHYzm9o3Nraq+x/cUJBqs1pMfC6f4V87bxlWyhbUmaLiAPcrkMqHXlBlGzD3Q1HOihYjmd7giAOelj9qyweQQ==" algorithmName="SHA-512" password="C4AA"/>
  <autoFilter ref="C81:K235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1/460021111"/>
    <hyperlink ref="F93" r:id="rId2" display="https://podminky.urs.cz/item/CS_URS_2025_01/460541112"/>
    <hyperlink ref="F98" r:id="rId3" display="https://podminky.urs.cz/item/CS_URS_2025_01/460551111"/>
    <hyperlink ref="F105" r:id="rId4" display="https://podminky.urs.cz/item/CS_URS_2025_01/460581121"/>
    <hyperlink ref="F112" r:id="rId5" display="https://podminky.urs.cz/item/CS_URS_2025_01/460881513"/>
    <hyperlink ref="F123" r:id="rId6" display="https://podminky.urs.cz/item/CS_URS_2025_01/460881611"/>
    <hyperlink ref="F138" r:id="rId7" display="https://podminky.urs.cz/item/CS_URS_2025_01/468021132"/>
    <hyperlink ref="F144" r:id="rId8" display="https://podminky.urs.cz/item/CS_URS_2025_01/468021212"/>
    <hyperlink ref="F152" r:id="rId9" display="https://podminky.urs.cz/item/CS_URS_2025_01/468031211"/>
    <hyperlink ref="F157" r:id="rId10" display="https://podminky.urs.cz/item/CS_URS_2025_01/460912211"/>
    <hyperlink ref="F162" r:id="rId11" display="https://podminky.urs.cz/item/CS_URS_2025_01/460892221"/>
    <hyperlink ref="F180" r:id="rId12" display="https://podminky.urs.cz/item/CS_URS_2025_01/997221611"/>
    <hyperlink ref="F188" r:id="rId13" display="https://podminky.urs.cz/item/CS_URS_2025_01/997221551"/>
    <hyperlink ref="F193" r:id="rId14" display="https://podminky.urs.cz/item/CS_URS_2025_01/997221559"/>
    <hyperlink ref="F198" r:id="rId15" display="https://podminky.urs.cz/item/CS_URS_2025_01/460361121"/>
    <hyperlink ref="F203" r:id="rId16" display="https://podminky.urs.cz/item/CS_URS_2025_01/997221561"/>
    <hyperlink ref="F210" r:id="rId17" display="https://podminky.urs.cz/item/CS_URS_2025_01/997221569"/>
    <hyperlink ref="F226" r:id="rId18" display="https://podminky.urs.cz/item/CS_URS_2025_01/469981111"/>
    <hyperlink ref="F232" r:id="rId19" display="https://podminky.urs.cz/item/CS_URS_2025_01/HZS129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3" customWidth="1"/>
    <col min="2" max="2" width="1.667969" style="283" customWidth="1"/>
    <col min="3" max="4" width="5" style="283" customWidth="1"/>
    <col min="5" max="5" width="11.66016" style="283" customWidth="1"/>
    <col min="6" max="6" width="9.160156" style="283" customWidth="1"/>
    <col min="7" max="7" width="5" style="283" customWidth="1"/>
    <col min="8" max="8" width="77.83203" style="283" customWidth="1"/>
    <col min="9" max="10" width="20" style="283" customWidth="1"/>
    <col min="11" max="11" width="1.667969" style="283" customWidth="1"/>
  </cols>
  <sheetData>
    <row r="1" s="1" customFormat="1" ht="37.5" customHeight="1"/>
    <row r="2" s="1" customFormat="1" ht="7.5" customHeight="1">
      <c r="B2" s="284"/>
      <c r="C2" s="285"/>
      <c r="D2" s="285"/>
      <c r="E2" s="285"/>
      <c r="F2" s="285"/>
      <c r="G2" s="285"/>
      <c r="H2" s="285"/>
      <c r="I2" s="285"/>
      <c r="J2" s="285"/>
      <c r="K2" s="286"/>
    </row>
    <row r="3" s="17" customFormat="1" ht="45" customHeight="1">
      <c r="B3" s="287"/>
      <c r="C3" s="288" t="s">
        <v>912</v>
      </c>
      <c r="D3" s="288"/>
      <c r="E3" s="288"/>
      <c r="F3" s="288"/>
      <c r="G3" s="288"/>
      <c r="H3" s="288"/>
      <c r="I3" s="288"/>
      <c r="J3" s="288"/>
      <c r="K3" s="289"/>
    </row>
    <row r="4" s="1" customFormat="1" ht="25.5" customHeight="1">
      <c r="B4" s="290"/>
      <c r="C4" s="291" t="s">
        <v>913</v>
      </c>
      <c r="D4" s="291"/>
      <c r="E4" s="291"/>
      <c r="F4" s="291"/>
      <c r="G4" s="291"/>
      <c r="H4" s="291"/>
      <c r="I4" s="291"/>
      <c r="J4" s="291"/>
      <c r="K4" s="292"/>
    </row>
    <row r="5" s="1" customFormat="1" ht="5.25" customHeight="1">
      <c r="B5" s="290"/>
      <c r="C5" s="293"/>
      <c r="D5" s="293"/>
      <c r="E5" s="293"/>
      <c r="F5" s="293"/>
      <c r="G5" s="293"/>
      <c r="H5" s="293"/>
      <c r="I5" s="293"/>
      <c r="J5" s="293"/>
      <c r="K5" s="292"/>
    </row>
    <row r="6" s="1" customFormat="1" ht="15" customHeight="1">
      <c r="B6" s="290"/>
      <c r="C6" s="294" t="s">
        <v>914</v>
      </c>
      <c r="D6" s="294"/>
      <c r="E6" s="294"/>
      <c r="F6" s="294"/>
      <c r="G6" s="294"/>
      <c r="H6" s="294"/>
      <c r="I6" s="294"/>
      <c r="J6" s="294"/>
      <c r="K6" s="292"/>
    </row>
    <row r="7" s="1" customFormat="1" ht="15" customHeight="1">
      <c r="B7" s="295"/>
      <c r="C7" s="294" t="s">
        <v>915</v>
      </c>
      <c r="D7" s="294"/>
      <c r="E7" s="294"/>
      <c r="F7" s="294"/>
      <c r="G7" s="294"/>
      <c r="H7" s="294"/>
      <c r="I7" s="294"/>
      <c r="J7" s="294"/>
      <c r="K7" s="292"/>
    </row>
    <row r="8" s="1" customFormat="1" ht="12.75" customHeight="1">
      <c r="B8" s="295"/>
      <c r="C8" s="294"/>
      <c r="D8" s="294"/>
      <c r="E8" s="294"/>
      <c r="F8" s="294"/>
      <c r="G8" s="294"/>
      <c r="H8" s="294"/>
      <c r="I8" s="294"/>
      <c r="J8" s="294"/>
      <c r="K8" s="292"/>
    </row>
    <row r="9" s="1" customFormat="1" ht="15" customHeight="1">
      <c r="B9" s="295"/>
      <c r="C9" s="294" t="s">
        <v>916</v>
      </c>
      <c r="D9" s="294"/>
      <c r="E9" s="294"/>
      <c r="F9" s="294"/>
      <c r="G9" s="294"/>
      <c r="H9" s="294"/>
      <c r="I9" s="294"/>
      <c r="J9" s="294"/>
      <c r="K9" s="292"/>
    </row>
    <row r="10" s="1" customFormat="1" ht="15" customHeight="1">
      <c r="B10" s="295"/>
      <c r="C10" s="294"/>
      <c r="D10" s="294" t="s">
        <v>917</v>
      </c>
      <c r="E10" s="294"/>
      <c r="F10" s="294"/>
      <c r="G10" s="294"/>
      <c r="H10" s="294"/>
      <c r="I10" s="294"/>
      <c r="J10" s="294"/>
      <c r="K10" s="292"/>
    </row>
    <row r="11" s="1" customFormat="1" ht="15" customHeight="1">
      <c r="B11" s="295"/>
      <c r="C11" s="296"/>
      <c r="D11" s="294" t="s">
        <v>918</v>
      </c>
      <c r="E11" s="294"/>
      <c r="F11" s="294"/>
      <c r="G11" s="294"/>
      <c r="H11" s="294"/>
      <c r="I11" s="294"/>
      <c r="J11" s="294"/>
      <c r="K11" s="292"/>
    </row>
    <row r="12" s="1" customFormat="1" ht="15" customHeight="1">
      <c r="B12" s="295"/>
      <c r="C12" s="296"/>
      <c r="D12" s="294"/>
      <c r="E12" s="294"/>
      <c r="F12" s="294"/>
      <c r="G12" s="294"/>
      <c r="H12" s="294"/>
      <c r="I12" s="294"/>
      <c r="J12" s="294"/>
      <c r="K12" s="292"/>
    </row>
    <row r="13" s="1" customFormat="1" ht="15" customHeight="1">
      <c r="B13" s="295"/>
      <c r="C13" s="296"/>
      <c r="D13" s="297" t="s">
        <v>919</v>
      </c>
      <c r="E13" s="294"/>
      <c r="F13" s="294"/>
      <c r="G13" s="294"/>
      <c r="H13" s="294"/>
      <c r="I13" s="294"/>
      <c r="J13" s="294"/>
      <c r="K13" s="292"/>
    </row>
    <row r="14" s="1" customFormat="1" ht="12.75" customHeight="1">
      <c r="B14" s="295"/>
      <c r="C14" s="296"/>
      <c r="D14" s="296"/>
      <c r="E14" s="296"/>
      <c r="F14" s="296"/>
      <c r="G14" s="296"/>
      <c r="H14" s="296"/>
      <c r="I14" s="296"/>
      <c r="J14" s="296"/>
      <c r="K14" s="292"/>
    </row>
    <row r="15" s="1" customFormat="1" ht="15" customHeight="1">
      <c r="B15" s="295"/>
      <c r="C15" s="296"/>
      <c r="D15" s="294" t="s">
        <v>920</v>
      </c>
      <c r="E15" s="294"/>
      <c r="F15" s="294"/>
      <c r="G15" s="294"/>
      <c r="H15" s="294"/>
      <c r="I15" s="294"/>
      <c r="J15" s="294"/>
      <c r="K15" s="292"/>
    </row>
    <row r="16" s="1" customFormat="1" ht="15" customHeight="1">
      <c r="B16" s="295"/>
      <c r="C16" s="296"/>
      <c r="D16" s="294" t="s">
        <v>921</v>
      </c>
      <c r="E16" s="294"/>
      <c r="F16" s="294"/>
      <c r="G16" s="294"/>
      <c r="H16" s="294"/>
      <c r="I16" s="294"/>
      <c r="J16" s="294"/>
      <c r="K16" s="292"/>
    </row>
    <row r="17" s="1" customFormat="1" ht="15" customHeight="1">
      <c r="B17" s="295"/>
      <c r="C17" s="296"/>
      <c r="D17" s="294" t="s">
        <v>922</v>
      </c>
      <c r="E17" s="294"/>
      <c r="F17" s="294"/>
      <c r="G17" s="294"/>
      <c r="H17" s="294"/>
      <c r="I17" s="294"/>
      <c r="J17" s="294"/>
      <c r="K17" s="292"/>
    </row>
    <row r="18" s="1" customFormat="1" ht="15" customHeight="1">
      <c r="B18" s="295"/>
      <c r="C18" s="296"/>
      <c r="D18" s="296"/>
      <c r="E18" s="298" t="s">
        <v>76</v>
      </c>
      <c r="F18" s="294" t="s">
        <v>923</v>
      </c>
      <c r="G18" s="294"/>
      <c r="H18" s="294"/>
      <c r="I18" s="294"/>
      <c r="J18" s="294"/>
      <c r="K18" s="292"/>
    </row>
    <row r="19" s="1" customFormat="1" ht="15" customHeight="1">
      <c r="B19" s="295"/>
      <c r="C19" s="296"/>
      <c r="D19" s="296"/>
      <c r="E19" s="298" t="s">
        <v>924</v>
      </c>
      <c r="F19" s="294" t="s">
        <v>925</v>
      </c>
      <c r="G19" s="294"/>
      <c r="H19" s="294"/>
      <c r="I19" s="294"/>
      <c r="J19" s="294"/>
      <c r="K19" s="292"/>
    </row>
    <row r="20" s="1" customFormat="1" ht="15" customHeight="1">
      <c r="B20" s="295"/>
      <c r="C20" s="296"/>
      <c r="D20" s="296"/>
      <c r="E20" s="298" t="s">
        <v>926</v>
      </c>
      <c r="F20" s="294" t="s">
        <v>927</v>
      </c>
      <c r="G20" s="294"/>
      <c r="H20" s="294"/>
      <c r="I20" s="294"/>
      <c r="J20" s="294"/>
      <c r="K20" s="292"/>
    </row>
    <row r="21" s="1" customFormat="1" ht="15" customHeight="1">
      <c r="B21" s="295"/>
      <c r="C21" s="296"/>
      <c r="D21" s="296"/>
      <c r="E21" s="298" t="s">
        <v>928</v>
      </c>
      <c r="F21" s="294" t="s">
        <v>929</v>
      </c>
      <c r="G21" s="294"/>
      <c r="H21" s="294"/>
      <c r="I21" s="294"/>
      <c r="J21" s="294"/>
      <c r="K21" s="292"/>
    </row>
    <row r="22" s="1" customFormat="1" ht="15" customHeight="1">
      <c r="B22" s="295"/>
      <c r="C22" s="296"/>
      <c r="D22" s="296"/>
      <c r="E22" s="298" t="s">
        <v>930</v>
      </c>
      <c r="F22" s="294" t="s">
        <v>931</v>
      </c>
      <c r="G22" s="294"/>
      <c r="H22" s="294"/>
      <c r="I22" s="294"/>
      <c r="J22" s="294"/>
      <c r="K22" s="292"/>
    </row>
    <row r="23" s="1" customFormat="1" ht="15" customHeight="1">
      <c r="B23" s="295"/>
      <c r="C23" s="296"/>
      <c r="D23" s="296"/>
      <c r="E23" s="298" t="s">
        <v>932</v>
      </c>
      <c r="F23" s="294" t="s">
        <v>933</v>
      </c>
      <c r="G23" s="294"/>
      <c r="H23" s="294"/>
      <c r="I23" s="294"/>
      <c r="J23" s="294"/>
      <c r="K23" s="292"/>
    </row>
    <row r="24" s="1" customFormat="1" ht="12.75" customHeight="1">
      <c r="B24" s="295"/>
      <c r="C24" s="296"/>
      <c r="D24" s="296"/>
      <c r="E24" s="296"/>
      <c r="F24" s="296"/>
      <c r="G24" s="296"/>
      <c r="H24" s="296"/>
      <c r="I24" s="296"/>
      <c r="J24" s="296"/>
      <c r="K24" s="292"/>
    </row>
    <row r="25" s="1" customFormat="1" ht="15" customHeight="1">
      <c r="B25" s="295"/>
      <c r="C25" s="294" t="s">
        <v>934</v>
      </c>
      <c r="D25" s="294"/>
      <c r="E25" s="294"/>
      <c r="F25" s="294"/>
      <c r="G25" s="294"/>
      <c r="H25" s="294"/>
      <c r="I25" s="294"/>
      <c r="J25" s="294"/>
      <c r="K25" s="292"/>
    </row>
    <row r="26" s="1" customFormat="1" ht="15" customHeight="1">
      <c r="B26" s="295"/>
      <c r="C26" s="294" t="s">
        <v>935</v>
      </c>
      <c r="D26" s="294"/>
      <c r="E26" s="294"/>
      <c r="F26" s="294"/>
      <c r="G26" s="294"/>
      <c r="H26" s="294"/>
      <c r="I26" s="294"/>
      <c r="J26" s="294"/>
      <c r="K26" s="292"/>
    </row>
    <row r="27" s="1" customFormat="1" ht="15" customHeight="1">
      <c r="B27" s="295"/>
      <c r="C27" s="294"/>
      <c r="D27" s="294" t="s">
        <v>936</v>
      </c>
      <c r="E27" s="294"/>
      <c r="F27" s="294"/>
      <c r="G27" s="294"/>
      <c r="H27" s="294"/>
      <c r="I27" s="294"/>
      <c r="J27" s="294"/>
      <c r="K27" s="292"/>
    </row>
    <row r="28" s="1" customFormat="1" ht="15" customHeight="1">
      <c r="B28" s="295"/>
      <c r="C28" s="296"/>
      <c r="D28" s="294" t="s">
        <v>937</v>
      </c>
      <c r="E28" s="294"/>
      <c r="F28" s="294"/>
      <c r="G28" s="294"/>
      <c r="H28" s="294"/>
      <c r="I28" s="294"/>
      <c r="J28" s="294"/>
      <c r="K28" s="292"/>
    </row>
    <row r="29" s="1" customFormat="1" ht="12.75" customHeight="1">
      <c r="B29" s="295"/>
      <c r="C29" s="296"/>
      <c r="D29" s="296"/>
      <c r="E29" s="296"/>
      <c r="F29" s="296"/>
      <c r="G29" s="296"/>
      <c r="H29" s="296"/>
      <c r="I29" s="296"/>
      <c r="J29" s="296"/>
      <c r="K29" s="292"/>
    </row>
    <row r="30" s="1" customFormat="1" ht="15" customHeight="1">
      <c r="B30" s="295"/>
      <c r="C30" s="296"/>
      <c r="D30" s="294" t="s">
        <v>938</v>
      </c>
      <c r="E30" s="294"/>
      <c r="F30" s="294"/>
      <c r="G30" s="294"/>
      <c r="H30" s="294"/>
      <c r="I30" s="294"/>
      <c r="J30" s="294"/>
      <c r="K30" s="292"/>
    </row>
    <row r="31" s="1" customFormat="1" ht="15" customHeight="1">
      <c r="B31" s="295"/>
      <c r="C31" s="296"/>
      <c r="D31" s="294" t="s">
        <v>939</v>
      </c>
      <c r="E31" s="294"/>
      <c r="F31" s="294"/>
      <c r="G31" s="294"/>
      <c r="H31" s="294"/>
      <c r="I31" s="294"/>
      <c r="J31" s="294"/>
      <c r="K31" s="292"/>
    </row>
    <row r="32" s="1" customFormat="1" ht="12.75" customHeight="1">
      <c r="B32" s="295"/>
      <c r="C32" s="296"/>
      <c r="D32" s="296"/>
      <c r="E32" s="296"/>
      <c r="F32" s="296"/>
      <c r="G32" s="296"/>
      <c r="H32" s="296"/>
      <c r="I32" s="296"/>
      <c r="J32" s="296"/>
      <c r="K32" s="292"/>
    </row>
    <row r="33" s="1" customFormat="1" ht="15" customHeight="1">
      <c r="B33" s="295"/>
      <c r="C33" s="296"/>
      <c r="D33" s="294" t="s">
        <v>940</v>
      </c>
      <c r="E33" s="294"/>
      <c r="F33" s="294"/>
      <c r="G33" s="294"/>
      <c r="H33" s="294"/>
      <c r="I33" s="294"/>
      <c r="J33" s="294"/>
      <c r="K33" s="292"/>
    </row>
    <row r="34" s="1" customFormat="1" ht="15" customHeight="1">
      <c r="B34" s="295"/>
      <c r="C34" s="296"/>
      <c r="D34" s="294" t="s">
        <v>941</v>
      </c>
      <c r="E34" s="294"/>
      <c r="F34" s="294"/>
      <c r="G34" s="294"/>
      <c r="H34" s="294"/>
      <c r="I34" s="294"/>
      <c r="J34" s="294"/>
      <c r="K34" s="292"/>
    </row>
    <row r="35" s="1" customFormat="1" ht="15" customHeight="1">
      <c r="B35" s="295"/>
      <c r="C35" s="296"/>
      <c r="D35" s="294" t="s">
        <v>942</v>
      </c>
      <c r="E35" s="294"/>
      <c r="F35" s="294"/>
      <c r="G35" s="294"/>
      <c r="H35" s="294"/>
      <c r="I35" s="294"/>
      <c r="J35" s="294"/>
      <c r="K35" s="292"/>
    </row>
    <row r="36" s="1" customFormat="1" ht="15" customHeight="1">
      <c r="B36" s="295"/>
      <c r="C36" s="296"/>
      <c r="D36" s="294"/>
      <c r="E36" s="297" t="s">
        <v>100</v>
      </c>
      <c r="F36" s="294"/>
      <c r="G36" s="294" t="s">
        <v>943</v>
      </c>
      <c r="H36" s="294"/>
      <c r="I36" s="294"/>
      <c r="J36" s="294"/>
      <c r="K36" s="292"/>
    </row>
    <row r="37" s="1" customFormat="1" ht="30.75" customHeight="1">
      <c r="B37" s="295"/>
      <c r="C37" s="296"/>
      <c r="D37" s="294"/>
      <c r="E37" s="297" t="s">
        <v>944</v>
      </c>
      <c r="F37" s="294"/>
      <c r="G37" s="294" t="s">
        <v>945</v>
      </c>
      <c r="H37" s="294"/>
      <c r="I37" s="294"/>
      <c r="J37" s="294"/>
      <c r="K37" s="292"/>
    </row>
    <row r="38" s="1" customFormat="1" ht="15" customHeight="1">
      <c r="B38" s="295"/>
      <c r="C38" s="296"/>
      <c r="D38" s="294"/>
      <c r="E38" s="297" t="s">
        <v>50</v>
      </c>
      <c r="F38" s="294"/>
      <c r="G38" s="294" t="s">
        <v>946</v>
      </c>
      <c r="H38" s="294"/>
      <c r="I38" s="294"/>
      <c r="J38" s="294"/>
      <c r="K38" s="292"/>
    </row>
    <row r="39" s="1" customFormat="1" ht="15" customHeight="1">
      <c r="B39" s="295"/>
      <c r="C39" s="296"/>
      <c r="D39" s="294"/>
      <c r="E39" s="297" t="s">
        <v>51</v>
      </c>
      <c r="F39" s="294"/>
      <c r="G39" s="294" t="s">
        <v>947</v>
      </c>
      <c r="H39" s="294"/>
      <c r="I39" s="294"/>
      <c r="J39" s="294"/>
      <c r="K39" s="292"/>
    </row>
    <row r="40" s="1" customFormat="1" ht="15" customHeight="1">
      <c r="B40" s="295"/>
      <c r="C40" s="296"/>
      <c r="D40" s="294"/>
      <c r="E40" s="297" t="s">
        <v>101</v>
      </c>
      <c r="F40" s="294"/>
      <c r="G40" s="294" t="s">
        <v>948</v>
      </c>
      <c r="H40" s="294"/>
      <c r="I40" s="294"/>
      <c r="J40" s="294"/>
      <c r="K40" s="292"/>
    </row>
    <row r="41" s="1" customFormat="1" ht="15" customHeight="1">
      <c r="B41" s="295"/>
      <c r="C41" s="296"/>
      <c r="D41" s="294"/>
      <c r="E41" s="297" t="s">
        <v>102</v>
      </c>
      <c r="F41" s="294"/>
      <c r="G41" s="294" t="s">
        <v>949</v>
      </c>
      <c r="H41" s="294"/>
      <c r="I41" s="294"/>
      <c r="J41" s="294"/>
      <c r="K41" s="292"/>
    </row>
    <row r="42" s="1" customFormat="1" ht="15" customHeight="1">
      <c r="B42" s="295"/>
      <c r="C42" s="296"/>
      <c r="D42" s="294"/>
      <c r="E42" s="297" t="s">
        <v>950</v>
      </c>
      <c r="F42" s="294"/>
      <c r="G42" s="294" t="s">
        <v>951</v>
      </c>
      <c r="H42" s="294"/>
      <c r="I42" s="294"/>
      <c r="J42" s="294"/>
      <c r="K42" s="292"/>
    </row>
    <row r="43" s="1" customFormat="1" ht="15" customHeight="1">
      <c r="B43" s="295"/>
      <c r="C43" s="296"/>
      <c r="D43" s="294"/>
      <c r="E43" s="297"/>
      <c r="F43" s="294"/>
      <c r="G43" s="294" t="s">
        <v>952</v>
      </c>
      <c r="H43" s="294"/>
      <c r="I43" s="294"/>
      <c r="J43" s="294"/>
      <c r="K43" s="292"/>
    </row>
    <row r="44" s="1" customFormat="1" ht="15" customHeight="1">
      <c r="B44" s="295"/>
      <c r="C44" s="296"/>
      <c r="D44" s="294"/>
      <c r="E44" s="297" t="s">
        <v>953</v>
      </c>
      <c r="F44" s="294"/>
      <c r="G44" s="294" t="s">
        <v>954</v>
      </c>
      <c r="H44" s="294"/>
      <c r="I44" s="294"/>
      <c r="J44" s="294"/>
      <c r="K44" s="292"/>
    </row>
    <row r="45" s="1" customFormat="1" ht="15" customHeight="1">
      <c r="B45" s="295"/>
      <c r="C45" s="296"/>
      <c r="D45" s="294"/>
      <c r="E45" s="297" t="s">
        <v>104</v>
      </c>
      <c r="F45" s="294"/>
      <c r="G45" s="294" t="s">
        <v>955</v>
      </c>
      <c r="H45" s="294"/>
      <c r="I45" s="294"/>
      <c r="J45" s="294"/>
      <c r="K45" s="292"/>
    </row>
    <row r="46" s="1" customFormat="1" ht="12.75" customHeight="1">
      <c r="B46" s="295"/>
      <c r="C46" s="296"/>
      <c r="D46" s="294"/>
      <c r="E46" s="294"/>
      <c r="F46" s="294"/>
      <c r="G46" s="294"/>
      <c r="H46" s="294"/>
      <c r="I46" s="294"/>
      <c r="J46" s="294"/>
      <c r="K46" s="292"/>
    </row>
    <row r="47" s="1" customFormat="1" ht="15" customHeight="1">
      <c r="B47" s="295"/>
      <c r="C47" s="296"/>
      <c r="D47" s="294" t="s">
        <v>956</v>
      </c>
      <c r="E47" s="294"/>
      <c r="F47" s="294"/>
      <c r="G47" s="294"/>
      <c r="H47" s="294"/>
      <c r="I47" s="294"/>
      <c r="J47" s="294"/>
      <c r="K47" s="292"/>
    </row>
    <row r="48" s="1" customFormat="1" ht="15" customHeight="1">
      <c r="B48" s="295"/>
      <c r="C48" s="296"/>
      <c r="D48" s="296"/>
      <c r="E48" s="294" t="s">
        <v>957</v>
      </c>
      <c r="F48" s="294"/>
      <c r="G48" s="294"/>
      <c r="H48" s="294"/>
      <c r="I48" s="294"/>
      <c r="J48" s="294"/>
      <c r="K48" s="292"/>
    </row>
    <row r="49" s="1" customFormat="1" ht="15" customHeight="1">
      <c r="B49" s="295"/>
      <c r="C49" s="296"/>
      <c r="D49" s="296"/>
      <c r="E49" s="294" t="s">
        <v>958</v>
      </c>
      <c r="F49" s="294"/>
      <c r="G49" s="294"/>
      <c r="H49" s="294"/>
      <c r="I49" s="294"/>
      <c r="J49" s="294"/>
      <c r="K49" s="292"/>
    </row>
    <row r="50" s="1" customFormat="1" ht="15" customHeight="1">
      <c r="B50" s="295"/>
      <c r="C50" s="296"/>
      <c r="D50" s="296"/>
      <c r="E50" s="294" t="s">
        <v>959</v>
      </c>
      <c r="F50" s="294"/>
      <c r="G50" s="294"/>
      <c r="H50" s="294"/>
      <c r="I50" s="294"/>
      <c r="J50" s="294"/>
      <c r="K50" s="292"/>
    </row>
    <row r="51" s="1" customFormat="1" ht="15" customHeight="1">
      <c r="B51" s="295"/>
      <c r="C51" s="296"/>
      <c r="D51" s="294" t="s">
        <v>960</v>
      </c>
      <c r="E51" s="294"/>
      <c r="F51" s="294"/>
      <c r="G51" s="294"/>
      <c r="H51" s="294"/>
      <c r="I51" s="294"/>
      <c r="J51" s="294"/>
      <c r="K51" s="292"/>
    </row>
    <row r="52" s="1" customFormat="1" ht="25.5" customHeight="1">
      <c r="B52" s="290"/>
      <c r="C52" s="291" t="s">
        <v>961</v>
      </c>
      <c r="D52" s="291"/>
      <c r="E52" s="291"/>
      <c r="F52" s="291"/>
      <c r="G52" s="291"/>
      <c r="H52" s="291"/>
      <c r="I52" s="291"/>
      <c r="J52" s="291"/>
      <c r="K52" s="292"/>
    </row>
    <row r="53" s="1" customFormat="1" ht="5.25" customHeight="1">
      <c r="B53" s="290"/>
      <c r="C53" s="293"/>
      <c r="D53" s="293"/>
      <c r="E53" s="293"/>
      <c r="F53" s="293"/>
      <c r="G53" s="293"/>
      <c r="H53" s="293"/>
      <c r="I53" s="293"/>
      <c r="J53" s="293"/>
      <c r="K53" s="292"/>
    </row>
    <row r="54" s="1" customFormat="1" ht="15" customHeight="1">
      <c r="B54" s="290"/>
      <c r="C54" s="294" t="s">
        <v>962</v>
      </c>
      <c r="D54" s="294"/>
      <c r="E54" s="294"/>
      <c r="F54" s="294"/>
      <c r="G54" s="294"/>
      <c r="H54" s="294"/>
      <c r="I54" s="294"/>
      <c r="J54" s="294"/>
      <c r="K54" s="292"/>
    </row>
    <row r="55" s="1" customFormat="1" ht="15" customHeight="1">
      <c r="B55" s="290"/>
      <c r="C55" s="294" t="s">
        <v>963</v>
      </c>
      <c r="D55" s="294"/>
      <c r="E55" s="294"/>
      <c r="F55" s="294"/>
      <c r="G55" s="294"/>
      <c r="H55" s="294"/>
      <c r="I55" s="294"/>
      <c r="J55" s="294"/>
      <c r="K55" s="292"/>
    </row>
    <row r="56" s="1" customFormat="1" ht="12.75" customHeight="1">
      <c r="B56" s="290"/>
      <c r="C56" s="294"/>
      <c r="D56" s="294"/>
      <c r="E56" s="294"/>
      <c r="F56" s="294"/>
      <c r="G56" s="294"/>
      <c r="H56" s="294"/>
      <c r="I56" s="294"/>
      <c r="J56" s="294"/>
      <c r="K56" s="292"/>
    </row>
    <row r="57" s="1" customFormat="1" ht="15" customHeight="1">
      <c r="B57" s="290"/>
      <c r="C57" s="294" t="s">
        <v>964</v>
      </c>
      <c r="D57" s="294"/>
      <c r="E57" s="294"/>
      <c r="F57" s="294"/>
      <c r="G57" s="294"/>
      <c r="H57" s="294"/>
      <c r="I57" s="294"/>
      <c r="J57" s="294"/>
      <c r="K57" s="292"/>
    </row>
    <row r="58" s="1" customFormat="1" ht="15" customHeight="1">
      <c r="B58" s="290"/>
      <c r="C58" s="296"/>
      <c r="D58" s="294" t="s">
        <v>965</v>
      </c>
      <c r="E58" s="294"/>
      <c r="F58" s="294"/>
      <c r="G58" s="294"/>
      <c r="H58" s="294"/>
      <c r="I58" s="294"/>
      <c r="J58" s="294"/>
      <c r="K58" s="292"/>
    </row>
    <row r="59" s="1" customFormat="1" ht="15" customHeight="1">
      <c r="B59" s="290"/>
      <c r="C59" s="296"/>
      <c r="D59" s="294" t="s">
        <v>966</v>
      </c>
      <c r="E59" s="294"/>
      <c r="F59" s="294"/>
      <c r="G59" s="294"/>
      <c r="H59" s="294"/>
      <c r="I59" s="294"/>
      <c r="J59" s="294"/>
      <c r="K59" s="292"/>
    </row>
    <row r="60" s="1" customFormat="1" ht="15" customHeight="1">
      <c r="B60" s="290"/>
      <c r="C60" s="296"/>
      <c r="D60" s="294" t="s">
        <v>967</v>
      </c>
      <c r="E60" s="294"/>
      <c r="F60" s="294"/>
      <c r="G60" s="294"/>
      <c r="H60" s="294"/>
      <c r="I60" s="294"/>
      <c r="J60" s="294"/>
      <c r="K60" s="292"/>
    </row>
    <row r="61" s="1" customFormat="1" ht="15" customHeight="1">
      <c r="B61" s="290"/>
      <c r="C61" s="296"/>
      <c r="D61" s="294" t="s">
        <v>968</v>
      </c>
      <c r="E61" s="294"/>
      <c r="F61" s="294"/>
      <c r="G61" s="294"/>
      <c r="H61" s="294"/>
      <c r="I61" s="294"/>
      <c r="J61" s="294"/>
      <c r="K61" s="292"/>
    </row>
    <row r="62" s="1" customFormat="1" ht="15" customHeight="1">
      <c r="B62" s="290"/>
      <c r="C62" s="296"/>
      <c r="D62" s="299" t="s">
        <v>969</v>
      </c>
      <c r="E62" s="299"/>
      <c r="F62" s="299"/>
      <c r="G62" s="299"/>
      <c r="H62" s="299"/>
      <c r="I62" s="299"/>
      <c r="J62" s="299"/>
      <c r="K62" s="292"/>
    </row>
    <row r="63" s="1" customFormat="1" ht="15" customHeight="1">
      <c r="B63" s="290"/>
      <c r="C63" s="296"/>
      <c r="D63" s="294" t="s">
        <v>970</v>
      </c>
      <c r="E63" s="294"/>
      <c r="F63" s="294"/>
      <c r="G63" s="294"/>
      <c r="H63" s="294"/>
      <c r="I63" s="294"/>
      <c r="J63" s="294"/>
      <c r="K63" s="292"/>
    </row>
    <row r="64" s="1" customFormat="1" ht="12.75" customHeight="1">
      <c r="B64" s="290"/>
      <c r="C64" s="296"/>
      <c r="D64" s="296"/>
      <c r="E64" s="300"/>
      <c r="F64" s="296"/>
      <c r="G64" s="296"/>
      <c r="H64" s="296"/>
      <c r="I64" s="296"/>
      <c r="J64" s="296"/>
      <c r="K64" s="292"/>
    </row>
    <row r="65" s="1" customFormat="1" ht="15" customHeight="1">
      <c r="B65" s="290"/>
      <c r="C65" s="296"/>
      <c r="D65" s="294" t="s">
        <v>971</v>
      </c>
      <c r="E65" s="294"/>
      <c r="F65" s="294"/>
      <c r="G65" s="294"/>
      <c r="H65" s="294"/>
      <c r="I65" s="294"/>
      <c r="J65" s="294"/>
      <c r="K65" s="292"/>
    </row>
    <row r="66" s="1" customFormat="1" ht="15" customHeight="1">
      <c r="B66" s="290"/>
      <c r="C66" s="296"/>
      <c r="D66" s="299" t="s">
        <v>972</v>
      </c>
      <c r="E66" s="299"/>
      <c r="F66" s="299"/>
      <c r="G66" s="299"/>
      <c r="H66" s="299"/>
      <c r="I66" s="299"/>
      <c r="J66" s="299"/>
      <c r="K66" s="292"/>
    </row>
    <row r="67" s="1" customFormat="1" ht="15" customHeight="1">
      <c r="B67" s="290"/>
      <c r="C67" s="296"/>
      <c r="D67" s="294" t="s">
        <v>973</v>
      </c>
      <c r="E67" s="294"/>
      <c r="F67" s="294"/>
      <c r="G67" s="294"/>
      <c r="H67" s="294"/>
      <c r="I67" s="294"/>
      <c r="J67" s="294"/>
      <c r="K67" s="292"/>
    </row>
    <row r="68" s="1" customFormat="1" ht="15" customHeight="1">
      <c r="B68" s="290"/>
      <c r="C68" s="296"/>
      <c r="D68" s="294" t="s">
        <v>974</v>
      </c>
      <c r="E68" s="294"/>
      <c r="F68" s="294"/>
      <c r="G68" s="294"/>
      <c r="H68" s="294"/>
      <c r="I68" s="294"/>
      <c r="J68" s="294"/>
      <c r="K68" s="292"/>
    </row>
    <row r="69" s="1" customFormat="1" ht="15" customHeight="1">
      <c r="B69" s="290"/>
      <c r="C69" s="296"/>
      <c r="D69" s="294" t="s">
        <v>975</v>
      </c>
      <c r="E69" s="294"/>
      <c r="F69" s="294"/>
      <c r="G69" s="294"/>
      <c r="H69" s="294"/>
      <c r="I69" s="294"/>
      <c r="J69" s="294"/>
      <c r="K69" s="292"/>
    </row>
    <row r="70" s="1" customFormat="1" ht="15" customHeight="1">
      <c r="B70" s="290"/>
      <c r="C70" s="296"/>
      <c r="D70" s="294" t="s">
        <v>976</v>
      </c>
      <c r="E70" s="294"/>
      <c r="F70" s="294"/>
      <c r="G70" s="294"/>
      <c r="H70" s="294"/>
      <c r="I70" s="294"/>
      <c r="J70" s="294"/>
      <c r="K70" s="292"/>
    </row>
    <row r="71" s="1" customFormat="1" ht="12.75" customHeight="1">
      <c r="B71" s="301"/>
      <c r="C71" s="302"/>
      <c r="D71" s="302"/>
      <c r="E71" s="302"/>
      <c r="F71" s="302"/>
      <c r="G71" s="302"/>
      <c r="H71" s="302"/>
      <c r="I71" s="302"/>
      <c r="J71" s="302"/>
      <c r="K71" s="303"/>
    </row>
    <row r="72" s="1" customFormat="1" ht="18.75" customHeight="1">
      <c r="B72" s="304"/>
      <c r="C72" s="304"/>
      <c r="D72" s="304"/>
      <c r="E72" s="304"/>
      <c r="F72" s="304"/>
      <c r="G72" s="304"/>
      <c r="H72" s="304"/>
      <c r="I72" s="304"/>
      <c r="J72" s="304"/>
      <c r="K72" s="305"/>
    </row>
    <row r="73" s="1" customFormat="1" ht="18.75" customHeight="1">
      <c r="B73" s="305"/>
      <c r="C73" s="305"/>
      <c r="D73" s="305"/>
      <c r="E73" s="305"/>
      <c r="F73" s="305"/>
      <c r="G73" s="305"/>
      <c r="H73" s="305"/>
      <c r="I73" s="305"/>
      <c r="J73" s="305"/>
      <c r="K73" s="305"/>
    </row>
    <row r="74" s="1" customFormat="1" ht="7.5" customHeight="1">
      <c r="B74" s="306"/>
      <c r="C74" s="307"/>
      <c r="D74" s="307"/>
      <c r="E74" s="307"/>
      <c r="F74" s="307"/>
      <c r="G74" s="307"/>
      <c r="H74" s="307"/>
      <c r="I74" s="307"/>
      <c r="J74" s="307"/>
      <c r="K74" s="308"/>
    </row>
    <row r="75" s="1" customFormat="1" ht="45" customHeight="1">
      <c r="B75" s="309"/>
      <c r="C75" s="310" t="s">
        <v>977</v>
      </c>
      <c r="D75" s="310"/>
      <c r="E75" s="310"/>
      <c r="F75" s="310"/>
      <c r="G75" s="310"/>
      <c r="H75" s="310"/>
      <c r="I75" s="310"/>
      <c r="J75" s="310"/>
      <c r="K75" s="311"/>
    </row>
    <row r="76" s="1" customFormat="1" ht="17.25" customHeight="1">
      <c r="B76" s="309"/>
      <c r="C76" s="312" t="s">
        <v>978</v>
      </c>
      <c r="D76" s="312"/>
      <c r="E76" s="312"/>
      <c r="F76" s="312" t="s">
        <v>979</v>
      </c>
      <c r="G76" s="313"/>
      <c r="H76" s="312" t="s">
        <v>51</v>
      </c>
      <c r="I76" s="312" t="s">
        <v>54</v>
      </c>
      <c r="J76" s="312" t="s">
        <v>980</v>
      </c>
      <c r="K76" s="311"/>
    </row>
    <row r="77" s="1" customFormat="1" ht="17.25" customHeight="1">
      <c r="B77" s="309"/>
      <c r="C77" s="314" t="s">
        <v>981</v>
      </c>
      <c r="D77" s="314"/>
      <c r="E77" s="314"/>
      <c r="F77" s="315" t="s">
        <v>982</v>
      </c>
      <c r="G77" s="316"/>
      <c r="H77" s="314"/>
      <c r="I77" s="314"/>
      <c r="J77" s="314" t="s">
        <v>983</v>
      </c>
      <c r="K77" s="311"/>
    </row>
    <row r="78" s="1" customFormat="1" ht="5.25" customHeight="1">
      <c r="B78" s="309"/>
      <c r="C78" s="317"/>
      <c r="D78" s="317"/>
      <c r="E78" s="317"/>
      <c r="F78" s="317"/>
      <c r="G78" s="318"/>
      <c r="H78" s="317"/>
      <c r="I78" s="317"/>
      <c r="J78" s="317"/>
      <c r="K78" s="311"/>
    </row>
    <row r="79" s="1" customFormat="1" ht="15" customHeight="1">
      <c r="B79" s="309"/>
      <c r="C79" s="297" t="s">
        <v>50</v>
      </c>
      <c r="D79" s="319"/>
      <c r="E79" s="319"/>
      <c r="F79" s="320" t="s">
        <v>984</v>
      </c>
      <c r="G79" s="321"/>
      <c r="H79" s="297" t="s">
        <v>985</v>
      </c>
      <c r="I79" s="297" t="s">
        <v>986</v>
      </c>
      <c r="J79" s="297">
        <v>20</v>
      </c>
      <c r="K79" s="311"/>
    </row>
    <row r="80" s="1" customFormat="1" ht="15" customHeight="1">
      <c r="B80" s="309"/>
      <c r="C80" s="297" t="s">
        <v>987</v>
      </c>
      <c r="D80" s="297"/>
      <c r="E80" s="297"/>
      <c r="F80" s="320" t="s">
        <v>984</v>
      </c>
      <c r="G80" s="321"/>
      <c r="H80" s="297" t="s">
        <v>988</v>
      </c>
      <c r="I80" s="297" t="s">
        <v>986</v>
      </c>
      <c r="J80" s="297">
        <v>120</v>
      </c>
      <c r="K80" s="311"/>
    </row>
    <row r="81" s="1" customFormat="1" ht="15" customHeight="1">
      <c r="B81" s="322"/>
      <c r="C81" s="297" t="s">
        <v>989</v>
      </c>
      <c r="D81" s="297"/>
      <c r="E81" s="297"/>
      <c r="F81" s="320" t="s">
        <v>990</v>
      </c>
      <c r="G81" s="321"/>
      <c r="H81" s="297" t="s">
        <v>991</v>
      </c>
      <c r="I81" s="297" t="s">
        <v>986</v>
      </c>
      <c r="J81" s="297">
        <v>50</v>
      </c>
      <c r="K81" s="311"/>
    </row>
    <row r="82" s="1" customFormat="1" ht="15" customHeight="1">
      <c r="B82" s="322"/>
      <c r="C82" s="297" t="s">
        <v>992</v>
      </c>
      <c r="D82" s="297"/>
      <c r="E82" s="297"/>
      <c r="F82" s="320" t="s">
        <v>984</v>
      </c>
      <c r="G82" s="321"/>
      <c r="H82" s="297" t="s">
        <v>993</v>
      </c>
      <c r="I82" s="297" t="s">
        <v>994</v>
      </c>
      <c r="J82" s="297"/>
      <c r="K82" s="311"/>
    </row>
    <row r="83" s="1" customFormat="1" ht="15" customHeight="1">
      <c r="B83" s="322"/>
      <c r="C83" s="323" t="s">
        <v>995</v>
      </c>
      <c r="D83" s="323"/>
      <c r="E83" s="323"/>
      <c r="F83" s="324" t="s">
        <v>990</v>
      </c>
      <c r="G83" s="323"/>
      <c r="H83" s="323" t="s">
        <v>996</v>
      </c>
      <c r="I83" s="323" t="s">
        <v>986</v>
      </c>
      <c r="J83" s="323">
        <v>15</v>
      </c>
      <c r="K83" s="311"/>
    </row>
    <row r="84" s="1" customFormat="1" ht="15" customHeight="1">
      <c r="B84" s="322"/>
      <c r="C84" s="323" t="s">
        <v>997</v>
      </c>
      <c r="D84" s="323"/>
      <c r="E84" s="323"/>
      <c r="F84" s="324" t="s">
        <v>990</v>
      </c>
      <c r="G84" s="323"/>
      <c r="H84" s="323" t="s">
        <v>998</v>
      </c>
      <c r="I84" s="323" t="s">
        <v>986</v>
      </c>
      <c r="J84" s="323">
        <v>15</v>
      </c>
      <c r="K84" s="311"/>
    </row>
    <row r="85" s="1" customFormat="1" ht="15" customHeight="1">
      <c r="B85" s="322"/>
      <c r="C85" s="323" t="s">
        <v>999</v>
      </c>
      <c r="D85" s="323"/>
      <c r="E85" s="323"/>
      <c r="F85" s="324" t="s">
        <v>990</v>
      </c>
      <c r="G85" s="323"/>
      <c r="H85" s="323" t="s">
        <v>1000</v>
      </c>
      <c r="I85" s="323" t="s">
        <v>986</v>
      </c>
      <c r="J85" s="323">
        <v>20</v>
      </c>
      <c r="K85" s="311"/>
    </row>
    <row r="86" s="1" customFormat="1" ht="15" customHeight="1">
      <c r="B86" s="322"/>
      <c r="C86" s="323" t="s">
        <v>1001</v>
      </c>
      <c r="D86" s="323"/>
      <c r="E86" s="323"/>
      <c r="F86" s="324" t="s">
        <v>990</v>
      </c>
      <c r="G86" s="323"/>
      <c r="H86" s="323" t="s">
        <v>1002</v>
      </c>
      <c r="I86" s="323" t="s">
        <v>986</v>
      </c>
      <c r="J86" s="323">
        <v>20</v>
      </c>
      <c r="K86" s="311"/>
    </row>
    <row r="87" s="1" customFormat="1" ht="15" customHeight="1">
      <c r="B87" s="322"/>
      <c r="C87" s="297" t="s">
        <v>1003</v>
      </c>
      <c r="D87" s="297"/>
      <c r="E87" s="297"/>
      <c r="F87" s="320" t="s">
        <v>990</v>
      </c>
      <c r="G87" s="321"/>
      <c r="H87" s="297" t="s">
        <v>1004</v>
      </c>
      <c r="I87" s="297" t="s">
        <v>986</v>
      </c>
      <c r="J87" s="297">
        <v>50</v>
      </c>
      <c r="K87" s="311"/>
    </row>
    <row r="88" s="1" customFormat="1" ht="15" customHeight="1">
      <c r="B88" s="322"/>
      <c r="C88" s="297" t="s">
        <v>1005</v>
      </c>
      <c r="D88" s="297"/>
      <c r="E88" s="297"/>
      <c r="F88" s="320" t="s">
        <v>990</v>
      </c>
      <c r="G88" s="321"/>
      <c r="H88" s="297" t="s">
        <v>1006</v>
      </c>
      <c r="I88" s="297" t="s">
        <v>986</v>
      </c>
      <c r="J88" s="297">
        <v>20</v>
      </c>
      <c r="K88" s="311"/>
    </row>
    <row r="89" s="1" customFormat="1" ht="15" customHeight="1">
      <c r="B89" s="322"/>
      <c r="C89" s="297" t="s">
        <v>1007</v>
      </c>
      <c r="D89" s="297"/>
      <c r="E89" s="297"/>
      <c r="F89" s="320" t="s">
        <v>990</v>
      </c>
      <c r="G89" s="321"/>
      <c r="H89" s="297" t="s">
        <v>1008</v>
      </c>
      <c r="I89" s="297" t="s">
        <v>986</v>
      </c>
      <c r="J89" s="297">
        <v>20</v>
      </c>
      <c r="K89" s="311"/>
    </row>
    <row r="90" s="1" customFormat="1" ht="15" customHeight="1">
      <c r="B90" s="322"/>
      <c r="C90" s="297" t="s">
        <v>1009</v>
      </c>
      <c r="D90" s="297"/>
      <c r="E90" s="297"/>
      <c r="F90" s="320" t="s">
        <v>990</v>
      </c>
      <c r="G90" s="321"/>
      <c r="H90" s="297" t="s">
        <v>1010</v>
      </c>
      <c r="I90" s="297" t="s">
        <v>986</v>
      </c>
      <c r="J90" s="297">
        <v>50</v>
      </c>
      <c r="K90" s="311"/>
    </row>
    <row r="91" s="1" customFormat="1" ht="15" customHeight="1">
      <c r="B91" s="322"/>
      <c r="C91" s="297" t="s">
        <v>1011</v>
      </c>
      <c r="D91" s="297"/>
      <c r="E91" s="297"/>
      <c r="F91" s="320" t="s">
        <v>990</v>
      </c>
      <c r="G91" s="321"/>
      <c r="H91" s="297" t="s">
        <v>1011</v>
      </c>
      <c r="I91" s="297" t="s">
        <v>986</v>
      </c>
      <c r="J91" s="297">
        <v>50</v>
      </c>
      <c r="K91" s="311"/>
    </row>
    <row r="92" s="1" customFormat="1" ht="15" customHeight="1">
      <c r="B92" s="322"/>
      <c r="C92" s="297" t="s">
        <v>1012</v>
      </c>
      <c r="D92" s="297"/>
      <c r="E92" s="297"/>
      <c r="F92" s="320" t="s">
        <v>990</v>
      </c>
      <c r="G92" s="321"/>
      <c r="H92" s="297" t="s">
        <v>1013</v>
      </c>
      <c r="I92" s="297" t="s">
        <v>986</v>
      </c>
      <c r="J92" s="297">
        <v>255</v>
      </c>
      <c r="K92" s="311"/>
    </row>
    <row r="93" s="1" customFormat="1" ht="15" customHeight="1">
      <c r="B93" s="322"/>
      <c r="C93" s="297" t="s">
        <v>1014</v>
      </c>
      <c r="D93" s="297"/>
      <c r="E93" s="297"/>
      <c r="F93" s="320" t="s">
        <v>984</v>
      </c>
      <c r="G93" s="321"/>
      <c r="H93" s="297" t="s">
        <v>1015</v>
      </c>
      <c r="I93" s="297" t="s">
        <v>1016</v>
      </c>
      <c r="J93" s="297"/>
      <c r="K93" s="311"/>
    </row>
    <row r="94" s="1" customFormat="1" ht="15" customHeight="1">
      <c r="B94" s="322"/>
      <c r="C94" s="297" t="s">
        <v>1017</v>
      </c>
      <c r="D94" s="297"/>
      <c r="E94" s="297"/>
      <c r="F94" s="320" t="s">
        <v>984</v>
      </c>
      <c r="G94" s="321"/>
      <c r="H94" s="297" t="s">
        <v>1018</v>
      </c>
      <c r="I94" s="297" t="s">
        <v>1019</v>
      </c>
      <c r="J94" s="297"/>
      <c r="K94" s="311"/>
    </row>
    <row r="95" s="1" customFormat="1" ht="15" customHeight="1">
      <c r="B95" s="322"/>
      <c r="C95" s="297" t="s">
        <v>1020</v>
      </c>
      <c r="D95" s="297"/>
      <c r="E95" s="297"/>
      <c r="F95" s="320" t="s">
        <v>984</v>
      </c>
      <c r="G95" s="321"/>
      <c r="H95" s="297" t="s">
        <v>1020</v>
      </c>
      <c r="I95" s="297" t="s">
        <v>1019</v>
      </c>
      <c r="J95" s="297"/>
      <c r="K95" s="311"/>
    </row>
    <row r="96" s="1" customFormat="1" ht="15" customHeight="1">
      <c r="B96" s="322"/>
      <c r="C96" s="297" t="s">
        <v>35</v>
      </c>
      <c r="D96" s="297"/>
      <c r="E96" s="297"/>
      <c r="F96" s="320" t="s">
        <v>984</v>
      </c>
      <c r="G96" s="321"/>
      <c r="H96" s="297" t="s">
        <v>1021</v>
      </c>
      <c r="I96" s="297" t="s">
        <v>1019</v>
      </c>
      <c r="J96" s="297"/>
      <c r="K96" s="311"/>
    </row>
    <row r="97" s="1" customFormat="1" ht="15" customHeight="1">
      <c r="B97" s="322"/>
      <c r="C97" s="297" t="s">
        <v>45</v>
      </c>
      <c r="D97" s="297"/>
      <c r="E97" s="297"/>
      <c r="F97" s="320" t="s">
        <v>984</v>
      </c>
      <c r="G97" s="321"/>
      <c r="H97" s="297" t="s">
        <v>1022</v>
      </c>
      <c r="I97" s="297" t="s">
        <v>1019</v>
      </c>
      <c r="J97" s="297"/>
      <c r="K97" s="311"/>
    </row>
    <row r="98" s="1" customFormat="1" ht="15" customHeight="1">
      <c r="B98" s="325"/>
      <c r="C98" s="326"/>
      <c r="D98" s="326"/>
      <c r="E98" s="326"/>
      <c r="F98" s="326"/>
      <c r="G98" s="326"/>
      <c r="H98" s="326"/>
      <c r="I98" s="326"/>
      <c r="J98" s="326"/>
      <c r="K98" s="327"/>
    </row>
    <row r="99" s="1" customFormat="1" ht="18.75" customHeight="1">
      <c r="B99" s="328"/>
      <c r="C99" s="329"/>
      <c r="D99" s="329"/>
      <c r="E99" s="329"/>
      <c r="F99" s="329"/>
      <c r="G99" s="329"/>
      <c r="H99" s="329"/>
      <c r="I99" s="329"/>
      <c r="J99" s="329"/>
      <c r="K99" s="328"/>
    </row>
    <row r="100" s="1" customFormat="1" ht="18.75" customHeight="1">
      <c r="B100" s="305"/>
      <c r="C100" s="305"/>
      <c r="D100" s="305"/>
      <c r="E100" s="305"/>
      <c r="F100" s="305"/>
      <c r="G100" s="305"/>
      <c r="H100" s="305"/>
      <c r="I100" s="305"/>
      <c r="J100" s="305"/>
      <c r="K100" s="305"/>
    </row>
    <row r="101" s="1" customFormat="1" ht="7.5" customHeight="1">
      <c r="B101" s="306"/>
      <c r="C101" s="307"/>
      <c r="D101" s="307"/>
      <c r="E101" s="307"/>
      <c r="F101" s="307"/>
      <c r="G101" s="307"/>
      <c r="H101" s="307"/>
      <c r="I101" s="307"/>
      <c r="J101" s="307"/>
      <c r="K101" s="308"/>
    </row>
    <row r="102" s="1" customFormat="1" ht="45" customHeight="1">
      <c r="B102" s="309"/>
      <c r="C102" s="310" t="s">
        <v>1023</v>
      </c>
      <c r="D102" s="310"/>
      <c r="E102" s="310"/>
      <c r="F102" s="310"/>
      <c r="G102" s="310"/>
      <c r="H102" s="310"/>
      <c r="I102" s="310"/>
      <c r="J102" s="310"/>
      <c r="K102" s="311"/>
    </row>
    <row r="103" s="1" customFormat="1" ht="17.25" customHeight="1">
      <c r="B103" s="309"/>
      <c r="C103" s="312" t="s">
        <v>978</v>
      </c>
      <c r="D103" s="312"/>
      <c r="E103" s="312"/>
      <c r="F103" s="312" t="s">
        <v>979</v>
      </c>
      <c r="G103" s="313"/>
      <c r="H103" s="312" t="s">
        <v>51</v>
      </c>
      <c r="I103" s="312" t="s">
        <v>54</v>
      </c>
      <c r="J103" s="312" t="s">
        <v>980</v>
      </c>
      <c r="K103" s="311"/>
    </row>
    <row r="104" s="1" customFormat="1" ht="17.25" customHeight="1">
      <c r="B104" s="309"/>
      <c r="C104" s="314" t="s">
        <v>981</v>
      </c>
      <c r="D104" s="314"/>
      <c r="E104" s="314"/>
      <c r="F104" s="315" t="s">
        <v>982</v>
      </c>
      <c r="G104" s="316"/>
      <c r="H104" s="314"/>
      <c r="I104" s="314"/>
      <c r="J104" s="314" t="s">
        <v>983</v>
      </c>
      <c r="K104" s="311"/>
    </row>
    <row r="105" s="1" customFormat="1" ht="5.25" customHeight="1">
      <c r="B105" s="309"/>
      <c r="C105" s="312"/>
      <c r="D105" s="312"/>
      <c r="E105" s="312"/>
      <c r="F105" s="312"/>
      <c r="G105" s="330"/>
      <c r="H105" s="312"/>
      <c r="I105" s="312"/>
      <c r="J105" s="312"/>
      <c r="K105" s="311"/>
    </row>
    <row r="106" s="1" customFormat="1" ht="15" customHeight="1">
      <c r="B106" s="309"/>
      <c r="C106" s="297" t="s">
        <v>50</v>
      </c>
      <c r="D106" s="319"/>
      <c r="E106" s="319"/>
      <c r="F106" s="320" t="s">
        <v>984</v>
      </c>
      <c r="G106" s="297"/>
      <c r="H106" s="297" t="s">
        <v>1024</v>
      </c>
      <c r="I106" s="297" t="s">
        <v>986</v>
      </c>
      <c r="J106" s="297">
        <v>20</v>
      </c>
      <c r="K106" s="311"/>
    </row>
    <row r="107" s="1" customFormat="1" ht="15" customHeight="1">
      <c r="B107" s="309"/>
      <c r="C107" s="297" t="s">
        <v>987</v>
      </c>
      <c r="D107" s="297"/>
      <c r="E107" s="297"/>
      <c r="F107" s="320" t="s">
        <v>984</v>
      </c>
      <c r="G107" s="297"/>
      <c r="H107" s="297" t="s">
        <v>1024</v>
      </c>
      <c r="I107" s="297" t="s">
        <v>986</v>
      </c>
      <c r="J107" s="297">
        <v>120</v>
      </c>
      <c r="K107" s="311"/>
    </row>
    <row r="108" s="1" customFormat="1" ht="15" customHeight="1">
      <c r="B108" s="322"/>
      <c r="C108" s="297" t="s">
        <v>989</v>
      </c>
      <c r="D108" s="297"/>
      <c r="E108" s="297"/>
      <c r="F108" s="320" t="s">
        <v>990</v>
      </c>
      <c r="G108" s="297"/>
      <c r="H108" s="297" t="s">
        <v>1024</v>
      </c>
      <c r="I108" s="297" t="s">
        <v>986</v>
      </c>
      <c r="J108" s="297">
        <v>50</v>
      </c>
      <c r="K108" s="311"/>
    </row>
    <row r="109" s="1" customFormat="1" ht="15" customHeight="1">
      <c r="B109" s="322"/>
      <c r="C109" s="297" t="s">
        <v>992</v>
      </c>
      <c r="D109" s="297"/>
      <c r="E109" s="297"/>
      <c r="F109" s="320" t="s">
        <v>984</v>
      </c>
      <c r="G109" s="297"/>
      <c r="H109" s="297" t="s">
        <v>1024</v>
      </c>
      <c r="I109" s="297" t="s">
        <v>994</v>
      </c>
      <c r="J109" s="297"/>
      <c r="K109" s="311"/>
    </row>
    <row r="110" s="1" customFormat="1" ht="15" customHeight="1">
      <c r="B110" s="322"/>
      <c r="C110" s="297" t="s">
        <v>1003</v>
      </c>
      <c r="D110" s="297"/>
      <c r="E110" s="297"/>
      <c r="F110" s="320" t="s">
        <v>990</v>
      </c>
      <c r="G110" s="297"/>
      <c r="H110" s="297" t="s">
        <v>1024</v>
      </c>
      <c r="I110" s="297" t="s">
        <v>986</v>
      </c>
      <c r="J110" s="297">
        <v>50</v>
      </c>
      <c r="K110" s="311"/>
    </row>
    <row r="111" s="1" customFormat="1" ht="15" customHeight="1">
      <c r="B111" s="322"/>
      <c r="C111" s="297" t="s">
        <v>1011</v>
      </c>
      <c r="D111" s="297"/>
      <c r="E111" s="297"/>
      <c r="F111" s="320" t="s">
        <v>990</v>
      </c>
      <c r="G111" s="297"/>
      <c r="H111" s="297" t="s">
        <v>1024</v>
      </c>
      <c r="I111" s="297" t="s">
        <v>986</v>
      </c>
      <c r="J111" s="297">
        <v>50</v>
      </c>
      <c r="K111" s="311"/>
    </row>
    <row r="112" s="1" customFormat="1" ht="15" customHeight="1">
      <c r="B112" s="322"/>
      <c r="C112" s="297" t="s">
        <v>1009</v>
      </c>
      <c r="D112" s="297"/>
      <c r="E112" s="297"/>
      <c r="F112" s="320" t="s">
        <v>990</v>
      </c>
      <c r="G112" s="297"/>
      <c r="H112" s="297" t="s">
        <v>1024</v>
      </c>
      <c r="I112" s="297" t="s">
        <v>986</v>
      </c>
      <c r="J112" s="297">
        <v>50</v>
      </c>
      <c r="K112" s="311"/>
    </row>
    <row r="113" s="1" customFormat="1" ht="15" customHeight="1">
      <c r="B113" s="322"/>
      <c r="C113" s="297" t="s">
        <v>50</v>
      </c>
      <c r="D113" s="297"/>
      <c r="E113" s="297"/>
      <c r="F113" s="320" t="s">
        <v>984</v>
      </c>
      <c r="G113" s="297"/>
      <c r="H113" s="297" t="s">
        <v>1025</v>
      </c>
      <c r="I113" s="297" t="s">
        <v>986</v>
      </c>
      <c r="J113" s="297">
        <v>20</v>
      </c>
      <c r="K113" s="311"/>
    </row>
    <row r="114" s="1" customFormat="1" ht="15" customHeight="1">
      <c r="B114" s="322"/>
      <c r="C114" s="297" t="s">
        <v>1026</v>
      </c>
      <c r="D114" s="297"/>
      <c r="E114" s="297"/>
      <c r="F114" s="320" t="s">
        <v>984</v>
      </c>
      <c r="G114" s="297"/>
      <c r="H114" s="297" t="s">
        <v>1027</v>
      </c>
      <c r="I114" s="297" t="s">
        <v>986</v>
      </c>
      <c r="J114" s="297">
        <v>120</v>
      </c>
      <c r="K114" s="311"/>
    </row>
    <row r="115" s="1" customFormat="1" ht="15" customHeight="1">
      <c r="B115" s="322"/>
      <c r="C115" s="297" t="s">
        <v>35</v>
      </c>
      <c r="D115" s="297"/>
      <c r="E115" s="297"/>
      <c r="F115" s="320" t="s">
        <v>984</v>
      </c>
      <c r="G115" s="297"/>
      <c r="H115" s="297" t="s">
        <v>1028</v>
      </c>
      <c r="I115" s="297" t="s">
        <v>1019</v>
      </c>
      <c r="J115" s="297"/>
      <c r="K115" s="311"/>
    </row>
    <row r="116" s="1" customFormat="1" ht="15" customHeight="1">
      <c r="B116" s="322"/>
      <c r="C116" s="297" t="s">
        <v>45</v>
      </c>
      <c r="D116" s="297"/>
      <c r="E116" s="297"/>
      <c r="F116" s="320" t="s">
        <v>984</v>
      </c>
      <c r="G116" s="297"/>
      <c r="H116" s="297" t="s">
        <v>1029</v>
      </c>
      <c r="I116" s="297" t="s">
        <v>1019</v>
      </c>
      <c r="J116" s="297"/>
      <c r="K116" s="311"/>
    </row>
    <row r="117" s="1" customFormat="1" ht="15" customHeight="1">
      <c r="B117" s="322"/>
      <c r="C117" s="297" t="s">
        <v>54</v>
      </c>
      <c r="D117" s="297"/>
      <c r="E117" s="297"/>
      <c r="F117" s="320" t="s">
        <v>984</v>
      </c>
      <c r="G117" s="297"/>
      <c r="H117" s="297" t="s">
        <v>1030</v>
      </c>
      <c r="I117" s="297" t="s">
        <v>1031</v>
      </c>
      <c r="J117" s="297"/>
      <c r="K117" s="311"/>
    </row>
    <row r="118" s="1" customFormat="1" ht="15" customHeight="1">
      <c r="B118" s="325"/>
      <c r="C118" s="331"/>
      <c r="D118" s="331"/>
      <c r="E118" s="331"/>
      <c r="F118" s="331"/>
      <c r="G118" s="331"/>
      <c r="H118" s="331"/>
      <c r="I118" s="331"/>
      <c r="J118" s="331"/>
      <c r="K118" s="327"/>
    </row>
    <row r="119" s="1" customFormat="1" ht="18.75" customHeight="1">
      <c r="B119" s="332"/>
      <c r="C119" s="333"/>
      <c r="D119" s="333"/>
      <c r="E119" s="333"/>
      <c r="F119" s="334"/>
      <c r="G119" s="333"/>
      <c r="H119" s="333"/>
      <c r="I119" s="333"/>
      <c r="J119" s="333"/>
      <c r="K119" s="332"/>
    </row>
    <row r="120" s="1" customFormat="1" ht="18.75" customHeight="1">
      <c r="B120" s="305"/>
      <c r="C120" s="305"/>
      <c r="D120" s="305"/>
      <c r="E120" s="305"/>
      <c r="F120" s="305"/>
      <c r="G120" s="305"/>
      <c r="H120" s="305"/>
      <c r="I120" s="305"/>
      <c r="J120" s="305"/>
      <c r="K120" s="305"/>
    </row>
    <row r="121" s="1" customFormat="1" ht="7.5" customHeight="1">
      <c r="B121" s="335"/>
      <c r="C121" s="336"/>
      <c r="D121" s="336"/>
      <c r="E121" s="336"/>
      <c r="F121" s="336"/>
      <c r="G121" s="336"/>
      <c r="H121" s="336"/>
      <c r="I121" s="336"/>
      <c r="J121" s="336"/>
      <c r="K121" s="337"/>
    </row>
    <row r="122" s="1" customFormat="1" ht="45" customHeight="1">
      <c r="B122" s="338"/>
      <c r="C122" s="288" t="s">
        <v>1032</v>
      </c>
      <c r="D122" s="288"/>
      <c r="E122" s="288"/>
      <c r="F122" s="288"/>
      <c r="G122" s="288"/>
      <c r="H122" s="288"/>
      <c r="I122" s="288"/>
      <c r="J122" s="288"/>
      <c r="K122" s="339"/>
    </row>
    <row r="123" s="1" customFormat="1" ht="17.25" customHeight="1">
      <c r="B123" s="340"/>
      <c r="C123" s="312" t="s">
        <v>978</v>
      </c>
      <c r="D123" s="312"/>
      <c r="E123" s="312"/>
      <c r="F123" s="312" t="s">
        <v>979</v>
      </c>
      <c r="G123" s="313"/>
      <c r="H123" s="312" t="s">
        <v>51</v>
      </c>
      <c r="I123" s="312" t="s">
        <v>54</v>
      </c>
      <c r="J123" s="312" t="s">
        <v>980</v>
      </c>
      <c r="K123" s="341"/>
    </row>
    <row r="124" s="1" customFormat="1" ht="17.25" customHeight="1">
      <c r="B124" s="340"/>
      <c r="C124" s="314" t="s">
        <v>981</v>
      </c>
      <c r="D124" s="314"/>
      <c r="E124" s="314"/>
      <c r="F124" s="315" t="s">
        <v>982</v>
      </c>
      <c r="G124" s="316"/>
      <c r="H124" s="314"/>
      <c r="I124" s="314"/>
      <c r="J124" s="314" t="s">
        <v>983</v>
      </c>
      <c r="K124" s="341"/>
    </row>
    <row r="125" s="1" customFormat="1" ht="5.25" customHeight="1">
      <c r="B125" s="342"/>
      <c r="C125" s="317"/>
      <c r="D125" s="317"/>
      <c r="E125" s="317"/>
      <c r="F125" s="317"/>
      <c r="G125" s="343"/>
      <c r="H125" s="317"/>
      <c r="I125" s="317"/>
      <c r="J125" s="317"/>
      <c r="K125" s="344"/>
    </row>
    <row r="126" s="1" customFormat="1" ht="15" customHeight="1">
      <c r="B126" s="342"/>
      <c r="C126" s="297" t="s">
        <v>987</v>
      </c>
      <c r="D126" s="319"/>
      <c r="E126" s="319"/>
      <c r="F126" s="320" t="s">
        <v>984</v>
      </c>
      <c r="G126" s="297"/>
      <c r="H126" s="297" t="s">
        <v>1024</v>
      </c>
      <c r="I126" s="297" t="s">
        <v>986</v>
      </c>
      <c r="J126" s="297">
        <v>120</v>
      </c>
      <c r="K126" s="345"/>
    </row>
    <row r="127" s="1" customFormat="1" ht="15" customHeight="1">
      <c r="B127" s="342"/>
      <c r="C127" s="297" t="s">
        <v>1033</v>
      </c>
      <c r="D127" s="297"/>
      <c r="E127" s="297"/>
      <c r="F127" s="320" t="s">
        <v>984</v>
      </c>
      <c r="G127" s="297"/>
      <c r="H127" s="297" t="s">
        <v>1034</v>
      </c>
      <c r="I127" s="297" t="s">
        <v>986</v>
      </c>
      <c r="J127" s="297" t="s">
        <v>1035</v>
      </c>
      <c r="K127" s="345"/>
    </row>
    <row r="128" s="1" customFormat="1" ht="15" customHeight="1">
      <c r="B128" s="342"/>
      <c r="C128" s="297" t="s">
        <v>932</v>
      </c>
      <c r="D128" s="297"/>
      <c r="E128" s="297"/>
      <c r="F128" s="320" t="s">
        <v>984</v>
      </c>
      <c r="G128" s="297"/>
      <c r="H128" s="297" t="s">
        <v>1036</v>
      </c>
      <c r="I128" s="297" t="s">
        <v>986</v>
      </c>
      <c r="J128" s="297" t="s">
        <v>1035</v>
      </c>
      <c r="K128" s="345"/>
    </row>
    <row r="129" s="1" customFormat="1" ht="15" customHeight="1">
      <c r="B129" s="342"/>
      <c r="C129" s="297" t="s">
        <v>995</v>
      </c>
      <c r="D129" s="297"/>
      <c r="E129" s="297"/>
      <c r="F129" s="320" t="s">
        <v>990</v>
      </c>
      <c r="G129" s="297"/>
      <c r="H129" s="297" t="s">
        <v>996</v>
      </c>
      <c r="I129" s="297" t="s">
        <v>986</v>
      </c>
      <c r="J129" s="297">
        <v>15</v>
      </c>
      <c r="K129" s="345"/>
    </row>
    <row r="130" s="1" customFormat="1" ht="15" customHeight="1">
      <c r="B130" s="342"/>
      <c r="C130" s="323" t="s">
        <v>997</v>
      </c>
      <c r="D130" s="323"/>
      <c r="E130" s="323"/>
      <c r="F130" s="324" t="s">
        <v>990</v>
      </c>
      <c r="G130" s="323"/>
      <c r="H130" s="323" t="s">
        <v>998</v>
      </c>
      <c r="I130" s="323" t="s">
        <v>986</v>
      </c>
      <c r="J130" s="323">
        <v>15</v>
      </c>
      <c r="K130" s="345"/>
    </row>
    <row r="131" s="1" customFormat="1" ht="15" customHeight="1">
      <c r="B131" s="342"/>
      <c r="C131" s="323" t="s">
        <v>999</v>
      </c>
      <c r="D131" s="323"/>
      <c r="E131" s="323"/>
      <c r="F131" s="324" t="s">
        <v>990</v>
      </c>
      <c r="G131" s="323"/>
      <c r="H131" s="323" t="s">
        <v>1000</v>
      </c>
      <c r="I131" s="323" t="s">
        <v>986</v>
      </c>
      <c r="J131" s="323">
        <v>20</v>
      </c>
      <c r="K131" s="345"/>
    </row>
    <row r="132" s="1" customFormat="1" ht="15" customHeight="1">
      <c r="B132" s="342"/>
      <c r="C132" s="323" t="s">
        <v>1001</v>
      </c>
      <c r="D132" s="323"/>
      <c r="E132" s="323"/>
      <c r="F132" s="324" t="s">
        <v>990</v>
      </c>
      <c r="G132" s="323"/>
      <c r="H132" s="323" t="s">
        <v>1002</v>
      </c>
      <c r="I132" s="323" t="s">
        <v>986</v>
      </c>
      <c r="J132" s="323">
        <v>20</v>
      </c>
      <c r="K132" s="345"/>
    </row>
    <row r="133" s="1" customFormat="1" ht="15" customHeight="1">
      <c r="B133" s="342"/>
      <c r="C133" s="297" t="s">
        <v>989</v>
      </c>
      <c r="D133" s="297"/>
      <c r="E133" s="297"/>
      <c r="F133" s="320" t="s">
        <v>990</v>
      </c>
      <c r="G133" s="297"/>
      <c r="H133" s="297" t="s">
        <v>1024</v>
      </c>
      <c r="I133" s="297" t="s">
        <v>986</v>
      </c>
      <c r="J133" s="297">
        <v>50</v>
      </c>
      <c r="K133" s="345"/>
    </row>
    <row r="134" s="1" customFormat="1" ht="15" customHeight="1">
      <c r="B134" s="342"/>
      <c r="C134" s="297" t="s">
        <v>1003</v>
      </c>
      <c r="D134" s="297"/>
      <c r="E134" s="297"/>
      <c r="F134" s="320" t="s">
        <v>990</v>
      </c>
      <c r="G134" s="297"/>
      <c r="H134" s="297" t="s">
        <v>1024</v>
      </c>
      <c r="I134" s="297" t="s">
        <v>986</v>
      </c>
      <c r="J134" s="297">
        <v>50</v>
      </c>
      <c r="K134" s="345"/>
    </row>
    <row r="135" s="1" customFormat="1" ht="15" customHeight="1">
      <c r="B135" s="342"/>
      <c r="C135" s="297" t="s">
        <v>1009</v>
      </c>
      <c r="D135" s="297"/>
      <c r="E135" s="297"/>
      <c r="F135" s="320" t="s">
        <v>990</v>
      </c>
      <c r="G135" s="297"/>
      <c r="H135" s="297" t="s">
        <v>1024</v>
      </c>
      <c r="I135" s="297" t="s">
        <v>986</v>
      </c>
      <c r="J135" s="297">
        <v>50</v>
      </c>
      <c r="K135" s="345"/>
    </row>
    <row r="136" s="1" customFormat="1" ht="15" customHeight="1">
      <c r="B136" s="342"/>
      <c r="C136" s="297" t="s">
        <v>1011</v>
      </c>
      <c r="D136" s="297"/>
      <c r="E136" s="297"/>
      <c r="F136" s="320" t="s">
        <v>990</v>
      </c>
      <c r="G136" s="297"/>
      <c r="H136" s="297" t="s">
        <v>1024</v>
      </c>
      <c r="I136" s="297" t="s">
        <v>986</v>
      </c>
      <c r="J136" s="297">
        <v>50</v>
      </c>
      <c r="K136" s="345"/>
    </row>
    <row r="137" s="1" customFormat="1" ht="15" customHeight="1">
      <c r="B137" s="342"/>
      <c r="C137" s="297" t="s">
        <v>1012</v>
      </c>
      <c r="D137" s="297"/>
      <c r="E137" s="297"/>
      <c r="F137" s="320" t="s">
        <v>990</v>
      </c>
      <c r="G137" s="297"/>
      <c r="H137" s="297" t="s">
        <v>1037</v>
      </c>
      <c r="I137" s="297" t="s">
        <v>986</v>
      </c>
      <c r="J137" s="297">
        <v>255</v>
      </c>
      <c r="K137" s="345"/>
    </row>
    <row r="138" s="1" customFormat="1" ht="15" customHeight="1">
      <c r="B138" s="342"/>
      <c r="C138" s="297" t="s">
        <v>1014</v>
      </c>
      <c r="D138" s="297"/>
      <c r="E138" s="297"/>
      <c r="F138" s="320" t="s">
        <v>984</v>
      </c>
      <c r="G138" s="297"/>
      <c r="H138" s="297" t="s">
        <v>1038</v>
      </c>
      <c r="I138" s="297" t="s">
        <v>1016</v>
      </c>
      <c r="J138" s="297"/>
      <c r="K138" s="345"/>
    </row>
    <row r="139" s="1" customFormat="1" ht="15" customHeight="1">
      <c r="B139" s="342"/>
      <c r="C139" s="297" t="s">
        <v>1017</v>
      </c>
      <c r="D139" s="297"/>
      <c r="E139" s="297"/>
      <c r="F139" s="320" t="s">
        <v>984</v>
      </c>
      <c r="G139" s="297"/>
      <c r="H139" s="297" t="s">
        <v>1039</v>
      </c>
      <c r="I139" s="297" t="s">
        <v>1019</v>
      </c>
      <c r="J139" s="297"/>
      <c r="K139" s="345"/>
    </row>
    <row r="140" s="1" customFormat="1" ht="15" customHeight="1">
      <c r="B140" s="342"/>
      <c r="C140" s="297" t="s">
        <v>1020</v>
      </c>
      <c r="D140" s="297"/>
      <c r="E140" s="297"/>
      <c r="F140" s="320" t="s">
        <v>984</v>
      </c>
      <c r="G140" s="297"/>
      <c r="H140" s="297" t="s">
        <v>1020</v>
      </c>
      <c r="I140" s="297" t="s">
        <v>1019</v>
      </c>
      <c r="J140" s="297"/>
      <c r="K140" s="345"/>
    </row>
    <row r="141" s="1" customFormat="1" ht="15" customHeight="1">
      <c r="B141" s="342"/>
      <c r="C141" s="297" t="s">
        <v>35</v>
      </c>
      <c r="D141" s="297"/>
      <c r="E141" s="297"/>
      <c r="F141" s="320" t="s">
        <v>984</v>
      </c>
      <c r="G141" s="297"/>
      <c r="H141" s="297" t="s">
        <v>1040</v>
      </c>
      <c r="I141" s="297" t="s">
        <v>1019</v>
      </c>
      <c r="J141" s="297"/>
      <c r="K141" s="345"/>
    </row>
    <row r="142" s="1" customFormat="1" ht="15" customHeight="1">
      <c r="B142" s="342"/>
      <c r="C142" s="297" t="s">
        <v>1041</v>
      </c>
      <c r="D142" s="297"/>
      <c r="E142" s="297"/>
      <c r="F142" s="320" t="s">
        <v>984</v>
      </c>
      <c r="G142" s="297"/>
      <c r="H142" s="297" t="s">
        <v>1042</v>
      </c>
      <c r="I142" s="297" t="s">
        <v>1019</v>
      </c>
      <c r="J142" s="297"/>
      <c r="K142" s="345"/>
    </row>
    <row r="143" s="1" customFormat="1" ht="15" customHeight="1">
      <c r="B143" s="346"/>
      <c r="C143" s="347"/>
      <c r="D143" s="347"/>
      <c r="E143" s="347"/>
      <c r="F143" s="347"/>
      <c r="G143" s="347"/>
      <c r="H143" s="347"/>
      <c r="I143" s="347"/>
      <c r="J143" s="347"/>
      <c r="K143" s="348"/>
    </row>
    <row r="144" s="1" customFormat="1" ht="18.75" customHeight="1">
      <c r="B144" s="333"/>
      <c r="C144" s="333"/>
      <c r="D144" s="333"/>
      <c r="E144" s="333"/>
      <c r="F144" s="334"/>
      <c r="G144" s="333"/>
      <c r="H144" s="333"/>
      <c r="I144" s="333"/>
      <c r="J144" s="333"/>
      <c r="K144" s="333"/>
    </row>
    <row r="145" s="1" customFormat="1" ht="18.75" customHeight="1">
      <c r="B145" s="305"/>
      <c r="C145" s="305"/>
      <c r="D145" s="305"/>
      <c r="E145" s="305"/>
      <c r="F145" s="305"/>
      <c r="G145" s="305"/>
      <c r="H145" s="305"/>
      <c r="I145" s="305"/>
      <c r="J145" s="305"/>
      <c r="K145" s="305"/>
    </row>
    <row r="146" s="1" customFormat="1" ht="7.5" customHeight="1">
      <c r="B146" s="306"/>
      <c r="C146" s="307"/>
      <c r="D146" s="307"/>
      <c r="E146" s="307"/>
      <c r="F146" s="307"/>
      <c r="G146" s="307"/>
      <c r="H146" s="307"/>
      <c r="I146" s="307"/>
      <c r="J146" s="307"/>
      <c r="K146" s="308"/>
    </row>
    <row r="147" s="1" customFormat="1" ht="45" customHeight="1">
      <c r="B147" s="309"/>
      <c r="C147" s="310" t="s">
        <v>1043</v>
      </c>
      <c r="D147" s="310"/>
      <c r="E147" s="310"/>
      <c r="F147" s="310"/>
      <c r="G147" s="310"/>
      <c r="H147" s="310"/>
      <c r="I147" s="310"/>
      <c r="J147" s="310"/>
      <c r="K147" s="311"/>
    </row>
    <row r="148" s="1" customFormat="1" ht="17.25" customHeight="1">
      <c r="B148" s="309"/>
      <c r="C148" s="312" t="s">
        <v>978</v>
      </c>
      <c r="D148" s="312"/>
      <c r="E148" s="312"/>
      <c r="F148" s="312" t="s">
        <v>979</v>
      </c>
      <c r="G148" s="313"/>
      <c r="H148" s="312" t="s">
        <v>51</v>
      </c>
      <c r="I148" s="312" t="s">
        <v>54</v>
      </c>
      <c r="J148" s="312" t="s">
        <v>980</v>
      </c>
      <c r="K148" s="311"/>
    </row>
    <row r="149" s="1" customFormat="1" ht="17.25" customHeight="1">
      <c r="B149" s="309"/>
      <c r="C149" s="314" t="s">
        <v>981</v>
      </c>
      <c r="D149" s="314"/>
      <c r="E149" s="314"/>
      <c r="F149" s="315" t="s">
        <v>982</v>
      </c>
      <c r="G149" s="316"/>
      <c r="H149" s="314"/>
      <c r="I149" s="314"/>
      <c r="J149" s="314" t="s">
        <v>983</v>
      </c>
      <c r="K149" s="311"/>
    </row>
    <row r="150" s="1" customFormat="1" ht="5.25" customHeight="1">
      <c r="B150" s="322"/>
      <c r="C150" s="317"/>
      <c r="D150" s="317"/>
      <c r="E150" s="317"/>
      <c r="F150" s="317"/>
      <c r="G150" s="318"/>
      <c r="H150" s="317"/>
      <c r="I150" s="317"/>
      <c r="J150" s="317"/>
      <c r="K150" s="345"/>
    </row>
    <row r="151" s="1" customFormat="1" ht="15" customHeight="1">
      <c r="B151" s="322"/>
      <c r="C151" s="349" t="s">
        <v>987</v>
      </c>
      <c r="D151" s="297"/>
      <c r="E151" s="297"/>
      <c r="F151" s="350" t="s">
        <v>984</v>
      </c>
      <c r="G151" s="297"/>
      <c r="H151" s="349" t="s">
        <v>1024</v>
      </c>
      <c r="I151" s="349" t="s">
        <v>986</v>
      </c>
      <c r="J151" s="349">
        <v>120</v>
      </c>
      <c r="K151" s="345"/>
    </row>
    <row r="152" s="1" customFormat="1" ht="15" customHeight="1">
      <c r="B152" s="322"/>
      <c r="C152" s="349" t="s">
        <v>1033</v>
      </c>
      <c r="D152" s="297"/>
      <c r="E152" s="297"/>
      <c r="F152" s="350" t="s">
        <v>984</v>
      </c>
      <c r="G152" s="297"/>
      <c r="H152" s="349" t="s">
        <v>1044</v>
      </c>
      <c r="I152" s="349" t="s">
        <v>986</v>
      </c>
      <c r="J152" s="349" t="s">
        <v>1035</v>
      </c>
      <c r="K152" s="345"/>
    </row>
    <row r="153" s="1" customFormat="1" ht="15" customHeight="1">
      <c r="B153" s="322"/>
      <c r="C153" s="349" t="s">
        <v>932</v>
      </c>
      <c r="D153" s="297"/>
      <c r="E153" s="297"/>
      <c r="F153" s="350" t="s">
        <v>984</v>
      </c>
      <c r="G153" s="297"/>
      <c r="H153" s="349" t="s">
        <v>1045</v>
      </c>
      <c r="I153" s="349" t="s">
        <v>986</v>
      </c>
      <c r="J153" s="349" t="s">
        <v>1035</v>
      </c>
      <c r="K153" s="345"/>
    </row>
    <row r="154" s="1" customFormat="1" ht="15" customHeight="1">
      <c r="B154" s="322"/>
      <c r="C154" s="349" t="s">
        <v>989</v>
      </c>
      <c r="D154" s="297"/>
      <c r="E154" s="297"/>
      <c r="F154" s="350" t="s">
        <v>990</v>
      </c>
      <c r="G154" s="297"/>
      <c r="H154" s="349" t="s">
        <v>1024</v>
      </c>
      <c r="I154" s="349" t="s">
        <v>986</v>
      </c>
      <c r="J154" s="349">
        <v>50</v>
      </c>
      <c r="K154" s="345"/>
    </row>
    <row r="155" s="1" customFormat="1" ht="15" customHeight="1">
      <c r="B155" s="322"/>
      <c r="C155" s="349" t="s">
        <v>992</v>
      </c>
      <c r="D155" s="297"/>
      <c r="E155" s="297"/>
      <c r="F155" s="350" t="s">
        <v>984</v>
      </c>
      <c r="G155" s="297"/>
      <c r="H155" s="349" t="s">
        <v>1024</v>
      </c>
      <c r="I155" s="349" t="s">
        <v>994</v>
      </c>
      <c r="J155" s="349"/>
      <c r="K155" s="345"/>
    </row>
    <row r="156" s="1" customFormat="1" ht="15" customHeight="1">
      <c r="B156" s="322"/>
      <c r="C156" s="349" t="s">
        <v>1003</v>
      </c>
      <c r="D156" s="297"/>
      <c r="E156" s="297"/>
      <c r="F156" s="350" t="s">
        <v>990</v>
      </c>
      <c r="G156" s="297"/>
      <c r="H156" s="349" t="s">
        <v>1024</v>
      </c>
      <c r="I156" s="349" t="s">
        <v>986</v>
      </c>
      <c r="J156" s="349">
        <v>50</v>
      </c>
      <c r="K156" s="345"/>
    </row>
    <row r="157" s="1" customFormat="1" ht="15" customHeight="1">
      <c r="B157" s="322"/>
      <c r="C157" s="349" t="s">
        <v>1011</v>
      </c>
      <c r="D157" s="297"/>
      <c r="E157" s="297"/>
      <c r="F157" s="350" t="s">
        <v>990</v>
      </c>
      <c r="G157" s="297"/>
      <c r="H157" s="349" t="s">
        <v>1024</v>
      </c>
      <c r="I157" s="349" t="s">
        <v>986</v>
      </c>
      <c r="J157" s="349">
        <v>50</v>
      </c>
      <c r="K157" s="345"/>
    </row>
    <row r="158" s="1" customFormat="1" ht="15" customHeight="1">
      <c r="B158" s="322"/>
      <c r="C158" s="349" t="s">
        <v>1009</v>
      </c>
      <c r="D158" s="297"/>
      <c r="E158" s="297"/>
      <c r="F158" s="350" t="s">
        <v>990</v>
      </c>
      <c r="G158" s="297"/>
      <c r="H158" s="349" t="s">
        <v>1024</v>
      </c>
      <c r="I158" s="349" t="s">
        <v>986</v>
      </c>
      <c r="J158" s="349">
        <v>50</v>
      </c>
      <c r="K158" s="345"/>
    </row>
    <row r="159" s="1" customFormat="1" ht="15" customHeight="1">
      <c r="B159" s="322"/>
      <c r="C159" s="349" t="s">
        <v>88</v>
      </c>
      <c r="D159" s="297"/>
      <c r="E159" s="297"/>
      <c r="F159" s="350" t="s">
        <v>984</v>
      </c>
      <c r="G159" s="297"/>
      <c r="H159" s="349" t="s">
        <v>1046</v>
      </c>
      <c r="I159" s="349" t="s">
        <v>986</v>
      </c>
      <c r="J159" s="349" t="s">
        <v>1047</v>
      </c>
      <c r="K159" s="345"/>
    </row>
    <row r="160" s="1" customFormat="1" ht="15" customHeight="1">
      <c r="B160" s="322"/>
      <c r="C160" s="349" t="s">
        <v>1048</v>
      </c>
      <c r="D160" s="297"/>
      <c r="E160" s="297"/>
      <c r="F160" s="350" t="s">
        <v>984</v>
      </c>
      <c r="G160" s="297"/>
      <c r="H160" s="349" t="s">
        <v>1049</v>
      </c>
      <c r="I160" s="349" t="s">
        <v>1019</v>
      </c>
      <c r="J160" s="349"/>
      <c r="K160" s="345"/>
    </row>
    <row r="161" s="1" customFormat="1" ht="15" customHeight="1">
      <c r="B161" s="351"/>
      <c r="C161" s="331"/>
      <c r="D161" s="331"/>
      <c r="E161" s="331"/>
      <c r="F161" s="331"/>
      <c r="G161" s="331"/>
      <c r="H161" s="331"/>
      <c r="I161" s="331"/>
      <c r="J161" s="331"/>
      <c r="K161" s="352"/>
    </row>
    <row r="162" s="1" customFormat="1" ht="18.75" customHeight="1">
      <c r="B162" s="333"/>
      <c r="C162" s="343"/>
      <c r="D162" s="343"/>
      <c r="E162" s="343"/>
      <c r="F162" s="353"/>
      <c r="G162" s="343"/>
      <c r="H162" s="343"/>
      <c r="I162" s="343"/>
      <c r="J162" s="343"/>
      <c r="K162" s="333"/>
    </row>
    <row r="163" s="1" customFormat="1" ht="18.75" customHeight="1">
      <c r="B163" s="305"/>
      <c r="C163" s="305"/>
      <c r="D163" s="305"/>
      <c r="E163" s="305"/>
      <c r="F163" s="305"/>
      <c r="G163" s="305"/>
      <c r="H163" s="305"/>
      <c r="I163" s="305"/>
      <c r="J163" s="305"/>
      <c r="K163" s="305"/>
    </row>
    <row r="164" s="1" customFormat="1" ht="7.5" customHeight="1">
      <c r="B164" s="284"/>
      <c r="C164" s="285"/>
      <c r="D164" s="285"/>
      <c r="E164" s="285"/>
      <c r="F164" s="285"/>
      <c r="G164" s="285"/>
      <c r="H164" s="285"/>
      <c r="I164" s="285"/>
      <c r="J164" s="285"/>
      <c r="K164" s="286"/>
    </row>
    <row r="165" s="1" customFormat="1" ht="45" customHeight="1">
      <c r="B165" s="287"/>
      <c r="C165" s="288" t="s">
        <v>1050</v>
      </c>
      <c r="D165" s="288"/>
      <c r="E165" s="288"/>
      <c r="F165" s="288"/>
      <c r="G165" s="288"/>
      <c r="H165" s="288"/>
      <c r="I165" s="288"/>
      <c r="J165" s="288"/>
      <c r="K165" s="289"/>
    </row>
    <row r="166" s="1" customFormat="1" ht="17.25" customHeight="1">
      <c r="B166" s="287"/>
      <c r="C166" s="312" t="s">
        <v>978</v>
      </c>
      <c r="D166" s="312"/>
      <c r="E166" s="312"/>
      <c r="F166" s="312" t="s">
        <v>979</v>
      </c>
      <c r="G166" s="354"/>
      <c r="H166" s="355" t="s">
        <v>51</v>
      </c>
      <c r="I166" s="355" t="s">
        <v>54</v>
      </c>
      <c r="J166" s="312" t="s">
        <v>980</v>
      </c>
      <c r="K166" s="289"/>
    </row>
    <row r="167" s="1" customFormat="1" ht="17.25" customHeight="1">
      <c r="B167" s="290"/>
      <c r="C167" s="314" t="s">
        <v>981</v>
      </c>
      <c r="D167" s="314"/>
      <c r="E167" s="314"/>
      <c r="F167" s="315" t="s">
        <v>982</v>
      </c>
      <c r="G167" s="356"/>
      <c r="H167" s="357"/>
      <c r="I167" s="357"/>
      <c r="J167" s="314" t="s">
        <v>983</v>
      </c>
      <c r="K167" s="292"/>
    </row>
    <row r="168" s="1" customFormat="1" ht="5.25" customHeight="1">
      <c r="B168" s="322"/>
      <c r="C168" s="317"/>
      <c r="D168" s="317"/>
      <c r="E168" s="317"/>
      <c r="F168" s="317"/>
      <c r="G168" s="318"/>
      <c r="H168" s="317"/>
      <c r="I168" s="317"/>
      <c r="J168" s="317"/>
      <c r="K168" s="345"/>
    </row>
    <row r="169" s="1" customFormat="1" ht="15" customHeight="1">
      <c r="B169" s="322"/>
      <c r="C169" s="297" t="s">
        <v>987</v>
      </c>
      <c r="D169" s="297"/>
      <c r="E169" s="297"/>
      <c r="F169" s="320" t="s">
        <v>984</v>
      </c>
      <c r="G169" s="297"/>
      <c r="H169" s="297" t="s">
        <v>1024</v>
      </c>
      <c r="I169" s="297" t="s">
        <v>986</v>
      </c>
      <c r="J169" s="297">
        <v>120</v>
      </c>
      <c r="K169" s="345"/>
    </row>
    <row r="170" s="1" customFormat="1" ht="15" customHeight="1">
      <c r="B170" s="322"/>
      <c r="C170" s="297" t="s">
        <v>1033</v>
      </c>
      <c r="D170" s="297"/>
      <c r="E170" s="297"/>
      <c r="F170" s="320" t="s">
        <v>984</v>
      </c>
      <c r="G170" s="297"/>
      <c r="H170" s="297" t="s">
        <v>1034</v>
      </c>
      <c r="I170" s="297" t="s">
        <v>986</v>
      </c>
      <c r="J170" s="297" t="s">
        <v>1035</v>
      </c>
      <c r="K170" s="345"/>
    </row>
    <row r="171" s="1" customFormat="1" ht="15" customHeight="1">
      <c r="B171" s="322"/>
      <c r="C171" s="297" t="s">
        <v>932</v>
      </c>
      <c r="D171" s="297"/>
      <c r="E171" s="297"/>
      <c r="F171" s="320" t="s">
        <v>984</v>
      </c>
      <c r="G171" s="297"/>
      <c r="H171" s="297" t="s">
        <v>1051</v>
      </c>
      <c r="I171" s="297" t="s">
        <v>986</v>
      </c>
      <c r="J171" s="297" t="s">
        <v>1035</v>
      </c>
      <c r="K171" s="345"/>
    </row>
    <row r="172" s="1" customFormat="1" ht="15" customHeight="1">
      <c r="B172" s="322"/>
      <c r="C172" s="297" t="s">
        <v>989</v>
      </c>
      <c r="D172" s="297"/>
      <c r="E172" s="297"/>
      <c r="F172" s="320" t="s">
        <v>990</v>
      </c>
      <c r="G172" s="297"/>
      <c r="H172" s="297" t="s">
        <v>1051</v>
      </c>
      <c r="I172" s="297" t="s">
        <v>986</v>
      </c>
      <c r="J172" s="297">
        <v>50</v>
      </c>
      <c r="K172" s="345"/>
    </row>
    <row r="173" s="1" customFormat="1" ht="15" customHeight="1">
      <c r="B173" s="322"/>
      <c r="C173" s="297" t="s">
        <v>992</v>
      </c>
      <c r="D173" s="297"/>
      <c r="E173" s="297"/>
      <c r="F173" s="320" t="s">
        <v>984</v>
      </c>
      <c r="G173" s="297"/>
      <c r="H173" s="297" t="s">
        <v>1051</v>
      </c>
      <c r="I173" s="297" t="s">
        <v>994</v>
      </c>
      <c r="J173" s="297"/>
      <c r="K173" s="345"/>
    </row>
    <row r="174" s="1" customFormat="1" ht="15" customHeight="1">
      <c r="B174" s="322"/>
      <c r="C174" s="297" t="s">
        <v>1003</v>
      </c>
      <c r="D174" s="297"/>
      <c r="E174" s="297"/>
      <c r="F174" s="320" t="s">
        <v>990</v>
      </c>
      <c r="G174" s="297"/>
      <c r="H174" s="297" t="s">
        <v>1051</v>
      </c>
      <c r="I174" s="297" t="s">
        <v>986</v>
      </c>
      <c r="J174" s="297">
        <v>50</v>
      </c>
      <c r="K174" s="345"/>
    </row>
    <row r="175" s="1" customFormat="1" ht="15" customHeight="1">
      <c r="B175" s="322"/>
      <c r="C175" s="297" t="s">
        <v>1011</v>
      </c>
      <c r="D175" s="297"/>
      <c r="E175" s="297"/>
      <c r="F175" s="320" t="s">
        <v>990</v>
      </c>
      <c r="G175" s="297"/>
      <c r="H175" s="297" t="s">
        <v>1051</v>
      </c>
      <c r="I175" s="297" t="s">
        <v>986</v>
      </c>
      <c r="J175" s="297">
        <v>50</v>
      </c>
      <c r="K175" s="345"/>
    </row>
    <row r="176" s="1" customFormat="1" ht="15" customHeight="1">
      <c r="B176" s="322"/>
      <c r="C176" s="297" t="s">
        <v>1009</v>
      </c>
      <c r="D176" s="297"/>
      <c r="E176" s="297"/>
      <c r="F176" s="320" t="s">
        <v>990</v>
      </c>
      <c r="G176" s="297"/>
      <c r="H176" s="297" t="s">
        <v>1051</v>
      </c>
      <c r="I176" s="297" t="s">
        <v>986</v>
      </c>
      <c r="J176" s="297">
        <v>50</v>
      </c>
      <c r="K176" s="345"/>
    </row>
    <row r="177" s="1" customFormat="1" ht="15" customHeight="1">
      <c r="B177" s="322"/>
      <c r="C177" s="297" t="s">
        <v>100</v>
      </c>
      <c r="D177" s="297"/>
      <c r="E177" s="297"/>
      <c r="F177" s="320" t="s">
        <v>984</v>
      </c>
      <c r="G177" s="297"/>
      <c r="H177" s="297" t="s">
        <v>1052</v>
      </c>
      <c r="I177" s="297" t="s">
        <v>1053</v>
      </c>
      <c r="J177" s="297"/>
      <c r="K177" s="345"/>
    </row>
    <row r="178" s="1" customFormat="1" ht="15" customHeight="1">
      <c r="B178" s="322"/>
      <c r="C178" s="297" t="s">
        <v>54</v>
      </c>
      <c r="D178" s="297"/>
      <c r="E178" s="297"/>
      <c r="F178" s="320" t="s">
        <v>984</v>
      </c>
      <c r="G178" s="297"/>
      <c r="H178" s="297" t="s">
        <v>1054</v>
      </c>
      <c r="I178" s="297" t="s">
        <v>1055</v>
      </c>
      <c r="J178" s="297">
        <v>1</v>
      </c>
      <c r="K178" s="345"/>
    </row>
    <row r="179" s="1" customFormat="1" ht="15" customHeight="1">
      <c r="B179" s="322"/>
      <c r="C179" s="297" t="s">
        <v>50</v>
      </c>
      <c r="D179" s="297"/>
      <c r="E179" s="297"/>
      <c r="F179" s="320" t="s">
        <v>984</v>
      </c>
      <c r="G179" s="297"/>
      <c r="H179" s="297" t="s">
        <v>1056</v>
      </c>
      <c r="I179" s="297" t="s">
        <v>986</v>
      </c>
      <c r="J179" s="297">
        <v>20</v>
      </c>
      <c r="K179" s="345"/>
    </row>
    <row r="180" s="1" customFormat="1" ht="15" customHeight="1">
      <c r="B180" s="322"/>
      <c r="C180" s="297" t="s">
        <v>51</v>
      </c>
      <c r="D180" s="297"/>
      <c r="E180" s="297"/>
      <c r="F180" s="320" t="s">
        <v>984</v>
      </c>
      <c r="G180" s="297"/>
      <c r="H180" s="297" t="s">
        <v>1057</v>
      </c>
      <c r="I180" s="297" t="s">
        <v>986</v>
      </c>
      <c r="J180" s="297">
        <v>255</v>
      </c>
      <c r="K180" s="345"/>
    </row>
    <row r="181" s="1" customFormat="1" ht="15" customHeight="1">
      <c r="B181" s="322"/>
      <c r="C181" s="297" t="s">
        <v>101</v>
      </c>
      <c r="D181" s="297"/>
      <c r="E181" s="297"/>
      <c r="F181" s="320" t="s">
        <v>984</v>
      </c>
      <c r="G181" s="297"/>
      <c r="H181" s="297" t="s">
        <v>948</v>
      </c>
      <c r="I181" s="297" t="s">
        <v>986</v>
      </c>
      <c r="J181" s="297">
        <v>10</v>
      </c>
      <c r="K181" s="345"/>
    </row>
    <row r="182" s="1" customFormat="1" ht="15" customHeight="1">
      <c r="B182" s="322"/>
      <c r="C182" s="297" t="s">
        <v>102</v>
      </c>
      <c r="D182" s="297"/>
      <c r="E182" s="297"/>
      <c r="F182" s="320" t="s">
        <v>984</v>
      </c>
      <c r="G182" s="297"/>
      <c r="H182" s="297" t="s">
        <v>1058</v>
      </c>
      <c r="I182" s="297" t="s">
        <v>1019</v>
      </c>
      <c r="J182" s="297"/>
      <c r="K182" s="345"/>
    </row>
    <row r="183" s="1" customFormat="1" ht="15" customHeight="1">
      <c r="B183" s="322"/>
      <c r="C183" s="297" t="s">
        <v>1059</v>
      </c>
      <c r="D183" s="297"/>
      <c r="E183" s="297"/>
      <c r="F183" s="320" t="s">
        <v>984</v>
      </c>
      <c r="G183" s="297"/>
      <c r="H183" s="297" t="s">
        <v>1060</v>
      </c>
      <c r="I183" s="297" t="s">
        <v>1019</v>
      </c>
      <c r="J183" s="297"/>
      <c r="K183" s="345"/>
    </row>
    <row r="184" s="1" customFormat="1" ht="15" customHeight="1">
      <c r="B184" s="322"/>
      <c r="C184" s="297" t="s">
        <v>1048</v>
      </c>
      <c r="D184" s="297"/>
      <c r="E184" s="297"/>
      <c r="F184" s="320" t="s">
        <v>984</v>
      </c>
      <c r="G184" s="297"/>
      <c r="H184" s="297" t="s">
        <v>1061</v>
      </c>
      <c r="I184" s="297" t="s">
        <v>1019</v>
      </c>
      <c r="J184" s="297"/>
      <c r="K184" s="345"/>
    </row>
    <row r="185" s="1" customFormat="1" ht="15" customHeight="1">
      <c r="B185" s="322"/>
      <c r="C185" s="297" t="s">
        <v>104</v>
      </c>
      <c r="D185" s="297"/>
      <c r="E185" s="297"/>
      <c r="F185" s="320" t="s">
        <v>990</v>
      </c>
      <c r="G185" s="297"/>
      <c r="H185" s="297" t="s">
        <v>1062</v>
      </c>
      <c r="I185" s="297" t="s">
        <v>986</v>
      </c>
      <c r="J185" s="297">
        <v>50</v>
      </c>
      <c r="K185" s="345"/>
    </row>
    <row r="186" s="1" customFormat="1" ht="15" customHeight="1">
      <c r="B186" s="322"/>
      <c r="C186" s="297" t="s">
        <v>1063</v>
      </c>
      <c r="D186" s="297"/>
      <c r="E186" s="297"/>
      <c r="F186" s="320" t="s">
        <v>990</v>
      </c>
      <c r="G186" s="297"/>
      <c r="H186" s="297" t="s">
        <v>1064</v>
      </c>
      <c r="I186" s="297" t="s">
        <v>1065</v>
      </c>
      <c r="J186" s="297"/>
      <c r="K186" s="345"/>
    </row>
    <row r="187" s="1" customFormat="1" ht="15" customHeight="1">
      <c r="B187" s="322"/>
      <c r="C187" s="297" t="s">
        <v>1066</v>
      </c>
      <c r="D187" s="297"/>
      <c r="E187" s="297"/>
      <c r="F187" s="320" t="s">
        <v>990</v>
      </c>
      <c r="G187" s="297"/>
      <c r="H187" s="297" t="s">
        <v>1067</v>
      </c>
      <c r="I187" s="297" t="s">
        <v>1065</v>
      </c>
      <c r="J187" s="297"/>
      <c r="K187" s="345"/>
    </row>
    <row r="188" s="1" customFormat="1" ht="15" customHeight="1">
      <c r="B188" s="322"/>
      <c r="C188" s="297" t="s">
        <v>1068</v>
      </c>
      <c r="D188" s="297"/>
      <c r="E188" s="297"/>
      <c r="F188" s="320" t="s">
        <v>990</v>
      </c>
      <c r="G188" s="297"/>
      <c r="H188" s="297" t="s">
        <v>1069</v>
      </c>
      <c r="I188" s="297" t="s">
        <v>1065</v>
      </c>
      <c r="J188" s="297"/>
      <c r="K188" s="345"/>
    </row>
    <row r="189" s="1" customFormat="1" ht="15" customHeight="1">
      <c r="B189" s="322"/>
      <c r="C189" s="358" t="s">
        <v>1070</v>
      </c>
      <c r="D189" s="297"/>
      <c r="E189" s="297"/>
      <c r="F189" s="320" t="s">
        <v>990</v>
      </c>
      <c r="G189" s="297"/>
      <c r="H189" s="297" t="s">
        <v>1071</v>
      </c>
      <c r="I189" s="297" t="s">
        <v>1072</v>
      </c>
      <c r="J189" s="359" t="s">
        <v>1073</v>
      </c>
      <c r="K189" s="345"/>
    </row>
    <row r="190" s="18" customFormat="1" ht="15" customHeight="1">
      <c r="B190" s="360"/>
      <c r="C190" s="361" t="s">
        <v>1074</v>
      </c>
      <c r="D190" s="362"/>
      <c r="E190" s="362"/>
      <c r="F190" s="363" t="s">
        <v>990</v>
      </c>
      <c r="G190" s="362"/>
      <c r="H190" s="362" t="s">
        <v>1075</v>
      </c>
      <c r="I190" s="362" t="s">
        <v>1072</v>
      </c>
      <c r="J190" s="364" t="s">
        <v>1073</v>
      </c>
      <c r="K190" s="365"/>
    </row>
    <row r="191" s="1" customFormat="1" ht="15" customHeight="1">
      <c r="B191" s="322"/>
      <c r="C191" s="358" t="s">
        <v>39</v>
      </c>
      <c r="D191" s="297"/>
      <c r="E191" s="297"/>
      <c r="F191" s="320" t="s">
        <v>984</v>
      </c>
      <c r="G191" s="297"/>
      <c r="H191" s="294" t="s">
        <v>1076</v>
      </c>
      <c r="I191" s="297" t="s">
        <v>1077</v>
      </c>
      <c r="J191" s="297"/>
      <c r="K191" s="345"/>
    </row>
    <row r="192" s="1" customFormat="1" ht="15" customHeight="1">
      <c r="B192" s="322"/>
      <c r="C192" s="358" t="s">
        <v>1078</v>
      </c>
      <c r="D192" s="297"/>
      <c r="E192" s="297"/>
      <c r="F192" s="320" t="s">
        <v>984</v>
      </c>
      <c r="G192" s="297"/>
      <c r="H192" s="297" t="s">
        <v>1079</v>
      </c>
      <c r="I192" s="297" t="s">
        <v>1019</v>
      </c>
      <c r="J192" s="297"/>
      <c r="K192" s="345"/>
    </row>
    <row r="193" s="1" customFormat="1" ht="15" customHeight="1">
      <c r="B193" s="322"/>
      <c r="C193" s="358" t="s">
        <v>1080</v>
      </c>
      <c r="D193" s="297"/>
      <c r="E193" s="297"/>
      <c r="F193" s="320" t="s">
        <v>984</v>
      </c>
      <c r="G193" s="297"/>
      <c r="H193" s="297" t="s">
        <v>1081</v>
      </c>
      <c r="I193" s="297" t="s">
        <v>1019</v>
      </c>
      <c r="J193" s="297"/>
      <c r="K193" s="345"/>
    </row>
    <row r="194" s="1" customFormat="1" ht="15" customHeight="1">
      <c r="B194" s="322"/>
      <c r="C194" s="358" t="s">
        <v>1082</v>
      </c>
      <c r="D194" s="297"/>
      <c r="E194" s="297"/>
      <c r="F194" s="320" t="s">
        <v>990</v>
      </c>
      <c r="G194" s="297"/>
      <c r="H194" s="297" t="s">
        <v>1083</v>
      </c>
      <c r="I194" s="297" t="s">
        <v>1019</v>
      </c>
      <c r="J194" s="297"/>
      <c r="K194" s="345"/>
    </row>
    <row r="195" s="1" customFormat="1" ht="15" customHeight="1">
      <c r="B195" s="351"/>
      <c r="C195" s="366"/>
      <c r="D195" s="331"/>
      <c r="E195" s="331"/>
      <c r="F195" s="331"/>
      <c r="G195" s="331"/>
      <c r="H195" s="331"/>
      <c r="I195" s="331"/>
      <c r="J195" s="331"/>
      <c r="K195" s="352"/>
    </row>
    <row r="196" s="1" customFormat="1" ht="18.75" customHeight="1">
      <c r="B196" s="333"/>
      <c r="C196" s="343"/>
      <c r="D196" s="343"/>
      <c r="E196" s="343"/>
      <c r="F196" s="353"/>
      <c r="G196" s="343"/>
      <c r="H196" s="343"/>
      <c r="I196" s="343"/>
      <c r="J196" s="343"/>
      <c r="K196" s="333"/>
    </row>
    <row r="197" s="1" customFormat="1" ht="18.75" customHeight="1">
      <c r="B197" s="333"/>
      <c r="C197" s="343"/>
      <c r="D197" s="343"/>
      <c r="E197" s="343"/>
      <c r="F197" s="353"/>
      <c r="G197" s="343"/>
      <c r="H197" s="343"/>
      <c r="I197" s="343"/>
      <c r="J197" s="343"/>
      <c r="K197" s="333"/>
    </row>
    <row r="198" s="1" customFormat="1" ht="18.75" customHeight="1">
      <c r="B198" s="305"/>
      <c r="C198" s="305"/>
      <c r="D198" s="305"/>
      <c r="E198" s="305"/>
      <c r="F198" s="305"/>
      <c r="G198" s="305"/>
      <c r="H198" s="305"/>
      <c r="I198" s="305"/>
      <c r="J198" s="305"/>
      <c r="K198" s="305"/>
    </row>
    <row r="199" s="1" customFormat="1" ht="13.5">
      <c r="B199" s="284"/>
      <c r="C199" s="285"/>
      <c r="D199" s="285"/>
      <c r="E199" s="285"/>
      <c r="F199" s="285"/>
      <c r="G199" s="285"/>
      <c r="H199" s="285"/>
      <c r="I199" s="285"/>
      <c r="J199" s="285"/>
      <c r="K199" s="286"/>
    </row>
    <row r="200" s="1" customFormat="1" ht="21">
      <c r="B200" s="287"/>
      <c r="C200" s="288" t="s">
        <v>1084</v>
      </c>
      <c r="D200" s="288"/>
      <c r="E200" s="288"/>
      <c r="F200" s="288"/>
      <c r="G200" s="288"/>
      <c r="H200" s="288"/>
      <c r="I200" s="288"/>
      <c r="J200" s="288"/>
      <c r="K200" s="289"/>
    </row>
    <row r="201" s="1" customFormat="1" ht="25.5" customHeight="1">
      <c r="B201" s="287"/>
      <c r="C201" s="367" t="s">
        <v>1085</v>
      </c>
      <c r="D201" s="367"/>
      <c r="E201" s="367"/>
      <c r="F201" s="367" t="s">
        <v>1086</v>
      </c>
      <c r="G201" s="368"/>
      <c r="H201" s="367" t="s">
        <v>1087</v>
      </c>
      <c r="I201" s="367"/>
      <c r="J201" s="367"/>
      <c r="K201" s="289"/>
    </row>
    <row r="202" s="1" customFormat="1" ht="5.25" customHeight="1">
      <c r="B202" s="322"/>
      <c r="C202" s="317"/>
      <c r="D202" s="317"/>
      <c r="E202" s="317"/>
      <c r="F202" s="317"/>
      <c r="G202" s="343"/>
      <c r="H202" s="317"/>
      <c r="I202" s="317"/>
      <c r="J202" s="317"/>
      <c r="K202" s="345"/>
    </row>
    <row r="203" s="1" customFormat="1" ht="15" customHeight="1">
      <c r="B203" s="322"/>
      <c r="C203" s="297" t="s">
        <v>1077</v>
      </c>
      <c r="D203" s="297"/>
      <c r="E203" s="297"/>
      <c r="F203" s="320" t="s">
        <v>40</v>
      </c>
      <c r="G203" s="297"/>
      <c r="H203" s="297" t="s">
        <v>1088</v>
      </c>
      <c r="I203" s="297"/>
      <c r="J203" s="297"/>
      <c r="K203" s="345"/>
    </row>
    <row r="204" s="1" customFormat="1" ht="15" customHeight="1">
      <c r="B204" s="322"/>
      <c r="C204" s="297"/>
      <c r="D204" s="297"/>
      <c r="E204" s="297"/>
      <c r="F204" s="320" t="s">
        <v>41</v>
      </c>
      <c r="G204" s="297"/>
      <c r="H204" s="297" t="s">
        <v>1089</v>
      </c>
      <c r="I204" s="297"/>
      <c r="J204" s="297"/>
      <c r="K204" s="345"/>
    </row>
    <row r="205" s="1" customFormat="1" ht="15" customHeight="1">
      <c r="B205" s="322"/>
      <c r="C205" s="297"/>
      <c r="D205" s="297"/>
      <c r="E205" s="297"/>
      <c r="F205" s="320" t="s">
        <v>44</v>
      </c>
      <c r="G205" s="297"/>
      <c r="H205" s="297" t="s">
        <v>1090</v>
      </c>
      <c r="I205" s="297"/>
      <c r="J205" s="297"/>
      <c r="K205" s="345"/>
    </row>
    <row r="206" s="1" customFormat="1" ht="15" customHeight="1">
      <c r="B206" s="322"/>
      <c r="C206" s="297"/>
      <c r="D206" s="297"/>
      <c r="E206" s="297"/>
      <c r="F206" s="320" t="s">
        <v>42</v>
      </c>
      <c r="G206" s="297"/>
      <c r="H206" s="297" t="s">
        <v>1091</v>
      </c>
      <c r="I206" s="297"/>
      <c r="J206" s="297"/>
      <c r="K206" s="345"/>
    </row>
    <row r="207" s="1" customFormat="1" ht="15" customHeight="1">
      <c r="B207" s="322"/>
      <c r="C207" s="297"/>
      <c r="D207" s="297"/>
      <c r="E207" s="297"/>
      <c r="F207" s="320" t="s">
        <v>43</v>
      </c>
      <c r="G207" s="297"/>
      <c r="H207" s="297" t="s">
        <v>1092</v>
      </c>
      <c r="I207" s="297"/>
      <c r="J207" s="297"/>
      <c r="K207" s="345"/>
    </row>
    <row r="208" s="1" customFormat="1" ht="15" customHeight="1">
      <c r="B208" s="322"/>
      <c r="C208" s="297"/>
      <c r="D208" s="297"/>
      <c r="E208" s="297"/>
      <c r="F208" s="320"/>
      <c r="G208" s="297"/>
      <c r="H208" s="297"/>
      <c r="I208" s="297"/>
      <c r="J208" s="297"/>
      <c r="K208" s="345"/>
    </row>
    <row r="209" s="1" customFormat="1" ht="15" customHeight="1">
      <c r="B209" s="322"/>
      <c r="C209" s="297" t="s">
        <v>1031</v>
      </c>
      <c r="D209" s="297"/>
      <c r="E209" s="297"/>
      <c r="F209" s="320" t="s">
        <v>76</v>
      </c>
      <c r="G209" s="297"/>
      <c r="H209" s="297" t="s">
        <v>1093</v>
      </c>
      <c r="I209" s="297"/>
      <c r="J209" s="297"/>
      <c r="K209" s="345"/>
    </row>
    <row r="210" s="1" customFormat="1" ht="15" customHeight="1">
      <c r="B210" s="322"/>
      <c r="C210" s="297"/>
      <c r="D210" s="297"/>
      <c r="E210" s="297"/>
      <c r="F210" s="320" t="s">
        <v>926</v>
      </c>
      <c r="G210" s="297"/>
      <c r="H210" s="297" t="s">
        <v>927</v>
      </c>
      <c r="I210" s="297"/>
      <c r="J210" s="297"/>
      <c r="K210" s="345"/>
    </row>
    <row r="211" s="1" customFormat="1" ht="15" customHeight="1">
      <c r="B211" s="322"/>
      <c r="C211" s="297"/>
      <c r="D211" s="297"/>
      <c r="E211" s="297"/>
      <c r="F211" s="320" t="s">
        <v>924</v>
      </c>
      <c r="G211" s="297"/>
      <c r="H211" s="297" t="s">
        <v>1094</v>
      </c>
      <c r="I211" s="297"/>
      <c r="J211" s="297"/>
      <c r="K211" s="345"/>
    </row>
    <row r="212" s="1" customFormat="1" ht="15" customHeight="1">
      <c r="B212" s="369"/>
      <c r="C212" s="297"/>
      <c r="D212" s="297"/>
      <c r="E212" s="297"/>
      <c r="F212" s="320" t="s">
        <v>928</v>
      </c>
      <c r="G212" s="358"/>
      <c r="H212" s="349" t="s">
        <v>929</v>
      </c>
      <c r="I212" s="349"/>
      <c r="J212" s="349"/>
      <c r="K212" s="370"/>
    </row>
    <row r="213" s="1" customFormat="1" ht="15" customHeight="1">
      <c r="B213" s="369"/>
      <c r="C213" s="297"/>
      <c r="D213" s="297"/>
      <c r="E213" s="297"/>
      <c r="F213" s="320" t="s">
        <v>930</v>
      </c>
      <c r="G213" s="358"/>
      <c r="H213" s="349" t="s">
        <v>232</v>
      </c>
      <c r="I213" s="349"/>
      <c r="J213" s="349"/>
      <c r="K213" s="370"/>
    </row>
    <row r="214" s="1" customFormat="1" ht="15" customHeight="1">
      <c r="B214" s="369"/>
      <c r="C214" s="297"/>
      <c r="D214" s="297"/>
      <c r="E214" s="297"/>
      <c r="F214" s="320"/>
      <c r="G214" s="358"/>
      <c r="H214" s="349"/>
      <c r="I214" s="349"/>
      <c r="J214" s="349"/>
      <c r="K214" s="370"/>
    </row>
    <row r="215" s="1" customFormat="1" ht="15" customHeight="1">
      <c r="B215" s="369"/>
      <c r="C215" s="297" t="s">
        <v>1055</v>
      </c>
      <c r="D215" s="297"/>
      <c r="E215" s="297"/>
      <c r="F215" s="320">
        <v>1</v>
      </c>
      <c r="G215" s="358"/>
      <c r="H215" s="349" t="s">
        <v>1095</v>
      </c>
      <c r="I215" s="349"/>
      <c r="J215" s="349"/>
      <c r="K215" s="370"/>
    </row>
    <row r="216" s="1" customFormat="1" ht="15" customHeight="1">
      <c r="B216" s="369"/>
      <c r="C216" s="297"/>
      <c r="D216" s="297"/>
      <c r="E216" s="297"/>
      <c r="F216" s="320">
        <v>2</v>
      </c>
      <c r="G216" s="358"/>
      <c r="H216" s="349" t="s">
        <v>1096</v>
      </c>
      <c r="I216" s="349"/>
      <c r="J216" s="349"/>
      <c r="K216" s="370"/>
    </row>
    <row r="217" s="1" customFormat="1" ht="15" customHeight="1">
      <c r="B217" s="369"/>
      <c r="C217" s="297"/>
      <c r="D217" s="297"/>
      <c r="E217" s="297"/>
      <c r="F217" s="320">
        <v>3</v>
      </c>
      <c r="G217" s="358"/>
      <c r="H217" s="349" t="s">
        <v>1097</v>
      </c>
      <c r="I217" s="349"/>
      <c r="J217" s="349"/>
      <c r="K217" s="370"/>
    </row>
    <row r="218" s="1" customFormat="1" ht="15" customHeight="1">
      <c r="B218" s="369"/>
      <c r="C218" s="297"/>
      <c r="D218" s="297"/>
      <c r="E218" s="297"/>
      <c r="F218" s="320">
        <v>4</v>
      </c>
      <c r="G218" s="358"/>
      <c r="H218" s="349" t="s">
        <v>1098</v>
      </c>
      <c r="I218" s="349"/>
      <c r="J218" s="349"/>
      <c r="K218" s="370"/>
    </row>
    <row r="219" s="1" customFormat="1" ht="12.75" customHeight="1">
      <c r="B219" s="371"/>
      <c r="C219" s="372"/>
      <c r="D219" s="372"/>
      <c r="E219" s="372"/>
      <c r="F219" s="372"/>
      <c r="G219" s="372"/>
      <c r="H219" s="372"/>
      <c r="I219" s="372"/>
      <c r="J219" s="372"/>
      <c r="K219" s="37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Kurečka Petr</dc:creator>
  <cp:lastModifiedBy>Kurečka Petr</cp:lastModifiedBy>
  <dcterms:created xsi:type="dcterms:W3CDTF">2025-06-24T05:07:16Z</dcterms:created>
  <dcterms:modified xsi:type="dcterms:W3CDTF">2025-06-24T05:07:23Z</dcterms:modified>
</cp:coreProperties>
</file>